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'Položky'!$A$1:$I$147</definedName>
    <definedName name="_xlnm.Print_Area" localSheetId="1">'Rekapitulace'!$A$1:$I$24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'Rekapitulace'!$E$23</definedName>
    <definedName name="VRNnazev">'Rekapitulace'!$A$23</definedName>
    <definedName name="VRNproc">'Rekapitulace'!$F$23</definedName>
    <definedName name="VRNzakl">'Rekapitulace'!$G$23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<sst xmlns="http://schemas.openxmlformats.org/spreadsheetml/2006/main" count="466" uniqueCount="267">
  <si>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</si>
  <si>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</si>
  <si>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</si>
  <si>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</si>
  <si>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</si>
  <si>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</si>
  <si>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</si>
  <si>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</si>
  <si>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</si>
  <si>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</si>
  <si>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</si>
  <si>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</si>
  <si>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</si>
  <si>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</si>
  <si>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</si>
  <si>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</si>
  <si>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</si>
  <si>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</si>
  <si>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</si>
  <si>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</si>
  <si>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</si>
  <si>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</si>
  <si>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</si>
  <si>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</si>
  <si>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</si>
  <si>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</si>
  <si>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</si>
  <si>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</si>
  <si>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</si>
  <si>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</si>
  <si>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</si>
  <si>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</si>
  <si>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</si>
  <si>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</si>
  <si>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</si>
  <si>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</si>
  <si>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</si>
  <si>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</si>
  <si>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</si>
  <si>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</si>
  <si>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</si>
  <si>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</si>
  <si>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</si>
  <si>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</si>
  <si>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</si>
  <si>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</si>
  <si>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</si>
  <si>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</si>
  <si>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</si>
  <si>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</si>
  <si>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</si>
  <si>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</si>
  <si>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</si>
  <si>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</si>
  <si>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</si>
  <si>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</si>
  <si>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</si>
  <si>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</si>
  <si>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</si>
  <si>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</si>
  <si>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</si>
  <si>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</si>
  <si>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</si>
  <si>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</si>
  <si>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</si>
  <si>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</si>
  <si>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</si>
  <si>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</si>
  <si>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</si>
  <si>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</si>
  <si>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</si>
  <si>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</si>
  <si>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</si>
  <si>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 xml:space="preserve">DPH </t>
  </si>
  <si>
    <t xml:space="preserve">cena s DPH </t>
  </si>
  <si>
    <t>Díl:</t>
  </si>
  <si>
    <t>1</t>
  </si>
  <si>
    <t>Zemní práce</t>
  </si>
  <si>
    <t>ks</t>
  </si>
  <si>
    <t>Celkem za</t>
  </si>
  <si>
    <t>Revitalizace DH č.76,sídl.Štěrkoviště - Otrokovice</t>
  </si>
  <si>
    <t>01</t>
  </si>
  <si>
    <t>Revitalizace DH č.76</t>
  </si>
  <si>
    <t>stavební část</t>
  </si>
  <si>
    <t>005 1</t>
  </si>
  <si>
    <t>005121010R</t>
  </si>
  <si>
    <t>Zařízení staveniště a jeho provoz vč. likvidace</t>
  </si>
  <si>
    <t>soubor</t>
  </si>
  <si>
    <t>005241010R</t>
  </si>
  <si>
    <t>Dokumentace skutečného provedení stavby</t>
  </si>
  <si>
    <t>005241020R</t>
  </si>
  <si>
    <t>Geodetické práce - vytýčení IS, vyměření stavby práce probíhající před a během stavby</t>
  </si>
  <si>
    <t>045002000R</t>
  </si>
  <si>
    <t>Kompletační a koordinační činnost</t>
  </si>
  <si>
    <t>Náklady spojené se zajištěním činností souvisejících se zakázkou - účast všech zainteresovaných stran na přípravě, jednání, u zkoušek, atd, Koordinace stavby, prací a dodávek mezi dodavateli a se zůčastněnými, podchycení všech změn v průběhu stavby a předávání info o nich, řešení vazeb na okolí, další inženýrská činnost nezahrnutá v předchozích položkách.</t>
  </si>
  <si>
    <t>113106231R00</t>
  </si>
  <si>
    <t>Rozebrání dlažeb ze zámkové dlažby v kamenivu</t>
  </si>
  <si>
    <t>m2</t>
  </si>
  <si>
    <t>113107315R00</t>
  </si>
  <si>
    <t>Odstranění podkladu pl. 50 m2,kam.těžené tl.15 cm</t>
  </si>
  <si>
    <t>štěrkové plochy:41,00+17,00+15,50</t>
  </si>
  <si>
    <t>zámková dlažba:57,00</t>
  </si>
  <si>
    <t>113202111R00</t>
  </si>
  <si>
    <t>Vytrhání obrub z krajníků nebo obrubníků stojatých</t>
  </si>
  <si>
    <t>m</t>
  </si>
  <si>
    <t>bet. obrubník 50/250/1000mm:113,00</t>
  </si>
  <si>
    <t>122202201R00</t>
  </si>
  <si>
    <t>Odkopávky pro silnice v hor. 3 do 100 m3</t>
  </si>
  <si>
    <t>m3</t>
  </si>
  <si>
    <t>pryž. povrch v.p.2m:120,50*0,40</t>
  </si>
  <si>
    <t>pryž. povrch v.p.1,3m:47,50*0,40</t>
  </si>
  <si>
    <t>bet. dlažba zámková:65,00*0,35</t>
  </si>
  <si>
    <t>obrubník:125,00*0,45*0,35</t>
  </si>
  <si>
    <t>122202209R00</t>
  </si>
  <si>
    <t>Příplatek za lepivost - odkop. pro silnice v hor.3</t>
  </si>
  <si>
    <t>133201101R00</t>
  </si>
  <si>
    <t>Hloubení šachet v hor.3 do 100 m3</t>
  </si>
  <si>
    <t>6 - pískoviště:3,50*3,50*0,46</t>
  </si>
  <si>
    <t>133201109R00</t>
  </si>
  <si>
    <t>Příplatek za lepivost - hloubení šachet v hor.3</t>
  </si>
  <si>
    <t>162201102R00</t>
  </si>
  <si>
    <t>Vodorovné přemístění výkopku z hor.1-4 do 50 m</t>
  </si>
  <si>
    <t>obsypy:6,5625</t>
  </si>
  <si>
    <t>162701105R00</t>
  </si>
  <si>
    <t>Vodorovné přemístění výkopku z hor.1-4 do 10000 m</t>
  </si>
  <si>
    <t>výkopy:109,6375+5,635</t>
  </si>
  <si>
    <t>odpočet obsypy:-6,5625</t>
  </si>
  <si>
    <t>162701109R00</t>
  </si>
  <si>
    <t>Příplatek k vod. přemístění hor.1-4 za další 1 km do 15km</t>
  </si>
  <si>
    <t>108,71*5</t>
  </si>
  <si>
    <t>167101101R00</t>
  </si>
  <si>
    <t>Nakládání výkopku z hor.1-4 v množství do 100 m3</t>
  </si>
  <si>
    <t>171201201R00</t>
  </si>
  <si>
    <t>Uložení sypaniny na skl.-sypanina na výšku přes 2m</t>
  </si>
  <si>
    <t>175101201R00</t>
  </si>
  <si>
    <t>Obsyp objektu bez prohození sypaniny</t>
  </si>
  <si>
    <t>kolem obrubníku:125,00*0,15*0,35</t>
  </si>
  <si>
    <t>181101102R00</t>
  </si>
  <si>
    <t>Úprava pláně v zářezech v hor. 1-4, se zhutněním</t>
  </si>
  <si>
    <t>pryž. povrch v.p.2m:120,50</t>
  </si>
  <si>
    <t>pryž. povrch v.p.1,3m:47,50</t>
  </si>
  <si>
    <t>bet. dlažba zámková:65,00</t>
  </si>
  <si>
    <t>obrubník:125,00*0,30</t>
  </si>
  <si>
    <t>6 - pískoviště:3,00*3,00</t>
  </si>
  <si>
    <t>199000002R00</t>
  </si>
  <si>
    <t>Poplatek za skládku horniny 1- 4</t>
  </si>
  <si>
    <t>18</t>
  </si>
  <si>
    <t>Povrchové úpravy terénu</t>
  </si>
  <si>
    <t>PC 18 - 001</t>
  </si>
  <si>
    <t>Obnova trávníkové plochy poničené stavbou urovnání, rozprostření zeminy, osetí apod.</t>
  </si>
  <si>
    <t>4</t>
  </si>
  <si>
    <t>Vodorovné konstrukce</t>
  </si>
  <si>
    <t>451971111R00</t>
  </si>
  <si>
    <t>Položení vrstvy z geotextil.,uchycení spony, hřeby</t>
  </si>
  <si>
    <t>69366198R</t>
  </si>
  <si>
    <t>Geotextilie 300 g/m2 š. 200cm 100% PP</t>
  </si>
  <si>
    <t>233,00*1,15</t>
  </si>
  <si>
    <t>5</t>
  </si>
  <si>
    <t>Komunikace</t>
  </si>
  <si>
    <t>564221111R00</t>
  </si>
  <si>
    <t>Podklad ze štěrkopísku po zhutnění tloušťky 8 cm</t>
  </si>
  <si>
    <t>564752111R00</t>
  </si>
  <si>
    <t>Podklad z kam.drceného 32-63 s výplň.kamen. 15 cm</t>
  </si>
  <si>
    <t>564801111R00</t>
  </si>
  <si>
    <t>Podklad ze štěrkodrti po zhutnění tloušťky 2 cm frakce 0-4 mm</t>
  </si>
  <si>
    <t>564811111R00</t>
  </si>
  <si>
    <t>Podklad ze štěrkodrti po zhutnění tloušťky 5 cm frakce 0-32 mm</t>
  </si>
  <si>
    <t>564821111R00</t>
  </si>
  <si>
    <t>Podklad ze štěrkodrti po zhutnění tloušťky 8 cm 0-63 mm</t>
  </si>
  <si>
    <t>564831111R00</t>
  </si>
  <si>
    <t>Podklad ze štěrkodrti po zhutnění tloušťky 10 cm ŠD B</t>
  </si>
  <si>
    <t>564851111R00</t>
  </si>
  <si>
    <t>Podklad ze štěrkodrti po zhutnění tloušťky 15 cm frakce 8-16 mm ŠD A</t>
  </si>
  <si>
    <t>596215021R00</t>
  </si>
  <si>
    <t>Kladení zámkové dlažby tl. 6 cm do drtě tl. 4 cm</t>
  </si>
  <si>
    <t>596811111R00</t>
  </si>
  <si>
    <t>Kladení dlaždic kom.pro pěší, lože z kameniva těž.</t>
  </si>
  <si>
    <t>PC 5 - 001</t>
  </si>
  <si>
    <t>D+M Monolitický pryžový povrch EPDM tl.10 mm barva písková, dle zkoušek HIC /ČSN EN 1177/</t>
  </si>
  <si>
    <t>Podkladní pružná podložka tl. 40-90 mm</t>
  </si>
  <si>
    <t>směs kameniva a pryže pojená PUR pojivem.</t>
  </si>
  <si>
    <t>59245110R</t>
  </si>
  <si>
    <t>Dlažba sklad. 20x10x6 cm přírodní</t>
  </si>
  <si>
    <t>65,00*1,02</t>
  </si>
  <si>
    <t>59245310R</t>
  </si>
  <si>
    <t>Dlaždice betonová 30x30x3,3 cm šedá</t>
  </si>
  <si>
    <t>9,00*1,02</t>
  </si>
  <si>
    <t>63</t>
  </si>
  <si>
    <t>Podlahy a podlahové konstrukce</t>
  </si>
  <si>
    <t>631571002R00</t>
  </si>
  <si>
    <t>Násyp z kameniva těženého 0 - 4, tř. I</t>
  </si>
  <si>
    <t>písek zrnitost 0,2-2mm, bez prachových a jílových částic.</t>
  </si>
  <si>
    <t>6 - pískoviště:3,00*3,00*0,35</t>
  </si>
  <si>
    <t>91</t>
  </si>
  <si>
    <t>Doplňující práce na komunikaci</t>
  </si>
  <si>
    <t>917862111R00</t>
  </si>
  <si>
    <t>Osazení stojat. obrub.bet. s opěrou,lože z C 20/25</t>
  </si>
  <si>
    <t>6 - pískoviště:(3,00+3,00)*2</t>
  </si>
  <si>
    <t>zpevněné plochy:125,00</t>
  </si>
  <si>
    <t>59217001R</t>
  </si>
  <si>
    <t>Obrubník betonový 100x250x1000 mm</t>
  </si>
  <si>
    <t>kus</t>
  </si>
  <si>
    <t>Začátek provozního součtu</t>
  </si>
  <si>
    <t>137,00*1,02</t>
  </si>
  <si>
    <t>Konec provozního součtu</t>
  </si>
  <si>
    <t>140</t>
  </si>
  <si>
    <t>95</t>
  </si>
  <si>
    <t>Dokončovací konstrukce na pozemních stavbách</t>
  </si>
  <si>
    <t>PC 95 - 000</t>
  </si>
  <si>
    <t>Popis herních prvků a konstrukcí</t>
  </si>
  <si>
    <t>Jednotková cena všech výrobků musí být komplexní (agregovaná) a musí zahrnovat kompletní montáž a dodávku materiálů vč.ztratného, tmelů, spojovacího materiálu, kotvení, kování, zámků, apod, pomocných konstrukcí, konečnou povrchovou úpravu, manipulaci a dopravu.</t>
  </si>
  <si>
    <t>Celkový popis prvků v PD</t>
  </si>
  <si>
    <t>PC 95 - 001</t>
  </si>
  <si>
    <t>D+M Informační tabule s provozním řádem vč. zákl. patek, výkopů, osazení, apod.</t>
  </si>
  <si>
    <t>PC 95 - 002</t>
  </si>
  <si>
    <t>D+M Odpadkový koš plastový 50L, barva zelená vč. zákl. patek, výkopů, osazení, apod.</t>
  </si>
  <si>
    <t>na ocelovém sloupku k zabetonování, povrch. úprava žárový zinek.</t>
  </si>
  <si>
    <t>kotvení dle montážního návodu.</t>
  </si>
  <si>
    <t>PC 95 - 003</t>
  </si>
  <si>
    <t>PC 95 - 004</t>
  </si>
  <si>
    <t>D+M 06 Pískoviště - pryžový kryt obrubníku 30/120/1000mm, barva červená</t>
  </si>
  <si>
    <t>- pryžový kryt osazen na obrubník nalepením polyuretanovým lepidlem - barva transparentní, plocha  lepení 1,2m2</t>
  </si>
  <si>
    <t>PC 95 - 005</t>
  </si>
  <si>
    <t>D+M 07 Furtšlap, v.p. 0,6m</t>
  </si>
  <si>
    <t>PC 95 - 006</t>
  </si>
  <si>
    <t>D+M 08 Kolotoč se sedáky, v.p.0,6 m</t>
  </si>
  <si>
    <t>PC 95 - 007</t>
  </si>
  <si>
    <t>D+M 09 Hrazdy, v.p.2,0 m</t>
  </si>
  <si>
    <t>PC 95 - 008</t>
  </si>
  <si>
    <t>D+M 10 Sestava se skluzavkou, v.p.2,0 m</t>
  </si>
  <si>
    <t>PC 95 - 009</t>
  </si>
  <si>
    <t>D+M 11 Závěsná houpačka, v.p.2,0 m</t>
  </si>
  <si>
    <t>96</t>
  </si>
  <si>
    <t>Bourání konstrukcí</t>
  </si>
  <si>
    <t>PC 96 - 001</t>
  </si>
  <si>
    <t>Bourání a demontáž stávajících herních prvků vč. odvozu a poplatku za likvidaci</t>
  </si>
  <si>
    <t>kpl</t>
  </si>
  <si>
    <t>- konstrukce se skluzavkou</t>
  </si>
  <si>
    <t>- žebřina</t>
  </si>
  <si>
    <t>- závěsná houpačka</t>
  </si>
  <si>
    <t>- kolotoč</t>
  </si>
  <si>
    <t>- kreslící tabule</t>
  </si>
  <si>
    <t>- betonové pískoviště 4x4m vč. bet. základu 150/500 mm, dl.16m + plastová deska dl.16m</t>
  </si>
  <si>
    <t>- kopaný písek v pískovišti 4,80m3</t>
  </si>
  <si>
    <t>PC 96 - 002</t>
  </si>
  <si>
    <t>Lavička s opěradlem vč. odvozu a poplatku za likvidaci</t>
  </si>
  <si>
    <t>PC 96 - 003</t>
  </si>
  <si>
    <t>Odpadkový koš vč. odvozu a poplatku za likvidaci</t>
  </si>
  <si>
    <t>PC 96 - 004</t>
  </si>
  <si>
    <t>Infotabule vč. odvozu a poplatku za likvidaci</t>
  </si>
  <si>
    <t>99</t>
  </si>
  <si>
    <t>Staveništní přesun hmot</t>
  </si>
  <si>
    <t>998222012R00</t>
  </si>
  <si>
    <t xml:space="preserve">Přesun hmot, zpevněné plochy </t>
  </si>
  <si>
    <t>t</t>
  </si>
  <si>
    <t>D96</t>
  </si>
  <si>
    <t>Přesuny suti a vybouraných hmot</t>
  </si>
  <si>
    <t>979082213R00</t>
  </si>
  <si>
    <t xml:space="preserve">Vodorovná doprava suti po suchu do 1 km </t>
  </si>
  <si>
    <t>979082219R00</t>
  </si>
  <si>
    <t>Příplatek za dopravu suti po suchu za další 1 km do 15km</t>
  </si>
  <si>
    <t>979990101R00</t>
  </si>
  <si>
    <t xml:space="preserve">Poplatek za skládku suti - směs betonu a cihel </t>
  </si>
  <si>
    <t>D+M Lavička s opěradlem dl. 1800 mm vč. zákl. patek, výkopů, osazení, apod.</t>
  </si>
  <si>
    <t>Atelier Kosa s.r.o., Zlín</t>
  </si>
  <si>
    <t>Město Otrokovice</t>
  </si>
  <si>
    <t>Výkaz výměr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</si>
</sst>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0.0"/>
    <numFmt numFmtId="166" formatCode="#,##0\ &quot;Kč&quot;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24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4" fillId="0" borderId="49" xfId="45" applyFont="1" applyBorder="1">
      <alignment/>
      <protection/>
    </xf>
    <xf numFmtId="0" fontId="3" fillId="0" borderId="49" xfId="45" applyFont="1" applyBorder="1">
      <alignment/>
      <protection/>
    </xf>
    <xf numFmtId="0" fontId="3" fillId="0" borderId="49" xfId="45" applyFont="1" applyBorder="1" applyAlignment="1">
      <alignment horizontal="right"/>
      <protection/>
    </xf>
    <xf numFmtId="0" fontId="3" fillId="0" borderId="50" xfId="45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5" applyFont="1" applyBorder="1">
      <alignment/>
      <protection/>
    </xf>
    <xf numFmtId="0" fontId="3" fillId="0" borderId="52" xfId="45" applyFont="1" applyBorder="1">
      <alignment/>
      <protection/>
    </xf>
    <xf numFmtId="0" fontId="3" fillId="0" borderId="52" xfId="45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45" applyFont="1">
      <alignment/>
      <protection/>
    </xf>
    <xf numFmtId="0" fontId="10" fillId="0" borderId="0" xfId="45" applyFont="1" applyAlignment="1">
      <alignment horizontal="centerContinuous"/>
      <protection/>
    </xf>
    <xf numFmtId="0" fontId="11" fillId="0" borderId="0" xfId="45" applyFont="1" applyAlignment="1">
      <alignment horizontal="centerContinuous"/>
      <protection/>
    </xf>
    <xf numFmtId="0" fontId="11" fillId="0" borderId="0" xfId="45" applyFont="1" applyAlignment="1">
      <alignment horizontal="right"/>
      <protection/>
    </xf>
    <xf numFmtId="0" fontId="5" fillId="0" borderId="50" xfId="45" applyFont="1" applyBorder="1" applyAlignment="1">
      <alignment horizontal="right"/>
      <protection/>
    </xf>
    <xf numFmtId="0" fontId="3" fillId="0" borderId="49" xfId="45" applyFont="1" applyBorder="1" applyAlignment="1">
      <alignment horizontal="left"/>
      <protection/>
    </xf>
    <xf numFmtId="0" fontId="3" fillId="0" borderId="51" xfId="45" applyFont="1" applyBorder="1">
      <alignment/>
      <protection/>
    </xf>
    <xf numFmtId="0" fontId="5" fillId="0" borderId="0" xfId="45" applyFont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/>
      <protection/>
    </xf>
    <xf numFmtId="49" fontId="5" fillId="33" borderId="19" xfId="45" applyNumberFormat="1" applyFont="1" applyFill="1" applyBorder="1">
      <alignment/>
      <protection/>
    </xf>
    <xf numFmtId="0" fontId="5" fillId="33" borderId="17" xfId="45" applyFont="1" applyFill="1" applyBorder="1" applyAlignment="1">
      <alignment horizontal="center"/>
      <protection/>
    </xf>
    <xf numFmtId="0" fontId="5" fillId="33" borderId="17" xfId="45" applyNumberFormat="1" applyFont="1" applyFill="1" applyBorder="1" applyAlignment="1">
      <alignment horizontal="center"/>
      <protection/>
    </xf>
    <xf numFmtId="0" fontId="5" fillId="33" borderId="19" xfId="45" applyFont="1" applyFill="1" applyBorder="1" applyAlignment="1">
      <alignment horizontal="center"/>
      <protection/>
    </xf>
    <xf numFmtId="0" fontId="8" fillId="33" borderId="19" xfId="45" applyFont="1" applyFill="1" applyBorder="1" applyAlignment="1">
      <alignment horizontal="center" shrinkToFit="1"/>
      <protection/>
    </xf>
    <xf numFmtId="0" fontId="8" fillId="33" borderId="19" xfId="45" applyFont="1" applyFill="1" applyBorder="1" applyAlignment="1">
      <alignment horizontal="center"/>
      <protection/>
    </xf>
    <xf numFmtId="0" fontId="4" fillId="0" borderId="19" xfId="45" applyFont="1" applyBorder="1" applyAlignment="1">
      <alignment horizontal="center"/>
      <protection/>
    </xf>
    <xf numFmtId="49" fontId="4" fillId="0" borderId="19" xfId="45" applyNumberFormat="1" applyFont="1" applyBorder="1" applyAlignment="1">
      <alignment horizontal="left"/>
      <protection/>
    </xf>
    <xf numFmtId="0" fontId="4" fillId="0" borderId="58" xfId="45" applyFont="1" applyBorder="1">
      <alignment/>
      <protection/>
    </xf>
    <xf numFmtId="0" fontId="3" fillId="0" borderId="18" xfId="45" applyFont="1" applyBorder="1" applyAlignment="1">
      <alignment horizontal="center"/>
      <protection/>
    </xf>
    <xf numFmtId="0" fontId="3" fillId="0" borderId="18" xfId="45" applyNumberFormat="1" applyFont="1" applyBorder="1" applyAlignment="1">
      <alignment horizontal="right"/>
      <protection/>
    </xf>
    <xf numFmtId="0" fontId="3" fillId="0" borderId="18" xfId="45" applyNumberFormat="1" applyFont="1" applyBorder="1">
      <alignment/>
      <protection/>
    </xf>
    <xf numFmtId="0" fontId="8" fillId="0" borderId="18" xfId="45" applyNumberFormat="1" applyFont="1" applyBorder="1">
      <alignment/>
      <protection/>
    </xf>
    <xf numFmtId="4" fontId="8" fillId="0" borderId="17" xfId="45" applyNumberFormat="1" applyFont="1" applyBorder="1">
      <alignment/>
      <protection/>
    </xf>
    <xf numFmtId="0" fontId="3" fillId="0" borderId="0" xfId="45" applyNumberFormat="1" applyFont="1">
      <alignment/>
      <protection/>
    </xf>
    <xf numFmtId="0" fontId="12" fillId="0" borderId="0" xfId="45" applyFont="1">
      <alignment/>
      <protection/>
    </xf>
    <xf numFmtId="0" fontId="8" fillId="0" borderId="59" xfId="45" applyFont="1" applyBorder="1" applyAlignment="1">
      <alignment horizontal="center" vertical="top"/>
      <protection/>
    </xf>
    <xf numFmtId="49" fontId="8" fillId="0" borderId="59" xfId="45" applyNumberFormat="1" applyFont="1" applyBorder="1" applyAlignment="1">
      <alignment horizontal="left" vertical="top"/>
      <protection/>
    </xf>
    <xf numFmtId="0" fontId="8" fillId="0" borderId="59" xfId="45" applyFont="1" applyBorder="1" applyAlignment="1">
      <alignment vertical="top" wrapText="1"/>
      <protection/>
    </xf>
    <xf numFmtId="49" fontId="8" fillId="0" borderId="59" xfId="45" applyNumberFormat="1" applyFont="1" applyBorder="1" applyAlignment="1">
      <alignment horizontal="center" shrinkToFit="1"/>
      <protection/>
    </xf>
    <xf numFmtId="4" fontId="8" fillId="0" borderId="59" xfId="45" applyNumberFormat="1" applyFont="1" applyBorder="1" applyAlignment="1">
      <alignment horizontal="right"/>
      <protection/>
    </xf>
    <xf numFmtId="4" fontId="8" fillId="0" borderId="59" xfId="45" applyNumberFormat="1" applyFont="1" applyBorder="1">
      <alignment/>
      <protection/>
    </xf>
    <xf numFmtId="1" fontId="8" fillId="0" borderId="59" xfId="45" applyNumberFormat="1" applyFont="1" applyBorder="1">
      <alignment/>
      <protection/>
    </xf>
    <xf numFmtId="0" fontId="5" fillId="0" borderId="60" xfId="45" applyFont="1" applyBorder="1" applyAlignment="1">
      <alignment horizontal="center"/>
      <protection/>
    </xf>
    <xf numFmtId="49" fontId="5" fillId="0" borderId="60" xfId="45" applyNumberFormat="1" applyFont="1" applyBorder="1" applyAlignment="1">
      <alignment horizontal="left"/>
      <protection/>
    </xf>
    <xf numFmtId="0" fontId="8" fillId="0" borderId="60" xfId="45" applyFont="1" applyBorder="1">
      <alignment/>
      <protection/>
    </xf>
    <xf numFmtId="4" fontId="8" fillId="0" borderId="60" xfId="45" applyNumberFormat="1" applyFont="1" applyBorder="1">
      <alignment/>
      <protection/>
    </xf>
    <xf numFmtId="0" fontId="15" fillId="0" borderId="0" xfId="45" applyFont="1" applyAlignment="1">
      <alignment wrapText="1"/>
      <protection/>
    </xf>
    <xf numFmtId="4" fontId="16" fillId="34" borderId="61" xfId="45" applyNumberFormat="1" applyFont="1" applyFill="1" applyBorder="1" applyAlignment="1">
      <alignment horizontal="right" wrapText="1"/>
      <protection/>
    </xf>
    <xf numFmtId="0" fontId="16" fillId="34" borderId="42" xfId="45" applyFont="1" applyFill="1" applyBorder="1" applyAlignment="1">
      <alignment horizontal="left" wrapText="1"/>
      <protection/>
    </xf>
    <xf numFmtId="0" fontId="16" fillId="0" borderId="0" xfId="0" applyFont="1" applyBorder="1" applyAlignment="1">
      <alignment horizontal="right"/>
    </xf>
    <xf numFmtId="0" fontId="8" fillId="0" borderId="0" xfId="45" applyFont="1" applyBorder="1">
      <alignment/>
      <protection/>
    </xf>
    <xf numFmtId="4" fontId="8" fillId="0" borderId="22" xfId="45" applyNumberFormat="1" applyFont="1" applyBorder="1">
      <alignment/>
      <protection/>
    </xf>
    <xf numFmtId="0" fontId="3" fillId="33" borderId="19" xfId="45" applyFont="1" applyFill="1" applyBorder="1" applyAlignment="1">
      <alignment horizontal="center"/>
      <protection/>
    </xf>
    <xf numFmtId="49" fontId="18" fillId="33" borderId="19" xfId="45" applyNumberFormat="1" applyFont="1" applyFill="1" applyBorder="1" applyAlignment="1">
      <alignment horizontal="left"/>
      <protection/>
    </xf>
    <xf numFmtId="0" fontId="18" fillId="33" borderId="58" xfId="45" applyFont="1" applyFill="1" applyBorder="1">
      <alignment/>
      <protection/>
    </xf>
    <xf numFmtId="0" fontId="3" fillId="33" borderId="18" xfId="45" applyFont="1" applyFill="1" applyBorder="1" applyAlignment="1">
      <alignment horizontal="center"/>
      <protection/>
    </xf>
    <xf numFmtId="4" fontId="3" fillId="33" borderId="18" xfId="45" applyNumberFormat="1" applyFont="1" applyFill="1" applyBorder="1" applyAlignment="1">
      <alignment horizontal="right"/>
      <protection/>
    </xf>
    <xf numFmtId="4" fontId="3" fillId="33" borderId="17" xfId="45" applyNumberFormat="1" applyFont="1" applyFill="1" applyBorder="1" applyAlignment="1">
      <alignment horizontal="right"/>
      <protection/>
    </xf>
    <xf numFmtId="4" fontId="4" fillId="33" borderId="17" xfId="45" applyNumberFormat="1" applyFont="1" applyFill="1" applyBorder="1">
      <alignment/>
      <protection/>
    </xf>
    <xf numFmtId="0" fontId="8" fillId="33" borderId="19" xfId="45" applyFont="1" applyFill="1" applyBorder="1">
      <alignment/>
      <protection/>
    </xf>
    <xf numFmtId="4" fontId="4" fillId="33" borderId="19" xfId="45" applyNumberFormat="1" applyFont="1" applyFill="1" applyBorder="1">
      <alignment/>
      <protection/>
    </xf>
    <xf numFmtId="3" fontId="3" fillId="0" borderId="0" xfId="45" applyNumberFormat="1" applyFont="1">
      <alignment/>
      <protection/>
    </xf>
    <xf numFmtId="0" fontId="3" fillId="0" borderId="0" xfId="45" applyFont="1" applyBorder="1">
      <alignment/>
      <protection/>
    </xf>
    <xf numFmtId="0" fontId="19" fillId="0" borderId="0" xfId="45" applyFont="1" applyAlignment="1">
      <alignment/>
      <protection/>
    </xf>
    <xf numFmtId="0" fontId="20" fillId="0" borderId="0" xfId="45" applyFont="1" applyBorder="1">
      <alignment/>
      <protection/>
    </xf>
    <xf numFmtId="3" fontId="20" fillId="0" borderId="0" xfId="45" applyNumberFormat="1" applyFont="1" applyBorder="1" applyAlignment="1">
      <alignment horizontal="right"/>
      <protection/>
    </xf>
    <xf numFmtId="4" fontId="20" fillId="0" borderId="0" xfId="45" applyNumberFormat="1" applyFont="1" applyBorder="1">
      <alignment/>
      <protection/>
    </xf>
    <xf numFmtId="0" fontId="19" fillId="0" borderId="0" xfId="45" applyFont="1" applyBorder="1" applyAlignment="1">
      <alignment/>
      <protection/>
    </xf>
    <xf numFmtId="0" fontId="3" fillId="0" borderId="0" xfId="45" applyFont="1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4" fontId="13" fillId="34" borderId="61" xfId="45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8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3" fillId="0" borderId="0" xfId="0" applyFont="1" applyAlignment="1">
      <alignment horizontal="left" wrapText="1"/>
    </xf>
    <xf numFmtId="0" fontId="3" fillId="0" borderId="64" xfId="45" applyFont="1" applyBorder="1" applyAlignment="1">
      <alignment horizontal="center"/>
      <protection/>
    </xf>
    <xf numFmtId="0" fontId="3" fillId="0" borderId="65" xfId="45" applyFont="1" applyBorder="1" applyAlignment="1">
      <alignment horizontal="center"/>
      <protection/>
    </xf>
    <xf numFmtId="0" fontId="3" fillId="0" borderId="66" xfId="45" applyFont="1" applyBorder="1" applyAlignment="1">
      <alignment horizontal="center"/>
      <protection/>
    </xf>
    <xf numFmtId="0" fontId="3" fillId="0" borderId="67" xfId="45" applyFont="1" applyBorder="1" applyAlignment="1">
      <alignment horizontal="center"/>
      <protection/>
    </xf>
    <xf numFmtId="0" fontId="3" fillId="0" borderId="68" xfId="45" applyFont="1" applyBorder="1" applyAlignment="1">
      <alignment horizontal="left"/>
      <protection/>
    </xf>
    <xf numFmtId="0" fontId="3" fillId="0" borderId="52" xfId="45" applyFont="1" applyBorder="1" applyAlignment="1">
      <alignment horizontal="left"/>
      <protection/>
    </xf>
    <xf numFmtId="0" fontId="3" fillId="0" borderId="69" xfId="45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9" fillId="0" borderId="0" xfId="45" applyFont="1" applyAlignment="1">
      <alignment horizontal="center"/>
      <protection/>
    </xf>
    <xf numFmtId="49" fontId="3" fillId="0" borderId="66" xfId="45" applyNumberFormat="1" applyFont="1" applyBorder="1" applyAlignment="1">
      <alignment horizontal="center"/>
      <protection/>
    </xf>
    <xf numFmtId="0" fontId="3" fillId="0" borderId="68" xfId="45" applyFont="1" applyBorder="1" applyAlignment="1">
      <alignment horizontal="center" shrinkToFit="1"/>
      <protection/>
    </xf>
    <xf numFmtId="0" fontId="3" fillId="0" borderId="52" xfId="45" applyFont="1" applyBorder="1" applyAlignment="1">
      <alignment horizontal="center" shrinkToFit="1"/>
      <protection/>
    </xf>
    <xf numFmtId="0" fontId="3" fillId="0" borderId="69" xfId="45" applyFont="1" applyBorder="1" applyAlignment="1">
      <alignment horizontal="center" shrinkToFit="1"/>
      <protection/>
    </xf>
    <xf numFmtId="0" fontId="13" fillId="34" borderId="42" xfId="45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 applyAlignment="1">
      <alignment/>
    </xf>
    <xf numFmtId="0" fontId="14" fillId="0" borderId="22" xfId="0" applyNumberFormat="1" applyFont="1" applyBorder="1" applyAlignment="1">
      <alignment/>
    </xf>
    <xf numFmtId="49" fontId="16" fillId="34" borderId="70" xfId="45" applyNumberFormat="1" applyFont="1" applyFill="1" applyBorder="1" applyAlignment="1">
      <alignment horizontal="left" wrapText="1"/>
      <protection/>
    </xf>
    <xf numFmtId="49" fontId="17" fillId="0" borderId="71" xfId="0" applyNumberFormat="1" applyFont="1" applyBorder="1" applyAlignment="1">
      <alignment horizontal="left" wrapText="1"/>
    </xf>
    <xf numFmtId="49" fontId="13" fillId="34" borderId="70" xfId="45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10" sqref="C10:E10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16384" width="9.125" style="3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4" t="s">
        <v>1</v>
      </c>
      <c r="B2" s="5"/>
      <c r="C2" s="6">
        <f>Rekapitulace!H1</f>
        <v>1</v>
      </c>
      <c r="D2" s="6" t="str">
        <f>Rekapitulace!G2</f>
        <v>stavební část</v>
      </c>
      <c r="E2" s="5"/>
      <c r="F2" s="7" t="s">
        <v>2</v>
      </c>
      <c r="G2" s="8"/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3</v>
      </c>
      <c r="B4" s="10"/>
      <c r="C4" s="11" t="s">
        <v>4</v>
      </c>
      <c r="D4" s="11"/>
      <c r="E4" s="10"/>
      <c r="F4" s="12" t="s">
        <v>5</v>
      </c>
      <c r="G4" s="15"/>
    </row>
    <row r="5" spans="1:7" ht="12.75" customHeight="1">
      <c r="A5" s="16" t="s">
        <v>81</v>
      </c>
      <c r="B5" s="17"/>
      <c r="C5" s="18" t="s">
        <v>82</v>
      </c>
      <c r="D5" s="19"/>
      <c r="E5" s="20"/>
      <c r="F5" s="12" t="s">
        <v>7</v>
      </c>
      <c r="G5" s="13"/>
    </row>
    <row r="6" spans="1:15" ht="12.75" customHeight="1">
      <c r="A6" s="14" t="s">
        <v>8</v>
      </c>
      <c r="B6" s="10"/>
      <c r="C6" s="11" t="s">
        <v>9</v>
      </c>
      <c r="D6" s="11"/>
      <c r="E6" s="10"/>
      <c r="F6" s="21" t="s">
        <v>10</v>
      </c>
      <c r="G6" s="22">
        <v>0</v>
      </c>
      <c r="O6" s="23"/>
    </row>
    <row r="7" spans="1:7" ht="12.75" customHeight="1">
      <c r="A7" s="24" t="s">
        <v>81</v>
      </c>
      <c r="B7" s="25"/>
      <c r="C7" s="26" t="s">
        <v>80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2"/>
      <c r="C8" s="210"/>
      <c r="D8" s="210"/>
      <c r="E8" s="211"/>
      <c r="F8" s="30" t="s">
        <v>13</v>
      </c>
      <c r="G8" s="31"/>
      <c r="H8" s="32"/>
      <c r="I8" s="33"/>
    </row>
    <row r="9" spans="1:8" ht="12.75">
      <c r="A9" s="29" t="s">
        <v>14</v>
      </c>
      <c r="B9" s="12"/>
      <c r="C9" s="210" t="s">
        <v>264</v>
      </c>
      <c r="D9" s="210"/>
      <c r="E9" s="211"/>
      <c r="F9" s="12"/>
      <c r="G9" s="34"/>
      <c r="H9" s="35"/>
    </row>
    <row r="10" spans="1:8" ht="12.75">
      <c r="A10" s="29" t="s">
        <v>15</v>
      </c>
      <c r="B10" s="12"/>
      <c r="C10" s="210" t="s">
        <v>265</v>
      </c>
      <c r="D10" s="210"/>
      <c r="E10" s="210"/>
      <c r="F10" s="36"/>
      <c r="G10" s="37"/>
      <c r="H10" s="38"/>
    </row>
    <row r="11" spans="1:57" ht="13.5" customHeight="1">
      <c r="A11" s="29" t="s">
        <v>16</v>
      </c>
      <c r="B11" s="12"/>
      <c r="C11" s="210"/>
      <c r="D11" s="210"/>
      <c r="E11" s="210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12"/>
      <c r="D12" s="212"/>
      <c r="E12" s="212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/>
      <c r="E15" s="58"/>
      <c r="F15" s="59"/>
      <c r="G15" s="56"/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/>
      <c r="E16" s="60"/>
      <c r="F16" s="61"/>
      <c r="G16" s="56"/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30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31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32</v>
      </c>
      <c r="B22" s="35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13" t="s">
        <v>34</v>
      </c>
      <c r="B23" s="214"/>
      <c r="C23" s="66">
        <f>C22+G23</f>
        <v>0</v>
      </c>
      <c r="D23" s="67" t="s">
        <v>35</v>
      </c>
      <c r="E23" s="68"/>
      <c r="F23" s="69"/>
      <c r="G23" s="56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5" t="s">
        <v>39</v>
      </c>
      <c r="B25" s="35"/>
      <c r="C25" s="75"/>
      <c r="D25" s="35" t="s">
        <v>39</v>
      </c>
      <c r="F25" s="76" t="s">
        <v>39</v>
      </c>
      <c r="G25" s="77"/>
    </row>
    <row r="26" spans="1:7" ht="37.5" customHeight="1">
      <c r="A26" s="65" t="s">
        <v>40</v>
      </c>
      <c r="B26" s="78"/>
      <c r="C26" s="75"/>
      <c r="D26" s="35" t="s">
        <v>40</v>
      </c>
      <c r="F26" s="76" t="s">
        <v>40</v>
      </c>
      <c r="G26" s="77"/>
    </row>
    <row r="27" spans="1:7" ht="12.75">
      <c r="A27" s="65"/>
      <c r="B27" s="79"/>
      <c r="C27" s="75"/>
      <c r="D27" s="35"/>
      <c r="F27" s="76"/>
      <c r="G27" s="77"/>
    </row>
    <row r="28" spans="1:7" ht="12.75">
      <c r="A28" s="65" t="s">
        <v>41</v>
      </c>
      <c r="B28" s="35"/>
      <c r="C28" s="75"/>
      <c r="D28" s="76" t="s">
        <v>42</v>
      </c>
      <c r="E28" s="75"/>
      <c r="F28" s="80" t="s">
        <v>42</v>
      </c>
      <c r="G28" s="77"/>
    </row>
    <row r="29" spans="1:7" ht="69" customHeight="1">
      <c r="A29" s="65"/>
      <c r="B29" s="35"/>
      <c r="C29" s="81"/>
      <c r="D29" s="82"/>
      <c r="E29" s="81"/>
      <c r="F29" s="35"/>
      <c r="G29" s="77"/>
    </row>
    <row r="30" spans="1:7" ht="12.75">
      <c r="A30" s="83" t="s">
        <v>43</v>
      </c>
      <c r="B30" s="84"/>
      <c r="C30" s="85">
        <v>21</v>
      </c>
      <c r="D30" s="84" t="s">
        <v>44</v>
      </c>
      <c r="E30" s="86"/>
      <c r="F30" s="215">
        <f>ROUND(C23-F32,0)</f>
        <v>0</v>
      </c>
      <c r="G30" s="216"/>
    </row>
    <row r="31" spans="1:7" ht="12.75">
      <c r="A31" s="83" t="s">
        <v>45</v>
      </c>
      <c r="B31" s="84"/>
      <c r="C31" s="85">
        <f>SazbaDPH1</f>
        <v>21</v>
      </c>
      <c r="D31" s="84" t="s">
        <v>46</v>
      </c>
      <c r="E31" s="86"/>
      <c r="F31" s="215">
        <f>ROUND(PRODUCT(F30,C31/100),1)</f>
        <v>0</v>
      </c>
      <c r="G31" s="216"/>
    </row>
    <row r="32" spans="1:7" ht="12.75">
      <c r="A32" s="83" t="s">
        <v>43</v>
      </c>
      <c r="B32" s="84"/>
      <c r="C32" s="85">
        <v>0</v>
      </c>
      <c r="D32" s="84" t="s">
        <v>46</v>
      </c>
      <c r="E32" s="86"/>
      <c r="F32" s="215">
        <v>0</v>
      </c>
      <c r="G32" s="216"/>
    </row>
    <row r="33" spans="1:7" ht="12.75">
      <c r="A33" s="83" t="s">
        <v>45</v>
      </c>
      <c r="B33" s="87"/>
      <c r="C33" s="88">
        <f>SazbaDPH2</f>
        <v>0</v>
      </c>
      <c r="D33" s="84" t="s">
        <v>46</v>
      </c>
      <c r="E33" s="61"/>
      <c r="F33" s="215">
        <f>ROUND(PRODUCT(F32,C33/100),1)</f>
        <v>0</v>
      </c>
      <c r="G33" s="216"/>
    </row>
    <row r="34" spans="1:7" s="92" customFormat="1" ht="19.5" customHeight="1" thickBot="1">
      <c r="A34" s="89" t="s">
        <v>47</v>
      </c>
      <c r="B34" s="90"/>
      <c r="C34" s="90"/>
      <c r="D34" s="90"/>
      <c r="E34" s="91"/>
      <c r="F34" s="217">
        <f>CEILING(SUM(F30:F33),IF(SUM(F30:F33)&gt;=0,1,-1))</f>
        <v>0</v>
      </c>
      <c r="G34" s="218"/>
    </row>
    <row r="36" spans="1:8" ht="12.75">
      <c r="A36" s="93" t="s">
        <v>48</v>
      </c>
      <c r="B36" s="93"/>
      <c r="C36" s="93"/>
      <c r="D36" s="93"/>
      <c r="E36" s="93"/>
      <c r="F36" s="93"/>
      <c r="G36" s="93"/>
      <c r="H36" s="3" t="s">
        <v>6</v>
      </c>
    </row>
    <row r="37" spans="1:8" ht="14.25" customHeight="1">
      <c r="A37" s="93"/>
      <c r="B37" s="209"/>
      <c r="C37" s="209"/>
      <c r="D37" s="209"/>
      <c r="E37" s="209"/>
      <c r="F37" s="209"/>
      <c r="G37" s="209"/>
      <c r="H37" s="3" t="s">
        <v>6</v>
      </c>
    </row>
    <row r="38" spans="1:8" ht="12.75" customHeight="1">
      <c r="A38" s="94"/>
      <c r="B38" s="209"/>
      <c r="C38" s="209"/>
      <c r="D38" s="209"/>
      <c r="E38" s="209"/>
      <c r="F38" s="209"/>
      <c r="G38" s="209"/>
      <c r="H38" s="3" t="s">
        <v>6</v>
      </c>
    </row>
    <row r="39" spans="1:8" ht="12.75">
      <c r="A39" s="94"/>
      <c r="B39" s="209"/>
      <c r="C39" s="209"/>
      <c r="D39" s="209"/>
      <c r="E39" s="209"/>
      <c r="F39" s="209"/>
      <c r="G39" s="209"/>
      <c r="H39" s="3" t="s">
        <v>6</v>
      </c>
    </row>
    <row r="40" spans="1:8" ht="12.75">
      <c r="A40" s="94"/>
      <c r="B40" s="209"/>
      <c r="C40" s="209"/>
      <c r="D40" s="209"/>
      <c r="E40" s="209"/>
      <c r="F40" s="209"/>
      <c r="G40" s="209"/>
      <c r="H40" s="3" t="s">
        <v>6</v>
      </c>
    </row>
    <row r="41" spans="1:8" ht="12.75">
      <c r="A41" s="94"/>
      <c r="B41" s="209"/>
      <c r="C41" s="209"/>
      <c r="D41" s="209"/>
      <c r="E41" s="209"/>
      <c r="F41" s="209"/>
      <c r="G41" s="209"/>
      <c r="H41" s="3" t="s">
        <v>6</v>
      </c>
    </row>
    <row r="42" spans="1:8" ht="12.75">
      <c r="A42" s="94"/>
      <c r="B42" s="209"/>
      <c r="C42" s="209"/>
      <c r="D42" s="209"/>
      <c r="E42" s="209"/>
      <c r="F42" s="209"/>
      <c r="G42" s="209"/>
      <c r="H42" s="3" t="s">
        <v>6</v>
      </c>
    </row>
    <row r="43" spans="1:8" ht="12.75">
      <c r="A43" s="94"/>
      <c r="B43" s="209"/>
      <c r="C43" s="209"/>
      <c r="D43" s="209"/>
      <c r="E43" s="209"/>
      <c r="F43" s="209"/>
      <c r="G43" s="209"/>
      <c r="H43" s="3" t="s">
        <v>6</v>
      </c>
    </row>
    <row r="44" spans="1:8" ht="12.75">
      <c r="A44" s="94"/>
      <c r="B44" s="209"/>
      <c r="C44" s="209"/>
      <c r="D44" s="209"/>
      <c r="E44" s="209"/>
      <c r="F44" s="209"/>
      <c r="G44" s="209"/>
      <c r="H44" s="3" t="s">
        <v>6</v>
      </c>
    </row>
    <row r="45" spans="1:8" ht="0.75" customHeight="1">
      <c r="A45" s="94"/>
      <c r="B45" s="209"/>
      <c r="C45" s="209"/>
      <c r="D45" s="209"/>
      <c r="E45" s="209"/>
      <c r="F45" s="209"/>
      <c r="G45" s="209"/>
      <c r="H45" s="3" t="s">
        <v>6</v>
      </c>
    </row>
    <row r="46" spans="2:7" ht="12.75">
      <c r="B46" s="219"/>
      <c r="C46" s="219"/>
      <c r="D46" s="219"/>
      <c r="E46" s="219"/>
      <c r="F46" s="219"/>
      <c r="G46" s="219"/>
    </row>
    <row r="47" spans="2:7" ht="12.75">
      <c r="B47" s="219"/>
      <c r="C47" s="219"/>
      <c r="D47" s="219"/>
      <c r="E47" s="219"/>
      <c r="F47" s="219"/>
      <c r="G47" s="219"/>
    </row>
    <row r="48" spans="2:7" ht="12.75">
      <c r="B48" s="219"/>
      <c r="C48" s="219"/>
      <c r="D48" s="219"/>
      <c r="E48" s="219"/>
      <c r="F48" s="219"/>
      <c r="G48" s="219"/>
    </row>
    <row r="49" spans="2:7" ht="12.75">
      <c r="B49" s="219"/>
      <c r="C49" s="219"/>
      <c r="D49" s="219"/>
      <c r="E49" s="219"/>
      <c r="F49" s="219"/>
      <c r="G49" s="219"/>
    </row>
    <row r="50" spans="2:7" ht="12.75">
      <c r="B50" s="219"/>
      <c r="C50" s="219"/>
      <c r="D50" s="219"/>
      <c r="E50" s="219"/>
      <c r="F50" s="219"/>
      <c r="G50" s="219"/>
    </row>
    <row r="51" spans="2:7" ht="12.75">
      <c r="B51" s="219"/>
      <c r="C51" s="219"/>
      <c r="D51" s="219"/>
      <c r="E51" s="219"/>
      <c r="F51" s="219"/>
      <c r="G51" s="219"/>
    </row>
    <row r="52" spans="2:7" ht="12.75">
      <c r="B52" s="219"/>
      <c r="C52" s="219"/>
      <c r="D52" s="219"/>
      <c r="E52" s="219"/>
      <c r="F52" s="219"/>
      <c r="G52" s="219"/>
    </row>
    <row r="53" spans="2:7" ht="12.75">
      <c r="B53" s="219"/>
      <c r="C53" s="219"/>
      <c r="D53" s="219"/>
      <c r="E53" s="219"/>
      <c r="F53" s="219"/>
      <c r="G53" s="219"/>
    </row>
    <row r="54" spans="2:7" ht="12.75">
      <c r="B54" s="219"/>
      <c r="C54" s="219"/>
      <c r="D54" s="219"/>
      <c r="E54" s="219"/>
      <c r="F54" s="219"/>
      <c r="G54" s="219"/>
    </row>
    <row r="55" spans="2:7" ht="12.75">
      <c r="B55" s="219"/>
      <c r="C55" s="219"/>
      <c r="D55" s="219"/>
      <c r="E55" s="219"/>
      <c r="F55" s="219"/>
      <c r="G55" s="219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220" t="s">
        <v>49</v>
      </c>
      <c r="B1" s="221"/>
      <c r="C1" s="95" t="str">
        <f>CONCATENATE(cislostavby," ",nazevstavby)</f>
        <v>01 Revitalizace DH č.76,sídl.Štěrkoviště - Otrokovice</v>
      </c>
      <c r="D1" s="96"/>
      <c r="E1" s="97"/>
      <c r="F1" s="96"/>
      <c r="G1" s="98" t="s">
        <v>50</v>
      </c>
      <c r="H1" s="99">
        <v>1</v>
      </c>
      <c r="I1" s="100"/>
    </row>
    <row r="2" spans="1:9" ht="13.5" thickBot="1">
      <c r="A2" s="222" t="s">
        <v>51</v>
      </c>
      <c r="B2" s="223"/>
      <c r="C2" s="101" t="str">
        <f>CONCATENATE(cisloobjektu," ",nazevobjektu)</f>
        <v>01 Revitalizace DH č.76</v>
      </c>
      <c r="D2" s="102"/>
      <c r="E2" s="103"/>
      <c r="F2" s="102"/>
      <c r="G2" s="224" t="s">
        <v>83</v>
      </c>
      <c r="H2" s="225"/>
      <c r="I2" s="226"/>
    </row>
    <row r="3" ht="13.5" thickTop="1">
      <c r="F3" s="35"/>
    </row>
    <row r="4" spans="1:9" ht="19.5" customHeight="1">
      <c r="A4" s="104" t="s">
        <v>52</v>
      </c>
      <c r="B4" s="105"/>
      <c r="C4" s="105"/>
      <c r="D4" s="105"/>
      <c r="E4" s="106"/>
      <c r="F4" s="105"/>
      <c r="G4" s="105"/>
      <c r="H4" s="105"/>
      <c r="I4" s="105"/>
    </row>
    <row r="5" ht="13.5" thickBot="1"/>
    <row r="6" spans="1:9" s="35" customFormat="1" ht="13.5" thickBot="1">
      <c r="A6" s="107"/>
      <c r="B6" s="108" t="s">
        <v>53</v>
      </c>
      <c r="C6" s="108"/>
      <c r="D6" s="109"/>
      <c r="E6" s="110" t="s">
        <v>54</v>
      </c>
      <c r="F6" s="111" t="s">
        <v>55</v>
      </c>
      <c r="G6" s="111" t="s">
        <v>56</v>
      </c>
      <c r="H6" s="111" t="s">
        <v>57</v>
      </c>
      <c r="I6" s="112" t="s">
        <v>31</v>
      </c>
    </row>
    <row r="7" spans="1:9" s="35" customFormat="1" ht="12.75">
      <c r="A7" s="204" t="str">
        <f>Položky!B7</f>
        <v>005 1</v>
      </c>
      <c r="B7" s="113" t="str">
        <f>Položky!C7</f>
        <v>Zemní práce</v>
      </c>
      <c r="D7" s="114"/>
      <c r="E7" s="205">
        <f>Položky!BC13</f>
        <v>0</v>
      </c>
      <c r="F7" s="206">
        <f>Položky!BD13</f>
        <v>0</v>
      </c>
      <c r="G7" s="206">
        <f>Položky!BE13</f>
        <v>0</v>
      </c>
      <c r="H7" s="206">
        <f>Položky!BF13</f>
        <v>0</v>
      </c>
      <c r="I7" s="207">
        <f>Položky!BG13</f>
        <v>0</v>
      </c>
    </row>
    <row r="8" spans="1:9" s="35" customFormat="1" ht="12.75">
      <c r="A8" s="204" t="str">
        <f>Položky!B14</f>
        <v>1</v>
      </c>
      <c r="B8" s="113" t="str">
        <f>Položky!C14</f>
        <v>Zemní práce</v>
      </c>
      <c r="D8" s="114"/>
      <c r="E8" s="205">
        <f>Položky!BC50</f>
        <v>0</v>
      </c>
      <c r="F8" s="206">
        <f>Položky!BD50</f>
        <v>0</v>
      </c>
      <c r="G8" s="206">
        <f>Položky!BE50</f>
        <v>0</v>
      </c>
      <c r="H8" s="206">
        <f>Položky!BF50</f>
        <v>0</v>
      </c>
      <c r="I8" s="207">
        <f>Položky!BG50</f>
        <v>0</v>
      </c>
    </row>
    <row r="9" spans="1:9" s="35" customFormat="1" ht="12.75">
      <c r="A9" s="204" t="str">
        <f>Položky!B51</f>
        <v>18</v>
      </c>
      <c r="B9" s="113" t="str">
        <f>Položky!C51</f>
        <v>Povrchové úpravy terénu</v>
      </c>
      <c r="D9" s="114"/>
      <c r="E9" s="205">
        <f>Položky!BC53</f>
        <v>0</v>
      </c>
      <c r="F9" s="206">
        <f>Položky!BD53</f>
        <v>0</v>
      </c>
      <c r="G9" s="206">
        <f>Položky!BE53</f>
        <v>0</v>
      </c>
      <c r="H9" s="206">
        <f>Položky!BF53</f>
        <v>0</v>
      </c>
      <c r="I9" s="207">
        <f>Položky!BG53</f>
        <v>0</v>
      </c>
    </row>
    <row r="10" spans="1:9" s="35" customFormat="1" ht="12.75">
      <c r="A10" s="204" t="str">
        <f>Položky!B54</f>
        <v>4</v>
      </c>
      <c r="B10" s="113" t="str">
        <f>Položky!C54</f>
        <v>Vodorovné konstrukce</v>
      </c>
      <c r="D10" s="114"/>
      <c r="E10" s="205">
        <f>Položky!BC61</f>
        <v>0</v>
      </c>
      <c r="F10" s="206">
        <f>Položky!BD61</f>
        <v>0</v>
      </c>
      <c r="G10" s="206">
        <f>Položky!BE61</f>
        <v>0</v>
      </c>
      <c r="H10" s="206">
        <f>Položky!BF61</f>
        <v>0</v>
      </c>
      <c r="I10" s="207">
        <f>Položky!BG61</f>
        <v>0</v>
      </c>
    </row>
    <row r="11" spans="1:9" s="35" customFormat="1" ht="12.75">
      <c r="A11" s="204" t="str">
        <f>Položky!B62</f>
        <v>5</v>
      </c>
      <c r="B11" s="113" t="str">
        <f>Položky!C62</f>
        <v>Komunikace</v>
      </c>
      <c r="D11" s="114"/>
      <c r="E11" s="205">
        <f>Položky!BC94</f>
        <v>0</v>
      </c>
      <c r="F11" s="206">
        <f>Položky!BD94</f>
        <v>0</v>
      </c>
      <c r="G11" s="206">
        <f>Položky!BE94</f>
        <v>0</v>
      </c>
      <c r="H11" s="206">
        <f>Položky!BF94</f>
        <v>0</v>
      </c>
      <c r="I11" s="207">
        <f>Položky!BG94</f>
        <v>0</v>
      </c>
    </row>
    <row r="12" spans="1:9" s="35" customFormat="1" ht="12.75">
      <c r="A12" s="204" t="str">
        <f>Položky!B95</f>
        <v>63</v>
      </c>
      <c r="B12" s="113" t="str">
        <f>Položky!C95</f>
        <v>Podlahy a podlahové konstrukce</v>
      </c>
      <c r="D12" s="114"/>
      <c r="E12" s="205">
        <f>Položky!BC99</f>
        <v>0</v>
      </c>
      <c r="F12" s="206">
        <f>Položky!BD99</f>
        <v>0</v>
      </c>
      <c r="G12" s="206">
        <f>Položky!BE99</f>
        <v>0</v>
      </c>
      <c r="H12" s="206">
        <f>Položky!BF99</f>
        <v>0</v>
      </c>
      <c r="I12" s="207">
        <f>Položky!BG99</f>
        <v>0</v>
      </c>
    </row>
    <row r="13" spans="1:9" s="35" customFormat="1" ht="12.75">
      <c r="A13" s="204" t="str">
        <f>Položky!B100</f>
        <v>91</v>
      </c>
      <c r="B13" s="113" t="str">
        <f>Položky!C100</f>
        <v>Doplňující práce na komunikaci</v>
      </c>
      <c r="D13" s="114"/>
      <c r="E13" s="205">
        <f>Položky!BC109</f>
        <v>0</v>
      </c>
      <c r="F13" s="206">
        <f>Položky!BD109</f>
        <v>0</v>
      </c>
      <c r="G13" s="206">
        <f>Položky!BE109</f>
        <v>0</v>
      </c>
      <c r="H13" s="206">
        <f>Položky!BF109</f>
        <v>0</v>
      </c>
      <c r="I13" s="207">
        <f>Položky!BG109</f>
        <v>0</v>
      </c>
    </row>
    <row r="14" spans="1:9" s="35" customFormat="1" ht="12.75">
      <c r="A14" s="204" t="str">
        <f>Položky!B110</f>
        <v>95</v>
      </c>
      <c r="B14" s="113" t="str">
        <f>Položky!C110</f>
        <v>Dokončovací konstrukce na pozemních stavbách</v>
      </c>
      <c r="D14" s="114"/>
      <c r="E14" s="205">
        <f>Položky!BC126</f>
        <v>0</v>
      </c>
      <c r="F14" s="206">
        <f>Položky!BD126</f>
        <v>0</v>
      </c>
      <c r="G14" s="206">
        <f>Položky!BE126</f>
        <v>0</v>
      </c>
      <c r="H14" s="206">
        <f>Položky!BF126</f>
        <v>0</v>
      </c>
      <c r="I14" s="207">
        <f>Položky!BG126</f>
        <v>0</v>
      </c>
    </row>
    <row r="15" spans="1:9" s="35" customFormat="1" ht="12.75">
      <c r="A15" s="204" t="str">
        <f>Položky!B127</f>
        <v>96</v>
      </c>
      <c r="B15" s="113" t="str">
        <f>Položky!C127</f>
        <v>Bourání konstrukcí</v>
      </c>
      <c r="D15" s="114"/>
      <c r="E15" s="205">
        <f>Položky!BC139</f>
        <v>0</v>
      </c>
      <c r="F15" s="206">
        <f>Položky!BD139</f>
        <v>0</v>
      </c>
      <c r="G15" s="206">
        <f>Položky!BE139</f>
        <v>0</v>
      </c>
      <c r="H15" s="206">
        <f>Položky!BF139</f>
        <v>0</v>
      </c>
      <c r="I15" s="207">
        <f>Položky!BG139</f>
        <v>0</v>
      </c>
    </row>
    <row r="16" spans="1:9" s="35" customFormat="1" ht="12.75">
      <c r="A16" s="204" t="str">
        <f>Položky!B140</f>
        <v>99</v>
      </c>
      <c r="B16" s="113" t="str">
        <f>Položky!C140</f>
        <v>Staveništní přesun hmot</v>
      </c>
      <c r="D16" s="114"/>
      <c r="E16" s="205">
        <f>Položky!BC142</f>
        <v>0</v>
      </c>
      <c r="F16" s="206">
        <f>Položky!BD142</f>
        <v>0</v>
      </c>
      <c r="G16" s="206">
        <f>Položky!BE142</f>
        <v>0</v>
      </c>
      <c r="H16" s="206">
        <f>Položky!BF142</f>
        <v>0</v>
      </c>
      <c r="I16" s="207">
        <f>Položky!BG142</f>
        <v>0</v>
      </c>
    </row>
    <row r="17" spans="1:9" s="35" customFormat="1" ht="13.5" thickBot="1">
      <c r="A17" s="204" t="str">
        <f>Položky!B143</f>
        <v>D96</v>
      </c>
      <c r="B17" s="113" t="str">
        <f>Položky!C143</f>
        <v>Přesuny suti a vybouraných hmot</v>
      </c>
      <c r="D17" s="114"/>
      <c r="E17" s="205">
        <f>Položky!BC147</f>
        <v>0</v>
      </c>
      <c r="F17" s="206">
        <f>Položky!BD147</f>
        <v>0</v>
      </c>
      <c r="G17" s="206">
        <f>Položky!BE147</f>
        <v>0</v>
      </c>
      <c r="H17" s="206">
        <f>Položky!BF147</f>
        <v>0</v>
      </c>
      <c r="I17" s="207">
        <f>Položky!BG147</f>
        <v>0</v>
      </c>
    </row>
    <row r="18" spans="1:256" ht="13.5" thickBot="1">
      <c r="A18" s="115"/>
      <c r="B18" s="116" t="s">
        <v>58</v>
      </c>
      <c r="C18" s="116"/>
      <c r="D18" s="117"/>
      <c r="E18" s="118">
        <f>SUM(E7:E17)</f>
        <v>0</v>
      </c>
      <c r="F18" s="119">
        <f>SUM(F7:F17)</f>
        <v>0</v>
      </c>
      <c r="G18" s="119">
        <f>SUM(G7:G17)</f>
        <v>0</v>
      </c>
      <c r="H18" s="119">
        <f>SUM(H7:H17)</f>
        <v>0</v>
      </c>
      <c r="I18" s="120">
        <f>SUM(I7:I17)</f>
        <v>0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  <c r="IV18" s="121"/>
    </row>
    <row r="19" spans="1:9" ht="12.75">
      <c r="A19" s="35"/>
      <c r="B19" s="35"/>
      <c r="C19" s="35"/>
      <c r="D19" s="35"/>
      <c r="E19" s="35"/>
      <c r="F19" s="35"/>
      <c r="G19" s="35"/>
      <c r="H19" s="35"/>
      <c r="I19" s="35"/>
    </row>
    <row r="20" spans="1:57" ht="18">
      <c r="A20" s="105" t="s">
        <v>59</v>
      </c>
      <c r="B20" s="105"/>
      <c r="C20" s="105"/>
      <c r="D20" s="105"/>
      <c r="E20" s="105"/>
      <c r="F20" s="105"/>
      <c r="G20" s="122"/>
      <c r="H20" s="105"/>
      <c r="I20" s="105"/>
      <c r="BA20" s="41"/>
      <c r="BB20" s="41"/>
      <c r="BC20" s="41"/>
      <c r="BD20" s="41"/>
      <c r="BE20" s="41"/>
    </row>
    <row r="21" ht="13.5" thickBot="1"/>
    <row r="22" spans="1:9" ht="12.75">
      <c r="A22" s="70" t="s">
        <v>60</v>
      </c>
      <c r="B22" s="71"/>
      <c r="C22" s="71"/>
      <c r="D22" s="123"/>
      <c r="E22" s="124" t="s">
        <v>61</v>
      </c>
      <c r="F22" s="125" t="s">
        <v>62</v>
      </c>
      <c r="G22" s="126" t="s">
        <v>63</v>
      </c>
      <c r="H22" s="127"/>
      <c r="I22" s="128" t="s">
        <v>61</v>
      </c>
    </row>
    <row r="23" spans="1:53" ht="12.75">
      <c r="A23" s="64"/>
      <c r="B23" s="55"/>
      <c r="C23" s="55"/>
      <c r="D23" s="129"/>
      <c r="E23" s="130"/>
      <c r="F23" s="131"/>
      <c r="G23" s="132">
        <f>CHOOSE(BA23+1,HSV+PSV,HSV+PSV+Mont,HSV+PSV+Dodavka+Mont,HSV,PSV,Mont,Dodavka,Mont+Dodavka,0)</f>
        <v>0</v>
      </c>
      <c r="H23" s="133"/>
      <c r="I23" s="134">
        <f>E23+F23*G23/100</f>
        <v>0</v>
      </c>
      <c r="BA23" s="3">
        <v>8</v>
      </c>
    </row>
    <row r="24" spans="1:9" ht="13.5" thickBot="1">
      <c r="A24" s="135"/>
      <c r="B24" s="136" t="s">
        <v>64</v>
      </c>
      <c r="C24" s="137"/>
      <c r="D24" s="138"/>
      <c r="E24" s="139"/>
      <c r="F24" s="140"/>
      <c r="G24" s="140"/>
      <c r="H24" s="227">
        <f>SUM(H23:H23)</f>
        <v>0</v>
      </c>
      <c r="I24" s="228"/>
    </row>
    <row r="26" spans="2:9" ht="12.75">
      <c r="B26" s="121"/>
      <c r="F26" s="141"/>
      <c r="G26" s="142"/>
      <c r="H26" s="142"/>
      <c r="I26" s="143"/>
    </row>
    <row r="27" spans="6:9" ht="12.75">
      <c r="F27" s="141"/>
      <c r="G27" s="142"/>
      <c r="H27" s="142"/>
      <c r="I27" s="143"/>
    </row>
    <row r="28" spans="6:9" ht="12.75">
      <c r="F28" s="141"/>
      <c r="G28" s="142"/>
      <c r="H28" s="142"/>
      <c r="I28" s="143"/>
    </row>
    <row r="29" spans="6:9" ht="12.75">
      <c r="F29" s="141"/>
      <c r="G29" s="142"/>
      <c r="H29" s="142"/>
      <c r="I29" s="143"/>
    </row>
    <row r="30" spans="6:9" ht="12.75">
      <c r="F30" s="141"/>
      <c r="G30" s="142"/>
      <c r="H30" s="142"/>
      <c r="I30" s="143"/>
    </row>
    <row r="31" spans="6:9" ht="12.75">
      <c r="F31" s="141"/>
      <c r="G31" s="142"/>
      <c r="H31" s="142"/>
      <c r="I31" s="143"/>
    </row>
    <row r="32" spans="6:9" ht="12.75">
      <c r="F32" s="141"/>
      <c r="G32" s="142"/>
      <c r="H32" s="142"/>
      <c r="I32" s="143"/>
    </row>
    <row r="33" spans="6:9" ht="12.75">
      <c r="F33" s="141"/>
      <c r="G33" s="142"/>
      <c r="H33" s="142"/>
      <c r="I33" s="143"/>
    </row>
    <row r="34" spans="6:9" ht="12.75">
      <c r="F34" s="141"/>
      <c r="G34" s="142"/>
      <c r="H34" s="142"/>
      <c r="I34" s="143"/>
    </row>
    <row r="35" spans="6:9" ht="12.75">
      <c r="F35" s="141"/>
      <c r="G35" s="142"/>
      <c r="H35" s="142"/>
      <c r="I35" s="143"/>
    </row>
    <row r="36" spans="6:9" ht="12.75">
      <c r="F36" s="141"/>
      <c r="G36" s="142"/>
      <c r="H36" s="142"/>
      <c r="I36" s="143"/>
    </row>
    <row r="37" spans="6:9" ht="12.75">
      <c r="F37" s="141"/>
      <c r="G37" s="142"/>
      <c r="H37" s="142"/>
      <c r="I37" s="143"/>
    </row>
    <row r="38" spans="6:9" ht="12.75">
      <c r="F38" s="141"/>
      <c r="G38" s="142"/>
      <c r="H38" s="142"/>
      <c r="I38" s="143"/>
    </row>
    <row r="39" spans="6:9" ht="12.75">
      <c r="F39" s="141"/>
      <c r="G39" s="142"/>
      <c r="H39" s="142"/>
      <c r="I39" s="143"/>
    </row>
    <row r="40" spans="6:9" ht="12.75">
      <c r="F40" s="141"/>
      <c r="G40" s="142"/>
      <c r="H40" s="142"/>
      <c r="I40" s="143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</sheetData>
  <sheetProtection/>
  <mergeCells count="4">
    <mergeCell ref="A1:B1"/>
    <mergeCell ref="A2:B2"/>
    <mergeCell ref="G2:I2"/>
    <mergeCell ref="H24:I2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20"/>
  <sheetViews>
    <sheetView showGridLines="0" showZeros="0" zoomScalePageLayoutView="0" workbookViewId="0" topLeftCell="A1">
      <selection activeCell="A2" sqref="A2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52" customWidth="1"/>
    <col min="6" max="6" width="9.875" style="144" customWidth="1"/>
    <col min="7" max="7" width="13.875" style="144" customWidth="1"/>
    <col min="8" max="8" width="3.25390625" style="144" hidden="1" customWidth="1"/>
    <col min="9" max="9" width="12.125" style="144" hidden="1" customWidth="1"/>
    <col min="10" max="11" width="9.125" style="144" customWidth="1"/>
    <col min="12" max="12" width="75.375" style="144" customWidth="1"/>
    <col min="13" max="13" width="45.25390625" style="144" customWidth="1"/>
    <col min="14" max="14" width="75.375" style="144" customWidth="1"/>
    <col min="15" max="15" width="45.25390625" style="144" customWidth="1"/>
    <col min="16" max="16384" width="9.125" style="144" customWidth="1"/>
  </cols>
  <sheetData>
    <row r="1" spans="1:7" ht="15.75">
      <c r="A1" s="229" t="s">
        <v>266</v>
      </c>
      <c r="B1" s="229"/>
      <c r="C1" s="229"/>
      <c r="D1" s="229"/>
      <c r="E1" s="229"/>
      <c r="F1" s="229"/>
      <c r="G1" s="229"/>
    </row>
    <row r="2" spans="2:7" ht="14.25" customHeight="1" thickBot="1">
      <c r="B2" s="145"/>
      <c r="C2" s="146"/>
      <c r="D2" s="146"/>
      <c r="E2" s="147"/>
      <c r="F2" s="146"/>
      <c r="G2" s="146"/>
    </row>
    <row r="3" spans="1:7" ht="13.5" thickTop="1">
      <c r="A3" s="220" t="s">
        <v>49</v>
      </c>
      <c r="B3" s="221"/>
      <c r="C3" s="95" t="str">
        <f>CONCATENATE(cislostavby," ",nazevstavby)</f>
        <v>01 Revitalizace DH č.76,sídl.Štěrkoviště - Otrokovice</v>
      </c>
      <c r="D3" s="96"/>
      <c r="E3" s="148" t="s">
        <v>65</v>
      </c>
      <c r="F3" s="149">
        <f>Rekapitulace!H1</f>
        <v>1</v>
      </c>
      <c r="G3" s="150"/>
    </row>
    <row r="4" spans="1:7" ht="13.5" thickBot="1">
      <c r="A4" s="230" t="s">
        <v>51</v>
      </c>
      <c r="B4" s="223"/>
      <c r="C4" s="101" t="str">
        <f>CONCATENATE(cisloobjektu," ",nazevobjektu)</f>
        <v>01 Revitalizace DH č.76</v>
      </c>
      <c r="D4" s="102"/>
      <c r="E4" s="231" t="str">
        <f>Rekapitulace!G2</f>
        <v>stavební část</v>
      </c>
      <c r="F4" s="232"/>
      <c r="G4" s="233"/>
    </row>
    <row r="5" spans="1:7" ht="13.5" thickTop="1">
      <c r="A5" s="151"/>
      <c r="G5" s="153"/>
    </row>
    <row r="6" spans="1:9" ht="12.75">
      <c r="A6" s="154" t="s">
        <v>66</v>
      </c>
      <c r="B6" s="155" t="s">
        <v>67</v>
      </c>
      <c r="C6" s="155" t="s">
        <v>68</v>
      </c>
      <c r="D6" s="155" t="s">
        <v>69</v>
      </c>
      <c r="E6" s="156" t="s">
        <v>70</v>
      </c>
      <c r="F6" s="155" t="s">
        <v>71</v>
      </c>
      <c r="G6" s="157" t="s">
        <v>72</v>
      </c>
      <c r="H6" s="158" t="s">
        <v>73</v>
      </c>
      <c r="I6" s="159" t="s">
        <v>74</v>
      </c>
    </row>
    <row r="7" spans="1:17" ht="12.75">
      <c r="A7" s="160" t="s">
        <v>75</v>
      </c>
      <c r="B7" s="161" t="s">
        <v>84</v>
      </c>
      <c r="C7" s="162" t="s">
        <v>77</v>
      </c>
      <c r="D7" s="163"/>
      <c r="E7" s="164"/>
      <c r="F7" s="164"/>
      <c r="G7" s="165"/>
      <c r="H7" s="166" t="s">
        <v>6</v>
      </c>
      <c r="I7" s="167" t="s">
        <v>6</v>
      </c>
      <c r="J7" s="168"/>
      <c r="K7" s="168"/>
      <c r="Q7" s="169">
        <v>1</v>
      </c>
    </row>
    <row r="8" spans="1:104" ht="12.75">
      <c r="A8" s="170">
        <v>1</v>
      </c>
      <c r="B8" s="171" t="s">
        <v>85</v>
      </c>
      <c r="C8" s="172" t="s">
        <v>86</v>
      </c>
      <c r="D8" s="173" t="s">
        <v>87</v>
      </c>
      <c r="E8" s="174">
        <v>1</v>
      </c>
      <c r="F8" s="174"/>
      <c r="G8" s="175">
        <f>E8*F8</f>
        <v>0</v>
      </c>
      <c r="H8" s="176">
        <v>19</v>
      </c>
      <c r="I8" s="175">
        <f>(H8+100)*G8/100</f>
        <v>0</v>
      </c>
      <c r="Q8" s="169">
        <v>2</v>
      </c>
      <c r="AA8" s="144">
        <v>12</v>
      </c>
      <c r="AB8" s="144">
        <v>0</v>
      </c>
      <c r="AC8" s="144">
        <v>44</v>
      </c>
      <c r="BB8" s="144">
        <v>1</v>
      </c>
      <c r="BC8" s="144">
        <f>IF(BB8=1,G8,0)</f>
        <v>0</v>
      </c>
      <c r="BD8" s="144">
        <f>IF(BB8=2,G8,0)</f>
        <v>0</v>
      </c>
      <c r="BE8" s="144">
        <f>IF(BB8=3,G8,0)</f>
        <v>0</v>
      </c>
      <c r="BF8" s="144">
        <f>IF(BB8=4,G8,0)</f>
        <v>0</v>
      </c>
      <c r="BG8" s="144">
        <f>IF(BB8=5,G8,0)</f>
        <v>0</v>
      </c>
      <c r="CZ8" s="144">
        <v>0</v>
      </c>
    </row>
    <row r="9" spans="1:104" ht="12.75">
      <c r="A9" s="170">
        <v>2</v>
      </c>
      <c r="B9" s="171" t="s">
        <v>88</v>
      </c>
      <c r="C9" s="172" t="s">
        <v>89</v>
      </c>
      <c r="D9" s="173" t="s">
        <v>87</v>
      </c>
      <c r="E9" s="174">
        <v>1</v>
      </c>
      <c r="F9" s="174"/>
      <c r="G9" s="175">
        <f>E9*F9</f>
        <v>0</v>
      </c>
      <c r="H9" s="176">
        <v>19</v>
      </c>
      <c r="I9" s="175">
        <f>(H9+100)*G9/100</f>
        <v>0</v>
      </c>
      <c r="Q9" s="169">
        <v>2</v>
      </c>
      <c r="AA9" s="144">
        <v>12</v>
      </c>
      <c r="AB9" s="144">
        <v>0</v>
      </c>
      <c r="AC9" s="144">
        <v>45</v>
      </c>
      <c r="BB9" s="144">
        <v>1</v>
      </c>
      <c r="BC9" s="144">
        <f>IF(BB9=1,G9,0)</f>
        <v>0</v>
      </c>
      <c r="BD9" s="144">
        <f>IF(BB9=2,G9,0)</f>
        <v>0</v>
      </c>
      <c r="BE9" s="144">
        <f>IF(BB9=3,G9,0)</f>
        <v>0</v>
      </c>
      <c r="BF9" s="144">
        <f>IF(BB9=4,G9,0)</f>
        <v>0</v>
      </c>
      <c r="BG9" s="144">
        <f>IF(BB9=5,G9,0)</f>
        <v>0</v>
      </c>
      <c r="CZ9" s="144">
        <v>0</v>
      </c>
    </row>
    <row r="10" spans="1:104" ht="22.5">
      <c r="A10" s="170">
        <v>3</v>
      </c>
      <c r="B10" s="171" t="s">
        <v>90</v>
      </c>
      <c r="C10" s="172" t="s">
        <v>91</v>
      </c>
      <c r="D10" s="173" t="s">
        <v>87</v>
      </c>
      <c r="E10" s="174">
        <v>1</v>
      </c>
      <c r="F10" s="174"/>
      <c r="G10" s="175">
        <f>E10*F10</f>
        <v>0</v>
      </c>
      <c r="H10" s="176">
        <v>19</v>
      </c>
      <c r="I10" s="175">
        <f>(H10+100)*G10/100</f>
        <v>0</v>
      </c>
      <c r="Q10" s="169">
        <v>2</v>
      </c>
      <c r="AA10" s="144">
        <v>12</v>
      </c>
      <c r="AB10" s="144">
        <v>0</v>
      </c>
      <c r="AC10" s="144">
        <v>46</v>
      </c>
      <c r="BB10" s="144">
        <v>1</v>
      </c>
      <c r="BC10" s="144">
        <f>IF(BB10=1,G10,0)</f>
        <v>0</v>
      </c>
      <c r="BD10" s="144">
        <f>IF(BB10=2,G10,0)</f>
        <v>0</v>
      </c>
      <c r="BE10" s="144">
        <f>IF(BB10=3,G10,0)</f>
        <v>0</v>
      </c>
      <c r="BF10" s="144">
        <f>IF(BB10=4,G10,0)</f>
        <v>0</v>
      </c>
      <c r="BG10" s="144">
        <f>IF(BB10=5,G10,0)</f>
        <v>0</v>
      </c>
      <c r="CZ10" s="144">
        <v>0</v>
      </c>
    </row>
    <row r="11" spans="1:104" ht="12.75">
      <c r="A11" s="170">
        <v>4</v>
      </c>
      <c r="B11" s="171" t="s">
        <v>92</v>
      </c>
      <c r="C11" s="172" t="s">
        <v>93</v>
      </c>
      <c r="D11" s="173" t="s">
        <v>87</v>
      </c>
      <c r="E11" s="174">
        <v>1</v>
      </c>
      <c r="F11" s="174"/>
      <c r="G11" s="175">
        <f>E11*F11</f>
        <v>0</v>
      </c>
      <c r="H11" s="176">
        <v>19</v>
      </c>
      <c r="I11" s="175">
        <f>(H11+100)*G11/100</f>
        <v>0</v>
      </c>
      <c r="Q11" s="169">
        <v>2</v>
      </c>
      <c r="AA11" s="144">
        <v>12</v>
      </c>
      <c r="AB11" s="144">
        <v>0</v>
      </c>
      <c r="AC11" s="144">
        <v>47</v>
      </c>
      <c r="BB11" s="144">
        <v>1</v>
      </c>
      <c r="BC11" s="144">
        <f>IF(BB11=1,G11,0)</f>
        <v>0</v>
      </c>
      <c r="BD11" s="144">
        <f>IF(BB11=2,G11,0)</f>
        <v>0</v>
      </c>
      <c r="BE11" s="144">
        <f>IF(BB11=3,G11,0)</f>
        <v>0</v>
      </c>
      <c r="BF11" s="144">
        <f>IF(BB11=4,G11,0)</f>
        <v>0</v>
      </c>
      <c r="BG11" s="144">
        <f>IF(BB11=5,G11,0)</f>
        <v>0</v>
      </c>
      <c r="CZ11" s="144">
        <v>0</v>
      </c>
    </row>
    <row r="12" spans="1:17" ht="45">
      <c r="A12" s="177"/>
      <c r="B12" s="178"/>
      <c r="C12" s="234" t="s">
        <v>94</v>
      </c>
      <c r="D12" s="235"/>
      <c r="E12" s="235"/>
      <c r="F12" s="235"/>
      <c r="G12" s="236"/>
      <c r="H12" s="179"/>
      <c r="I12" s="180"/>
      <c r="L12" s="181" t="s">
        <v>94</v>
      </c>
      <c r="N12" s="181"/>
      <c r="Q12" s="169">
        <v>3</v>
      </c>
    </row>
    <row r="13" spans="1:59" ht="12.75">
      <c r="A13" s="187"/>
      <c r="B13" s="188" t="s">
        <v>79</v>
      </c>
      <c r="C13" s="189" t="str">
        <f>CONCATENATE(B7," ",C7)</f>
        <v>005 1 Zemní práce</v>
      </c>
      <c r="D13" s="190"/>
      <c r="E13" s="191"/>
      <c r="F13" s="192"/>
      <c r="G13" s="193">
        <f>SUM(G7:G12)</f>
        <v>0</v>
      </c>
      <c r="H13" s="194"/>
      <c r="I13" s="195">
        <f>SUM(I7:I12)</f>
        <v>0</v>
      </c>
      <c r="Q13" s="169">
        <v>4</v>
      </c>
      <c r="BC13" s="196">
        <f>SUM(BC7:BC12)</f>
        <v>0</v>
      </c>
      <c r="BD13" s="196">
        <f>SUM(BD7:BD12)</f>
        <v>0</v>
      </c>
      <c r="BE13" s="196">
        <f>SUM(BE7:BE12)</f>
        <v>0</v>
      </c>
      <c r="BF13" s="196">
        <f>SUM(BF7:BF12)</f>
        <v>0</v>
      </c>
      <c r="BG13" s="196">
        <f>SUM(BG7:BG12)</f>
        <v>0</v>
      </c>
    </row>
    <row r="14" spans="1:17" ht="12.75">
      <c r="A14" s="160" t="s">
        <v>75</v>
      </c>
      <c r="B14" s="161" t="s">
        <v>76</v>
      </c>
      <c r="C14" s="162" t="s">
        <v>77</v>
      </c>
      <c r="D14" s="163"/>
      <c r="E14" s="164"/>
      <c r="F14" s="164"/>
      <c r="G14" s="165"/>
      <c r="H14" s="166" t="s">
        <v>6</v>
      </c>
      <c r="I14" s="167" t="s">
        <v>6</v>
      </c>
      <c r="J14" s="168"/>
      <c r="K14" s="168"/>
      <c r="Q14" s="169">
        <v>1</v>
      </c>
    </row>
    <row r="15" spans="1:104" ht="12.75">
      <c r="A15" s="170">
        <v>5</v>
      </c>
      <c r="B15" s="171" t="s">
        <v>95</v>
      </c>
      <c r="C15" s="172" t="s">
        <v>96</v>
      </c>
      <c r="D15" s="173" t="s">
        <v>97</v>
      </c>
      <c r="E15" s="174">
        <v>57</v>
      </c>
      <c r="F15" s="174"/>
      <c r="G15" s="175">
        <f>E15*F15</f>
        <v>0</v>
      </c>
      <c r="H15" s="176">
        <v>19</v>
      </c>
      <c r="I15" s="175">
        <f>(H15+100)*G15/100</f>
        <v>0</v>
      </c>
      <c r="Q15" s="169">
        <v>2</v>
      </c>
      <c r="AA15" s="144">
        <v>1</v>
      </c>
      <c r="AB15" s="144">
        <v>1</v>
      </c>
      <c r="AC15" s="144">
        <v>1</v>
      </c>
      <c r="BB15" s="144">
        <v>1</v>
      </c>
      <c r="BC15" s="144">
        <f>IF(BB15=1,G15,0)</f>
        <v>0</v>
      </c>
      <c r="BD15" s="144">
        <f>IF(BB15=2,G15,0)</f>
        <v>0</v>
      </c>
      <c r="BE15" s="144">
        <f>IF(BB15=3,G15,0)</f>
        <v>0</v>
      </c>
      <c r="BF15" s="144">
        <f>IF(BB15=4,G15,0)</f>
        <v>0</v>
      </c>
      <c r="BG15" s="144">
        <f>IF(BB15=5,G15,0)</f>
        <v>0</v>
      </c>
      <c r="CZ15" s="144">
        <v>0</v>
      </c>
    </row>
    <row r="16" spans="1:104" ht="12.75">
      <c r="A16" s="170">
        <v>6</v>
      </c>
      <c r="B16" s="171" t="s">
        <v>98</v>
      </c>
      <c r="C16" s="172" t="s">
        <v>99</v>
      </c>
      <c r="D16" s="173" t="s">
        <v>97</v>
      </c>
      <c r="E16" s="174">
        <v>130.5</v>
      </c>
      <c r="F16" s="174"/>
      <c r="G16" s="175">
        <f>E16*F16</f>
        <v>0</v>
      </c>
      <c r="H16" s="176">
        <v>19</v>
      </c>
      <c r="I16" s="175">
        <f>(H16+100)*G16/100</f>
        <v>0</v>
      </c>
      <c r="Q16" s="169">
        <v>2</v>
      </c>
      <c r="AA16" s="144">
        <v>1</v>
      </c>
      <c r="AB16" s="144">
        <v>1</v>
      </c>
      <c r="AC16" s="144">
        <v>1</v>
      </c>
      <c r="BB16" s="144">
        <v>1</v>
      </c>
      <c r="BC16" s="144">
        <f>IF(BB16=1,G16,0)</f>
        <v>0</v>
      </c>
      <c r="BD16" s="144">
        <f>IF(BB16=2,G16,0)</f>
        <v>0</v>
      </c>
      <c r="BE16" s="144">
        <f>IF(BB16=3,G16,0)</f>
        <v>0</v>
      </c>
      <c r="BF16" s="144">
        <f>IF(BB16=4,G16,0)</f>
        <v>0</v>
      </c>
      <c r="BG16" s="144">
        <f>IF(BB16=5,G16,0)</f>
        <v>0</v>
      </c>
      <c r="CZ16" s="144">
        <v>0</v>
      </c>
    </row>
    <row r="17" spans="1:17" ht="12.75">
      <c r="A17" s="177"/>
      <c r="B17" s="178"/>
      <c r="C17" s="237" t="s">
        <v>100</v>
      </c>
      <c r="D17" s="238"/>
      <c r="E17" s="182">
        <v>73.5</v>
      </c>
      <c r="F17" s="183"/>
      <c r="G17" s="184"/>
      <c r="H17" s="185"/>
      <c r="I17" s="186"/>
      <c r="M17" s="181" t="s">
        <v>100</v>
      </c>
      <c r="O17" s="181"/>
      <c r="Q17" s="169"/>
    </row>
    <row r="18" spans="1:17" ht="12.75">
      <c r="A18" s="177"/>
      <c r="B18" s="178"/>
      <c r="C18" s="237" t="s">
        <v>101</v>
      </c>
      <c r="D18" s="238"/>
      <c r="E18" s="182">
        <v>57</v>
      </c>
      <c r="F18" s="183"/>
      <c r="G18" s="184"/>
      <c r="H18" s="185"/>
      <c r="I18" s="186"/>
      <c r="M18" s="181" t="s">
        <v>101</v>
      </c>
      <c r="O18" s="181"/>
      <c r="Q18" s="169"/>
    </row>
    <row r="19" spans="1:104" ht="12.75">
      <c r="A19" s="170">
        <v>7</v>
      </c>
      <c r="B19" s="171" t="s">
        <v>102</v>
      </c>
      <c r="C19" s="172" t="s">
        <v>103</v>
      </c>
      <c r="D19" s="173" t="s">
        <v>104</v>
      </c>
      <c r="E19" s="174">
        <v>113</v>
      </c>
      <c r="F19" s="174"/>
      <c r="G19" s="175">
        <f>E19*F19</f>
        <v>0</v>
      </c>
      <c r="H19" s="176">
        <v>19</v>
      </c>
      <c r="I19" s="175">
        <f>(H19+100)*G19/100</f>
        <v>0</v>
      </c>
      <c r="Q19" s="169">
        <v>2</v>
      </c>
      <c r="AA19" s="144">
        <v>1</v>
      </c>
      <c r="AB19" s="144">
        <v>1</v>
      </c>
      <c r="AC19" s="144">
        <v>1</v>
      </c>
      <c r="BB19" s="144">
        <v>1</v>
      </c>
      <c r="BC19" s="144">
        <f>IF(BB19=1,G19,0)</f>
        <v>0</v>
      </c>
      <c r="BD19" s="144">
        <f>IF(BB19=2,G19,0)</f>
        <v>0</v>
      </c>
      <c r="BE19" s="144">
        <f>IF(BB19=3,G19,0)</f>
        <v>0</v>
      </c>
      <c r="BF19" s="144">
        <f>IF(BB19=4,G19,0)</f>
        <v>0</v>
      </c>
      <c r="BG19" s="144">
        <f>IF(BB19=5,G19,0)</f>
        <v>0</v>
      </c>
      <c r="CZ19" s="144">
        <v>0</v>
      </c>
    </row>
    <row r="20" spans="1:17" ht="12.75">
      <c r="A20" s="177"/>
      <c r="B20" s="178"/>
      <c r="C20" s="237" t="s">
        <v>105</v>
      </c>
      <c r="D20" s="238"/>
      <c r="E20" s="182">
        <v>113</v>
      </c>
      <c r="F20" s="183"/>
      <c r="G20" s="184"/>
      <c r="H20" s="185"/>
      <c r="I20" s="186"/>
      <c r="M20" s="181" t="s">
        <v>105</v>
      </c>
      <c r="O20" s="181"/>
      <c r="Q20" s="169"/>
    </row>
    <row r="21" spans="1:104" ht="12.75">
      <c r="A21" s="170">
        <v>8</v>
      </c>
      <c r="B21" s="171" t="s">
        <v>106</v>
      </c>
      <c r="C21" s="172" t="s">
        <v>107</v>
      </c>
      <c r="D21" s="173" t="s">
        <v>108</v>
      </c>
      <c r="E21" s="174">
        <v>109.6375</v>
      </c>
      <c r="F21" s="174"/>
      <c r="G21" s="175">
        <f>E21*F21</f>
        <v>0</v>
      </c>
      <c r="H21" s="176">
        <v>19</v>
      </c>
      <c r="I21" s="175">
        <f>(H21+100)*G21/100</f>
        <v>0</v>
      </c>
      <c r="Q21" s="169">
        <v>2</v>
      </c>
      <c r="AA21" s="144">
        <v>1</v>
      </c>
      <c r="AB21" s="144">
        <v>1</v>
      </c>
      <c r="AC21" s="144">
        <v>1</v>
      </c>
      <c r="BB21" s="144">
        <v>1</v>
      </c>
      <c r="BC21" s="144">
        <f>IF(BB21=1,G21,0)</f>
        <v>0</v>
      </c>
      <c r="BD21" s="144">
        <f>IF(BB21=2,G21,0)</f>
        <v>0</v>
      </c>
      <c r="BE21" s="144">
        <f>IF(BB21=3,G21,0)</f>
        <v>0</v>
      </c>
      <c r="BF21" s="144">
        <f>IF(BB21=4,G21,0)</f>
        <v>0</v>
      </c>
      <c r="BG21" s="144">
        <f>IF(BB21=5,G21,0)</f>
        <v>0</v>
      </c>
      <c r="CZ21" s="144">
        <v>0</v>
      </c>
    </row>
    <row r="22" spans="1:17" ht="12.75">
      <c r="A22" s="177"/>
      <c r="B22" s="178"/>
      <c r="C22" s="237" t="s">
        <v>109</v>
      </c>
      <c r="D22" s="238"/>
      <c r="E22" s="182">
        <v>48.2</v>
      </c>
      <c r="F22" s="183"/>
      <c r="G22" s="184"/>
      <c r="H22" s="185"/>
      <c r="I22" s="186"/>
      <c r="M22" s="181" t="s">
        <v>109</v>
      </c>
      <c r="O22" s="181"/>
      <c r="Q22" s="169"/>
    </row>
    <row r="23" spans="1:17" ht="12.75">
      <c r="A23" s="177"/>
      <c r="B23" s="178"/>
      <c r="C23" s="237" t="s">
        <v>110</v>
      </c>
      <c r="D23" s="238"/>
      <c r="E23" s="182">
        <v>19</v>
      </c>
      <c r="F23" s="183"/>
      <c r="G23" s="184"/>
      <c r="H23" s="185"/>
      <c r="I23" s="186"/>
      <c r="M23" s="181" t="s">
        <v>110</v>
      </c>
      <c r="O23" s="181"/>
      <c r="Q23" s="169"/>
    </row>
    <row r="24" spans="1:17" ht="12.75">
      <c r="A24" s="177"/>
      <c r="B24" s="178"/>
      <c r="C24" s="237" t="s">
        <v>111</v>
      </c>
      <c r="D24" s="238"/>
      <c r="E24" s="182">
        <v>22.75</v>
      </c>
      <c r="F24" s="183"/>
      <c r="G24" s="184"/>
      <c r="H24" s="185"/>
      <c r="I24" s="186"/>
      <c r="M24" s="181" t="s">
        <v>111</v>
      </c>
      <c r="O24" s="181"/>
      <c r="Q24" s="169"/>
    </row>
    <row r="25" spans="1:17" ht="12.75">
      <c r="A25" s="177"/>
      <c r="B25" s="178"/>
      <c r="C25" s="237" t="s">
        <v>112</v>
      </c>
      <c r="D25" s="238"/>
      <c r="E25" s="182">
        <v>19.6875</v>
      </c>
      <c r="F25" s="183"/>
      <c r="G25" s="184"/>
      <c r="H25" s="185"/>
      <c r="I25" s="186"/>
      <c r="M25" s="181" t="s">
        <v>112</v>
      </c>
      <c r="O25" s="181"/>
      <c r="Q25" s="169"/>
    </row>
    <row r="26" spans="1:104" ht="12.75">
      <c r="A26" s="170">
        <v>9</v>
      </c>
      <c r="B26" s="171" t="s">
        <v>113</v>
      </c>
      <c r="C26" s="172" t="s">
        <v>114</v>
      </c>
      <c r="D26" s="173" t="s">
        <v>108</v>
      </c>
      <c r="E26" s="174">
        <v>109.6375</v>
      </c>
      <c r="F26" s="174"/>
      <c r="G26" s="175">
        <f>E26*F26</f>
        <v>0</v>
      </c>
      <c r="H26" s="176">
        <v>19</v>
      </c>
      <c r="I26" s="175">
        <f>(H26+100)*G26/100</f>
        <v>0</v>
      </c>
      <c r="Q26" s="169">
        <v>2</v>
      </c>
      <c r="AA26" s="144">
        <v>1</v>
      </c>
      <c r="AB26" s="144">
        <v>1</v>
      </c>
      <c r="AC26" s="144">
        <v>1</v>
      </c>
      <c r="BB26" s="144">
        <v>1</v>
      </c>
      <c r="BC26" s="144">
        <f>IF(BB26=1,G26,0)</f>
        <v>0</v>
      </c>
      <c r="BD26" s="144">
        <f>IF(BB26=2,G26,0)</f>
        <v>0</v>
      </c>
      <c r="BE26" s="144">
        <f>IF(BB26=3,G26,0)</f>
        <v>0</v>
      </c>
      <c r="BF26" s="144">
        <f>IF(BB26=4,G26,0)</f>
        <v>0</v>
      </c>
      <c r="BG26" s="144">
        <f>IF(BB26=5,G26,0)</f>
        <v>0</v>
      </c>
      <c r="CZ26" s="144">
        <v>0</v>
      </c>
    </row>
    <row r="27" spans="1:104" ht="12.75">
      <c r="A27" s="170">
        <v>10</v>
      </c>
      <c r="B27" s="171" t="s">
        <v>115</v>
      </c>
      <c r="C27" s="172" t="s">
        <v>116</v>
      </c>
      <c r="D27" s="173" t="s">
        <v>108</v>
      </c>
      <c r="E27" s="174">
        <v>5.635</v>
      </c>
      <c r="F27" s="174"/>
      <c r="G27" s="175">
        <f>E27*F27</f>
        <v>0</v>
      </c>
      <c r="H27" s="176">
        <v>19</v>
      </c>
      <c r="I27" s="175">
        <f>(H27+100)*G27/100</f>
        <v>0</v>
      </c>
      <c r="Q27" s="169">
        <v>2</v>
      </c>
      <c r="AA27" s="144">
        <v>1</v>
      </c>
      <c r="AB27" s="144">
        <v>1</v>
      </c>
      <c r="AC27" s="144">
        <v>1</v>
      </c>
      <c r="BB27" s="144">
        <v>1</v>
      </c>
      <c r="BC27" s="144">
        <f>IF(BB27=1,G27,0)</f>
        <v>0</v>
      </c>
      <c r="BD27" s="144">
        <f>IF(BB27=2,G27,0)</f>
        <v>0</v>
      </c>
      <c r="BE27" s="144">
        <f>IF(BB27=3,G27,0)</f>
        <v>0</v>
      </c>
      <c r="BF27" s="144">
        <f>IF(BB27=4,G27,0)</f>
        <v>0</v>
      </c>
      <c r="BG27" s="144">
        <f>IF(BB27=5,G27,0)</f>
        <v>0</v>
      </c>
      <c r="CZ27" s="144">
        <v>0</v>
      </c>
    </row>
    <row r="28" spans="1:17" ht="12.75">
      <c r="A28" s="177"/>
      <c r="B28" s="178"/>
      <c r="C28" s="237" t="s">
        <v>117</v>
      </c>
      <c r="D28" s="238"/>
      <c r="E28" s="182">
        <v>5.635</v>
      </c>
      <c r="F28" s="183"/>
      <c r="G28" s="184"/>
      <c r="H28" s="185"/>
      <c r="I28" s="186"/>
      <c r="M28" s="181" t="s">
        <v>117</v>
      </c>
      <c r="O28" s="181"/>
      <c r="Q28" s="169"/>
    </row>
    <row r="29" spans="1:104" ht="12.75">
      <c r="A29" s="170">
        <v>11</v>
      </c>
      <c r="B29" s="171" t="s">
        <v>118</v>
      </c>
      <c r="C29" s="172" t="s">
        <v>119</v>
      </c>
      <c r="D29" s="173" t="s">
        <v>108</v>
      </c>
      <c r="E29" s="174">
        <v>5.635</v>
      </c>
      <c r="F29" s="174"/>
      <c r="G29" s="175">
        <f>E29*F29</f>
        <v>0</v>
      </c>
      <c r="H29" s="176">
        <v>19</v>
      </c>
      <c r="I29" s="175">
        <f>(H29+100)*G29/100</f>
        <v>0</v>
      </c>
      <c r="Q29" s="169">
        <v>2</v>
      </c>
      <c r="AA29" s="144">
        <v>1</v>
      </c>
      <c r="AB29" s="144">
        <v>1</v>
      </c>
      <c r="AC29" s="144">
        <v>1</v>
      </c>
      <c r="BB29" s="144">
        <v>1</v>
      </c>
      <c r="BC29" s="144">
        <f>IF(BB29=1,G29,0)</f>
        <v>0</v>
      </c>
      <c r="BD29" s="144">
        <f>IF(BB29=2,G29,0)</f>
        <v>0</v>
      </c>
      <c r="BE29" s="144">
        <f>IF(BB29=3,G29,0)</f>
        <v>0</v>
      </c>
      <c r="BF29" s="144">
        <f>IF(BB29=4,G29,0)</f>
        <v>0</v>
      </c>
      <c r="BG29" s="144">
        <f>IF(BB29=5,G29,0)</f>
        <v>0</v>
      </c>
      <c r="CZ29" s="144">
        <v>0</v>
      </c>
    </row>
    <row r="30" spans="1:104" ht="12.75">
      <c r="A30" s="170">
        <v>12</v>
      </c>
      <c r="B30" s="171" t="s">
        <v>120</v>
      </c>
      <c r="C30" s="172" t="s">
        <v>121</v>
      </c>
      <c r="D30" s="173" t="s">
        <v>108</v>
      </c>
      <c r="E30" s="174">
        <v>6.5625</v>
      </c>
      <c r="F30" s="174"/>
      <c r="G30" s="175">
        <f>E30*F30</f>
        <v>0</v>
      </c>
      <c r="H30" s="176">
        <v>19</v>
      </c>
      <c r="I30" s="175">
        <f>(H30+100)*G30/100</f>
        <v>0</v>
      </c>
      <c r="Q30" s="169">
        <v>2</v>
      </c>
      <c r="AA30" s="144">
        <v>1</v>
      </c>
      <c r="AB30" s="144">
        <v>1</v>
      </c>
      <c r="AC30" s="144">
        <v>1</v>
      </c>
      <c r="BB30" s="144">
        <v>1</v>
      </c>
      <c r="BC30" s="144">
        <f>IF(BB30=1,G30,0)</f>
        <v>0</v>
      </c>
      <c r="BD30" s="144">
        <f>IF(BB30=2,G30,0)</f>
        <v>0</v>
      </c>
      <c r="BE30" s="144">
        <f>IF(BB30=3,G30,0)</f>
        <v>0</v>
      </c>
      <c r="BF30" s="144">
        <f>IF(BB30=4,G30,0)</f>
        <v>0</v>
      </c>
      <c r="BG30" s="144">
        <f>IF(BB30=5,G30,0)</f>
        <v>0</v>
      </c>
      <c r="CZ30" s="144">
        <v>0</v>
      </c>
    </row>
    <row r="31" spans="1:17" ht="12.75">
      <c r="A31" s="177"/>
      <c r="B31" s="178"/>
      <c r="C31" s="237" t="s">
        <v>122</v>
      </c>
      <c r="D31" s="238"/>
      <c r="E31" s="182">
        <v>6.5625</v>
      </c>
      <c r="F31" s="183"/>
      <c r="G31" s="184"/>
      <c r="H31" s="185"/>
      <c r="I31" s="186"/>
      <c r="M31" s="181" t="s">
        <v>122</v>
      </c>
      <c r="O31" s="181"/>
      <c r="Q31" s="169"/>
    </row>
    <row r="32" spans="1:104" ht="12.75">
      <c r="A32" s="170">
        <v>13</v>
      </c>
      <c r="B32" s="171" t="s">
        <v>123</v>
      </c>
      <c r="C32" s="172" t="s">
        <v>124</v>
      </c>
      <c r="D32" s="173" t="s">
        <v>108</v>
      </c>
      <c r="E32" s="174">
        <v>108.71</v>
      </c>
      <c r="F32" s="174"/>
      <c r="G32" s="175">
        <f>E32*F32</f>
        <v>0</v>
      </c>
      <c r="H32" s="176">
        <v>19</v>
      </c>
      <c r="I32" s="175">
        <f>(H32+100)*G32/100</f>
        <v>0</v>
      </c>
      <c r="Q32" s="169">
        <v>2</v>
      </c>
      <c r="AA32" s="144">
        <v>1</v>
      </c>
      <c r="AB32" s="144">
        <v>1</v>
      </c>
      <c r="AC32" s="144">
        <v>1</v>
      </c>
      <c r="BB32" s="144">
        <v>1</v>
      </c>
      <c r="BC32" s="144">
        <f>IF(BB32=1,G32,0)</f>
        <v>0</v>
      </c>
      <c r="BD32" s="144">
        <f>IF(BB32=2,G32,0)</f>
        <v>0</v>
      </c>
      <c r="BE32" s="144">
        <f>IF(BB32=3,G32,0)</f>
        <v>0</v>
      </c>
      <c r="BF32" s="144">
        <f>IF(BB32=4,G32,0)</f>
        <v>0</v>
      </c>
      <c r="BG32" s="144">
        <f>IF(BB32=5,G32,0)</f>
        <v>0</v>
      </c>
      <c r="CZ32" s="144">
        <v>0</v>
      </c>
    </row>
    <row r="33" spans="1:17" ht="12.75">
      <c r="A33" s="177"/>
      <c r="B33" s="178"/>
      <c r="C33" s="237" t="s">
        <v>125</v>
      </c>
      <c r="D33" s="238"/>
      <c r="E33" s="182">
        <v>115.2725</v>
      </c>
      <c r="F33" s="183"/>
      <c r="G33" s="184"/>
      <c r="H33" s="185"/>
      <c r="I33" s="186"/>
      <c r="M33" s="181" t="s">
        <v>125</v>
      </c>
      <c r="O33" s="181"/>
      <c r="Q33" s="169"/>
    </row>
    <row r="34" spans="1:17" ht="12.75">
      <c r="A34" s="177"/>
      <c r="B34" s="178"/>
      <c r="C34" s="237" t="s">
        <v>126</v>
      </c>
      <c r="D34" s="238"/>
      <c r="E34" s="182">
        <v>-6.5625</v>
      </c>
      <c r="F34" s="183"/>
      <c r="G34" s="184"/>
      <c r="H34" s="185"/>
      <c r="I34" s="186"/>
      <c r="M34" s="181" t="s">
        <v>126</v>
      </c>
      <c r="O34" s="181"/>
      <c r="Q34" s="169"/>
    </row>
    <row r="35" spans="1:104" ht="22.5">
      <c r="A35" s="170">
        <v>14</v>
      </c>
      <c r="B35" s="171" t="s">
        <v>127</v>
      </c>
      <c r="C35" s="172" t="s">
        <v>128</v>
      </c>
      <c r="D35" s="173" t="s">
        <v>108</v>
      </c>
      <c r="E35" s="174">
        <v>543.55</v>
      </c>
      <c r="F35" s="174"/>
      <c r="G35" s="175">
        <f>E35*F35</f>
        <v>0</v>
      </c>
      <c r="H35" s="176">
        <v>19</v>
      </c>
      <c r="I35" s="175">
        <f>(H35+100)*G35/100</f>
        <v>0</v>
      </c>
      <c r="Q35" s="169">
        <v>2</v>
      </c>
      <c r="AA35" s="144">
        <v>1</v>
      </c>
      <c r="AB35" s="144">
        <v>1</v>
      </c>
      <c r="AC35" s="144">
        <v>1</v>
      </c>
      <c r="BB35" s="144">
        <v>1</v>
      </c>
      <c r="BC35" s="144">
        <f>IF(BB35=1,G35,0)</f>
        <v>0</v>
      </c>
      <c r="BD35" s="144">
        <f>IF(BB35=2,G35,0)</f>
        <v>0</v>
      </c>
      <c r="BE35" s="144">
        <f>IF(BB35=3,G35,0)</f>
        <v>0</v>
      </c>
      <c r="BF35" s="144">
        <f>IF(BB35=4,G35,0)</f>
        <v>0</v>
      </c>
      <c r="BG35" s="144">
        <f>IF(BB35=5,G35,0)</f>
        <v>0</v>
      </c>
      <c r="CZ35" s="144">
        <v>0</v>
      </c>
    </row>
    <row r="36" spans="1:17" ht="12.75">
      <c r="A36" s="177"/>
      <c r="B36" s="178"/>
      <c r="C36" s="237" t="s">
        <v>129</v>
      </c>
      <c r="D36" s="238"/>
      <c r="E36" s="182">
        <v>543.55</v>
      </c>
      <c r="F36" s="183"/>
      <c r="G36" s="184"/>
      <c r="H36" s="185"/>
      <c r="I36" s="186"/>
      <c r="M36" s="181" t="s">
        <v>129</v>
      </c>
      <c r="O36" s="181"/>
      <c r="Q36" s="169"/>
    </row>
    <row r="37" spans="1:104" ht="12.75">
      <c r="A37" s="170">
        <v>15</v>
      </c>
      <c r="B37" s="171" t="s">
        <v>130</v>
      </c>
      <c r="C37" s="172" t="s">
        <v>131</v>
      </c>
      <c r="D37" s="173" t="s">
        <v>108</v>
      </c>
      <c r="E37" s="174">
        <v>6.5625</v>
      </c>
      <c r="F37" s="174"/>
      <c r="G37" s="175">
        <f>E37*F37</f>
        <v>0</v>
      </c>
      <c r="H37" s="176">
        <v>19</v>
      </c>
      <c r="I37" s="175">
        <f>(H37+100)*G37/100</f>
        <v>0</v>
      </c>
      <c r="Q37" s="169">
        <v>2</v>
      </c>
      <c r="AA37" s="144">
        <v>1</v>
      </c>
      <c r="AB37" s="144">
        <v>1</v>
      </c>
      <c r="AC37" s="144">
        <v>1</v>
      </c>
      <c r="BB37" s="144">
        <v>1</v>
      </c>
      <c r="BC37" s="144">
        <f>IF(BB37=1,G37,0)</f>
        <v>0</v>
      </c>
      <c r="BD37" s="144">
        <f>IF(BB37=2,G37,0)</f>
        <v>0</v>
      </c>
      <c r="BE37" s="144">
        <f>IF(BB37=3,G37,0)</f>
        <v>0</v>
      </c>
      <c r="BF37" s="144">
        <f>IF(BB37=4,G37,0)</f>
        <v>0</v>
      </c>
      <c r="BG37" s="144">
        <f>IF(BB37=5,G37,0)</f>
        <v>0</v>
      </c>
      <c r="CZ37" s="144">
        <v>0</v>
      </c>
    </row>
    <row r="38" spans="1:17" ht="12.75">
      <c r="A38" s="177"/>
      <c r="B38" s="178"/>
      <c r="C38" s="237" t="s">
        <v>122</v>
      </c>
      <c r="D38" s="238"/>
      <c r="E38" s="182">
        <v>6.5625</v>
      </c>
      <c r="F38" s="183"/>
      <c r="G38" s="184"/>
      <c r="H38" s="185"/>
      <c r="I38" s="186"/>
      <c r="M38" s="181" t="s">
        <v>122</v>
      </c>
      <c r="O38" s="181"/>
      <c r="Q38" s="169"/>
    </row>
    <row r="39" spans="1:104" ht="12.75">
      <c r="A39" s="170">
        <v>16</v>
      </c>
      <c r="B39" s="171" t="s">
        <v>132</v>
      </c>
      <c r="C39" s="172" t="s">
        <v>133</v>
      </c>
      <c r="D39" s="173" t="s">
        <v>108</v>
      </c>
      <c r="E39" s="174">
        <v>115.2725</v>
      </c>
      <c r="F39" s="174"/>
      <c r="G39" s="175">
        <f>E39*F39</f>
        <v>0</v>
      </c>
      <c r="H39" s="176">
        <v>19</v>
      </c>
      <c r="I39" s="175">
        <f>(H39+100)*G39/100</f>
        <v>0</v>
      </c>
      <c r="Q39" s="169">
        <v>2</v>
      </c>
      <c r="AA39" s="144">
        <v>1</v>
      </c>
      <c r="AB39" s="144">
        <v>1</v>
      </c>
      <c r="AC39" s="144">
        <v>1</v>
      </c>
      <c r="BB39" s="144">
        <v>1</v>
      </c>
      <c r="BC39" s="144">
        <f>IF(BB39=1,G39,0)</f>
        <v>0</v>
      </c>
      <c r="BD39" s="144">
        <f>IF(BB39=2,G39,0)</f>
        <v>0</v>
      </c>
      <c r="BE39" s="144">
        <f>IF(BB39=3,G39,0)</f>
        <v>0</v>
      </c>
      <c r="BF39" s="144">
        <f>IF(BB39=4,G39,0)</f>
        <v>0</v>
      </c>
      <c r="BG39" s="144">
        <f>IF(BB39=5,G39,0)</f>
        <v>0</v>
      </c>
      <c r="CZ39" s="144">
        <v>0</v>
      </c>
    </row>
    <row r="40" spans="1:17" ht="12.75">
      <c r="A40" s="177"/>
      <c r="B40" s="178"/>
      <c r="C40" s="237" t="s">
        <v>125</v>
      </c>
      <c r="D40" s="238"/>
      <c r="E40" s="182">
        <v>115.2725</v>
      </c>
      <c r="F40" s="183"/>
      <c r="G40" s="184"/>
      <c r="H40" s="185"/>
      <c r="I40" s="186"/>
      <c r="M40" s="181" t="s">
        <v>125</v>
      </c>
      <c r="O40" s="181"/>
      <c r="Q40" s="169"/>
    </row>
    <row r="41" spans="1:104" ht="12.75">
      <c r="A41" s="170">
        <v>17</v>
      </c>
      <c r="B41" s="171" t="s">
        <v>134</v>
      </c>
      <c r="C41" s="172" t="s">
        <v>135</v>
      </c>
      <c r="D41" s="173" t="s">
        <v>108</v>
      </c>
      <c r="E41" s="174">
        <v>6.5625</v>
      </c>
      <c r="F41" s="174"/>
      <c r="G41" s="175">
        <f>E41*F41</f>
        <v>0</v>
      </c>
      <c r="H41" s="176">
        <v>19</v>
      </c>
      <c r="I41" s="175">
        <f>(H41+100)*G41/100</f>
        <v>0</v>
      </c>
      <c r="Q41" s="169">
        <v>2</v>
      </c>
      <c r="AA41" s="144">
        <v>1</v>
      </c>
      <c r="AB41" s="144">
        <v>1</v>
      </c>
      <c r="AC41" s="144">
        <v>1</v>
      </c>
      <c r="BB41" s="144">
        <v>1</v>
      </c>
      <c r="BC41" s="144">
        <f>IF(BB41=1,G41,0)</f>
        <v>0</v>
      </c>
      <c r="BD41" s="144">
        <f>IF(BB41=2,G41,0)</f>
        <v>0</v>
      </c>
      <c r="BE41" s="144">
        <f>IF(BB41=3,G41,0)</f>
        <v>0</v>
      </c>
      <c r="BF41" s="144">
        <f>IF(BB41=4,G41,0)</f>
        <v>0</v>
      </c>
      <c r="BG41" s="144">
        <f>IF(BB41=5,G41,0)</f>
        <v>0</v>
      </c>
      <c r="CZ41" s="144">
        <v>0</v>
      </c>
    </row>
    <row r="42" spans="1:17" ht="12.75">
      <c r="A42" s="177"/>
      <c r="B42" s="178"/>
      <c r="C42" s="237" t="s">
        <v>136</v>
      </c>
      <c r="D42" s="238"/>
      <c r="E42" s="182">
        <v>6.5625</v>
      </c>
      <c r="F42" s="183"/>
      <c r="G42" s="184"/>
      <c r="H42" s="185"/>
      <c r="I42" s="186"/>
      <c r="M42" s="181" t="s">
        <v>136</v>
      </c>
      <c r="O42" s="181"/>
      <c r="Q42" s="169"/>
    </row>
    <row r="43" spans="1:104" ht="12.75">
      <c r="A43" s="170">
        <v>18</v>
      </c>
      <c r="B43" s="171" t="s">
        <v>137</v>
      </c>
      <c r="C43" s="172" t="s">
        <v>138</v>
      </c>
      <c r="D43" s="173" t="s">
        <v>97</v>
      </c>
      <c r="E43" s="174">
        <v>279.5</v>
      </c>
      <c r="F43" s="174"/>
      <c r="G43" s="175">
        <f>E43*F43</f>
        <v>0</v>
      </c>
      <c r="H43" s="176">
        <v>19</v>
      </c>
      <c r="I43" s="175">
        <f>(H43+100)*G43/100</f>
        <v>0</v>
      </c>
      <c r="Q43" s="169">
        <v>2</v>
      </c>
      <c r="AA43" s="144">
        <v>1</v>
      </c>
      <c r="AB43" s="144">
        <v>1</v>
      </c>
      <c r="AC43" s="144">
        <v>1</v>
      </c>
      <c r="BB43" s="144">
        <v>1</v>
      </c>
      <c r="BC43" s="144">
        <f>IF(BB43=1,G43,0)</f>
        <v>0</v>
      </c>
      <c r="BD43" s="144">
        <f>IF(BB43=2,G43,0)</f>
        <v>0</v>
      </c>
      <c r="BE43" s="144">
        <f>IF(BB43=3,G43,0)</f>
        <v>0</v>
      </c>
      <c r="BF43" s="144">
        <f>IF(BB43=4,G43,0)</f>
        <v>0</v>
      </c>
      <c r="BG43" s="144">
        <f>IF(BB43=5,G43,0)</f>
        <v>0</v>
      </c>
      <c r="CZ43" s="144">
        <v>0</v>
      </c>
    </row>
    <row r="44" spans="1:17" ht="12.75">
      <c r="A44" s="177"/>
      <c r="B44" s="178"/>
      <c r="C44" s="237" t="s">
        <v>139</v>
      </c>
      <c r="D44" s="238"/>
      <c r="E44" s="182">
        <v>120.5</v>
      </c>
      <c r="F44" s="183"/>
      <c r="G44" s="184"/>
      <c r="H44" s="185"/>
      <c r="I44" s="186"/>
      <c r="M44" s="181" t="s">
        <v>139</v>
      </c>
      <c r="O44" s="181"/>
      <c r="Q44" s="169"/>
    </row>
    <row r="45" spans="1:17" ht="12.75">
      <c r="A45" s="177"/>
      <c r="B45" s="178"/>
      <c r="C45" s="237" t="s">
        <v>140</v>
      </c>
      <c r="D45" s="238"/>
      <c r="E45" s="182">
        <v>47.5</v>
      </c>
      <c r="F45" s="183"/>
      <c r="G45" s="184"/>
      <c r="H45" s="185"/>
      <c r="I45" s="186"/>
      <c r="M45" s="181" t="s">
        <v>140</v>
      </c>
      <c r="O45" s="181"/>
      <c r="Q45" s="169"/>
    </row>
    <row r="46" spans="1:17" ht="12.75">
      <c r="A46" s="177"/>
      <c r="B46" s="178"/>
      <c r="C46" s="237" t="s">
        <v>141</v>
      </c>
      <c r="D46" s="238"/>
      <c r="E46" s="182">
        <v>65</v>
      </c>
      <c r="F46" s="183"/>
      <c r="G46" s="184"/>
      <c r="H46" s="185"/>
      <c r="I46" s="186"/>
      <c r="M46" s="181" t="s">
        <v>141</v>
      </c>
      <c r="O46" s="181"/>
      <c r="Q46" s="169"/>
    </row>
    <row r="47" spans="1:17" ht="12.75">
      <c r="A47" s="177"/>
      <c r="B47" s="178"/>
      <c r="C47" s="237" t="s">
        <v>142</v>
      </c>
      <c r="D47" s="238"/>
      <c r="E47" s="182">
        <v>37.5</v>
      </c>
      <c r="F47" s="183"/>
      <c r="G47" s="184"/>
      <c r="H47" s="185"/>
      <c r="I47" s="186"/>
      <c r="M47" s="181" t="s">
        <v>142</v>
      </c>
      <c r="O47" s="181"/>
      <c r="Q47" s="169"/>
    </row>
    <row r="48" spans="1:17" ht="12.75">
      <c r="A48" s="177"/>
      <c r="B48" s="178"/>
      <c r="C48" s="237" t="s">
        <v>143</v>
      </c>
      <c r="D48" s="238"/>
      <c r="E48" s="182">
        <v>9</v>
      </c>
      <c r="F48" s="183"/>
      <c r="G48" s="184"/>
      <c r="H48" s="185"/>
      <c r="I48" s="186"/>
      <c r="M48" s="181" t="s">
        <v>143</v>
      </c>
      <c r="O48" s="181"/>
      <c r="Q48" s="169"/>
    </row>
    <row r="49" spans="1:104" ht="12.75">
      <c r="A49" s="170">
        <v>19</v>
      </c>
      <c r="B49" s="171" t="s">
        <v>144</v>
      </c>
      <c r="C49" s="172" t="s">
        <v>145</v>
      </c>
      <c r="D49" s="173" t="s">
        <v>108</v>
      </c>
      <c r="E49" s="174">
        <v>108.71</v>
      </c>
      <c r="F49" s="174"/>
      <c r="G49" s="175">
        <f>E49*F49</f>
        <v>0</v>
      </c>
      <c r="H49" s="176">
        <v>19</v>
      </c>
      <c r="I49" s="175">
        <f>(H49+100)*G49/100</f>
        <v>0</v>
      </c>
      <c r="Q49" s="169">
        <v>2</v>
      </c>
      <c r="AA49" s="144">
        <v>1</v>
      </c>
      <c r="AB49" s="144">
        <v>1</v>
      </c>
      <c r="AC49" s="144">
        <v>1</v>
      </c>
      <c r="BB49" s="144">
        <v>1</v>
      </c>
      <c r="BC49" s="144">
        <f>IF(BB49=1,G49,0)</f>
        <v>0</v>
      </c>
      <c r="BD49" s="144">
        <f>IF(BB49=2,G49,0)</f>
        <v>0</v>
      </c>
      <c r="BE49" s="144">
        <f>IF(BB49=3,G49,0)</f>
        <v>0</v>
      </c>
      <c r="BF49" s="144">
        <f>IF(BB49=4,G49,0)</f>
        <v>0</v>
      </c>
      <c r="BG49" s="144">
        <f>IF(BB49=5,G49,0)</f>
        <v>0</v>
      </c>
      <c r="CZ49" s="144">
        <v>0</v>
      </c>
    </row>
    <row r="50" spans="1:59" ht="12.75">
      <c r="A50" s="187"/>
      <c r="B50" s="188" t="s">
        <v>79</v>
      </c>
      <c r="C50" s="189" t="str">
        <f>CONCATENATE(B14," ",C14)</f>
        <v>1 Zemní práce</v>
      </c>
      <c r="D50" s="190"/>
      <c r="E50" s="191"/>
      <c r="F50" s="192"/>
      <c r="G50" s="193">
        <f>SUM(G14:G49)</f>
        <v>0</v>
      </c>
      <c r="H50" s="194"/>
      <c r="I50" s="195">
        <f>SUM(I14:I49)</f>
        <v>0</v>
      </c>
      <c r="Q50" s="169">
        <v>4</v>
      </c>
      <c r="BC50" s="196">
        <f>SUM(BC14:BC49)</f>
        <v>0</v>
      </c>
      <c r="BD50" s="196">
        <f>SUM(BD14:BD49)</f>
        <v>0</v>
      </c>
      <c r="BE50" s="196">
        <f>SUM(BE14:BE49)</f>
        <v>0</v>
      </c>
      <c r="BF50" s="196">
        <f>SUM(BF14:BF49)</f>
        <v>0</v>
      </c>
      <c r="BG50" s="196">
        <f>SUM(BG14:BG49)</f>
        <v>0</v>
      </c>
    </row>
    <row r="51" spans="1:17" ht="12.75">
      <c r="A51" s="160" t="s">
        <v>75</v>
      </c>
      <c r="B51" s="161" t="s">
        <v>146</v>
      </c>
      <c r="C51" s="162" t="s">
        <v>147</v>
      </c>
      <c r="D51" s="163"/>
      <c r="E51" s="164"/>
      <c r="F51" s="164"/>
      <c r="G51" s="165"/>
      <c r="H51" s="166" t="s">
        <v>6</v>
      </c>
      <c r="I51" s="167" t="s">
        <v>6</v>
      </c>
      <c r="J51" s="168"/>
      <c r="K51" s="168"/>
      <c r="Q51" s="169">
        <v>1</v>
      </c>
    </row>
    <row r="52" spans="1:104" ht="22.5">
      <c r="A52" s="170">
        <v>20</v>
      </c>
      <c r="B52" s="171" t="s">
        <v>148</v>
      </c>
      <c r="C52" s="172" t="s">
        <v>149</v>
      </c>
      <c r="D52" s="173" t="s">
        <v>97</v>
      </c>
      <c r="E52" s="174">
        <v>175</v>
      </c>
      <c r="F52" s="174"/>
      <c r="G52" s="175">
        <f>E52*F52</f>
        <v>0</v>
      </c>
      <c r="H52" s="176">
        <v>19</v>
      </c>
      <c r="I52" s="175">
        <f>(H52+100)*G52/100</f>
        <v>0</v>
      </c>
      <c r="Q52" s="169">
        <v>2</v>
      </c>
      <c r="AA52" s="144">
        <v>12</v>
      </c>
      <c r="AB52" s="144">
        <v>0</v>
      </c>
      <c r="AC52" s="144">
        <v>48</v>
      </c>
      <c r="BB52" s="144">
        <v>1</v>
      </c>
      <c r="BC52" s="144">
        <f>IF(BB52=1,G52,0)</f>
        <v>0</v>
      </c>
      <c r="BD52" s="144">
        <f>IF(BB52=2,G52,0)</f>
        <v>0</v>
      </c>
      <c r="BE52" s="144">
        <f>IF(BB52=3,G52,0)</f>
        <v>0</v>
      </c>
      <c r="BF52" s="144">
        <f>IF(BB52=4,G52,0)</f>
        <v>0</v>
      </c>
      <c r="BG52" s="144">
        <f>IF(BB52=5,G52,0)</f>
        <v>0</v>
      </c>
      <c r="CZ52" s="144">
        <v>0</v>
      </c>
    </row>
    <row r="53" spans="1:59" ht="12.75">
      <c r="A53" s="187"/>
      <c r="B53" s="188" t="s">
        <v>79</v>
      </c>
      <c r="C53" s="189" t="str">
        <f>CONCATENATE(B51," ",C51)</f>
        <v>18 Povrchové úpravy terénu</v>
      </c>
      <c r="D53" s="190"/>
      <c r="E53" s="191"/>
      <c r="F53" s="192"/>
      <c r="G53" s="193">
        <f>SUM(G51:G52)</f>
        <v>0</v>
      </c>
      <c r="H53" s="194"/>
      <c r="I53" s="195">
        <f>SUM(I51:I52)</f>
        <v>0</v>
      </c>
      <c r="Q53" s="169">
        <v>4</v>
      </c>
      <c r="BC53" s="196">
        <f>SUM(BC51:BC52)</f>
        <v>0</v>
      </c>
      <c r="BD53" s="196">
        <f>SUM(BD51:BD52)</f>
        <v>0</v>
      </c>
      <c r="BE53" s="196">
        <f>SUM(BE51:BE52)</f>
        <v>0</v>
      </c>
      <c r="BF53" s="196">
        <f>SUM(BF51:BF52)</f>
        <v>0</v>
      </c>
      <c r="BG53" s="196">
        <f>SUM(BG51:BG52)</f>
        <v>0</v>
      </c>
    </row>
    <row r="54" spans="1:17" ht="12.75">
      <c r="A54" s="160" t="s">
        <v>75</v>
      </c>
      <c r="B54" s="161" t="s">
        <v>150</v>
      </c>
      <c r="C54" s="162" t="s">
        <v>151</v>
      </c>
      <c r="D54" s="163"/>
      <c r="E54" s="164"/>
      <c r="F54" s="164"/>
      <c r="G54" s="165"/>
      <c r="H54" s="166" t="s">
        <v>6</v>
      </c>
      <c r="I54" s="167" t="s">
        <v>6</v>
      </c>
      <c r="J54" s="168"/>
      <c r="K54" s="168"/>
      <c r="Q54" s="169">
        <v>1</v>
      </c>
    </row>
    <row r="55" spans="1:104" ht="12.75">
      <c r="A55" s="170">
        <v>21</v>
      </c>
      <c r="B55" s="171" t="s">
        <v>152</v>
      </c>
      <c r="C55" s="172" t="s">
        <v>153</v>
      </c>
      <c r="D55" s="173" t="s">
        <v>97</v>
      </c>
      <c r="E55" s="174">
        <v>233</v>
      </c>
      <c r="F55" s="174"/>
      <c r="G55" s="175">
        <f>E55*F55</f>
        <v>0</v>
      </c>
      <c r="H55" s="176">
        <v>19</v>
      </c>
      <c r="I55" s="175">
        <f>(H55+100)*G55/100</f>
        <v>0</v>
      </c>
      <c r="Q55" s="169">
        <v>2</v>
      </c>
      <c r="AA55" s="144">
        <v>1</v>
      </c>
      <c r="AB55" s="144">
        <v>1</v>
      </c>
      <c r="AC55" s="144">
        <v>1</v>
      </c>
      <c r="BB55" s="144">
        <v>1</v>
      </c>
      <c r="BC55" s="144">
        <f>IF(BB55=1,G55,0)</f>
        <v>0</v>
      </c>
      <c r="BD55" s="144">
        <f>IF(BB55=2,G55,0)</f>
        <v>0</v>
      </c>
      <c r="BE55" s="144">
        <f>IF(BB55=3,G55,0)</f>
        <v>0</v>
      </c>
      <c r="BF55" s="144">
        <f>IF(BB55=4,G55,0)</f>
        <v>0</v>
      </c>
      <c r="BG55" s="144">
        <f>IF(BB55=5,G55,0)</f>
        <v>0</v>
      </c>
      <c r="CZ55" s="144">
        <v>0.00230000000000175</v>
      </c>
    </row>
    <row r="56" spans="1:17" ht="12.75">
      <c r="A56" s="177"/>
      <c r="B56" s="178"/>
      <c r="C56" s="237" t="s">
        <v>139</v>
      </c>
      <c r="D56" s="238"/>
      <c r="E56" s="182">
        <v>120.5</v>
      </c>
      <c r="F56" s="183"/>
      <c r="G56" s="184"/>
      <c r="H56" s="185"/>
      <c r="I56" s="186"/>
      <c r="M56" s="181" t="s">
        <v>139</v>
      </c>
      <c r="O56" s="181"/>
      <c r="Q56" s="169"/>
    </row>
    <row r="57" spans="1:17" ht="12.75">
      <c r="A57" s="177"/>
      <c r="B57" s="178"/>
      <c r="C57" s="237" t="s">
        <v>140</v>
      </c>
      <c r="D57" s="238"/>
      <c r="E57" s="182">
        <v>47.5</v>
      </c>
      <c r="F57" s="183"/>
      <c r="G57" s="184"/>
      <c r="H57" s="185"/>
      <c r="I57" s="186"/>
      <c r="M57" s="181" t="s">
        <v>140</v>
      </c>
      <c r="O57" s="181"/>
      <c r="Q57" s="169"/>
    </row>
    <row r="58" spans="1:17" ht="12.75">
      <c r="A58" s="177"/>
      <c r="B58" s="178"/>
      <c r="C58" s="237" t="s">
        <v>141</v>
      </c>
      <c r="D58" s="238"/>
      <c r="E58" s="182">
        <v>65</v>
      </c>
      <c r="F58" s="183"/>
      <c r="G58" s="184"/>
      <c r="H58" s="185"/>
      <c r="I58" s="186"/>
      <c r="M58" s="181" t="s">
        <v>141</v>
      </c>
      <c r="O58" s="181"/>
      <c r="Q58" s="169"/>
    </row>
    <row r="59" spans="1:104" ht="12.75">
      <c r="A59" s="170">
        <v>22</v>
      </c>
      <c r="B59" s="171" t="s">
        <v>154</v>
      </c>
      <c r="C59" s="172" t="s">
        <v>155</v>
      </c>
      <c r="D59" s="173" t="s">
        <v>97</v>
      </c>
      <c r="E59" s="174">
        <v>267.95</v>
      </c>
      <c r="F59" s="174"/>
      <c r="G59" s="175">
        <f>E59*F59</f>
        <v>0</v>
      </c>
      <c r="H59" s="176">
        <v>19</v>
      </c>
      <c r="I59" s="175">
        <f>(H59+100)*G59/100</f>
        <v>0</v>
      </c>
      <c r="Q59" s="169">
        <v>2</v>
      </c>
      <c r="AA59" s="144">
        <v>3</v>
      </c>
      <c r="AB59" s="144">
        <v>1</v>
      </c>
      <c r="AC59" s="144" t="s">
        <v>154</v>
      </c>
      <c r="BB59" s="144">
        <v>1</v>
      </c>
      <c r="BC59" s="144">
        <f>IF(BB59=1,G59,0)</f>
        <v>0</v>
      </c>
      <c r="BD59" s="144">
        <f>IF(BB59=2,G59,0)</f>
        <v>0</v>
      </c>
      <c r="BE59" s="144">
        <f>IF(BB59=3,G59,0)</f>
        <v>0</v>
      </c>
      <c r="BF59" s="144">
        <f>IF(BB59=4,G59,0)</f>
        <v>0</v>
      </c>
      <c r="BG59" s="144">
        <f>IF(BB59=5,G59,0)</f>
        <v>0</v>
      </c>
      <c r="CZ59" s="144">
        <v>0.000300000000000189</v>
      </c>
    </row>
    <row r="60" spans="1:17" ht="12.75">
      <c r="A60" s="177"/>
      <c r="B60" s="178"/>
      <c r="C60" s="237" t="s">
        <v>156</v>
      </c>
      <c r="D60" s="238"/>
      <c r="E60" s="182">
        <v>267.95</v>
      </c>
      <c r="F60" s="183"/>
      <c r="G60" s="184"/>
      <c r="H60" s="185"/>
      <c r="I60" s="186"/>
      <c r="M60" s="181" t="s">
        <v>156</v>
      </c>
      <c r="O60" s="181"/>
      <c r="Q60" s="169"/>
    </row>
    <row r="61" spans="1:59" ht="12.75">
      <c r="A61" s="187"/>
      <c r="B61" s="188" t="s">
        <v>79</v>
      </c>
      <c r="C61" s="189" t="str">
        <f>CONCATENATE(B54," ",C54)</f>
        <v>4 Vodorovné konstrukce</v>
      </c>
      <c r="D61" s="190"/>
      <c r="E61" s="191"/>
      <c r="F61" s="192"/>
      <c r="G61" s="193">
        <f>SUM(G54:G60)</f>
        <v>0</v>
      </c>
      <c r="H61" s="194"/>
      <c r="I61" s="195">
        <f>SUM(I54:I60)</f>
        <v>0</v>
      </c>
      <c r="Q61" s="169">
        <v>4</v>
      </c>
      <c r="BC61" s="196">
        <f>SUM(BC54:BC60)</f>
        <v>0</v>
      </c>
      <c r="BD61" s="196">
        <f>SUM(BD54:BD60)</f>
        <v>0</v>
      </c>
      <c r="BE61" s="196">
        <f>SUM(BE54:BE60)</f>
        <v>0</v>
      </c>
      <c r="BF61" s="196">
        <f>SUM(BF54:BF60)</f>
        <v>0</v>
      </c>
      <c r="BG61" s="196">
        <f>SUM(BG54:BG60)</f>
        <v>0</v>
      </c>
    </row>
    <row r="62" spans="1:17" ht="12.75">
      <c r="A62" s="160" t="s">
        <v>75</v>
      </c>
      <c r="B62" s="161" t="s">
        <v>157</v>
      </c>
      <c r="C62" s="162" t="s">
        <v>158</v>
      </c>
      <c r="D62" s="163"/>
      <c r="E62" s="164"/>
      <c r="F62" s="164"/>
      <c r="G62" s="165"/>
      <c r="H62" s="166" t="s">
        <v>6</v>
      </c>
      <c r="I62" s="167" t="s">
        <v>6</v>
      </c>
      <c r="J62" s="168"/>
      <c r="K62" s="168"/>
      <c r="Q62" s="169">
        <v>1</v>
      </c>
    </row>
    <row r="63" spans="1:104" ht="12.75">
      <c r="A63" s="170">
        <v>23</v>
      </c>
      <c r="B63" s="171" t="s">
        <v>159</v>
      </c>
      <c r="C63" s="172" t="s">
        <v>160</v>
      </c>
      <c r="D63" s="173" t="s">
        <v>97</v>
      </c>
      <c r="E63" s="174">
        <v>9</v>
      </c>
      <c r="F63" s="174"/>
      <c r="G63" s="175">
        <f>E63*F63</f>
        <v>0</v>
      </c>
      <c r="H63" s="176">
        <v>19</v>
      </c>
      <c r="I63" s="175">
        <f>(H63+100)*G63/100</f>
        <v>0</v>
      </c>
      <c r="Q63" s="169">
        <v>2</v>
      </c>
      <c r="AA63" s="144">
        <v>1</v>
      </c>
      <c r="AB63" s="144">
        <v>1</v>
      </c>
      <c r="AC63" s="144">
        <v>1</v>
      </c>
      <c r="BB63" s="144">
        <v>1</v>
      </c>
      <c r="BC63" s="144">
        <f>IF(BB63=1,G63,0)</f>
        <v>0</v>
      </c>
      <c r="BD63" s="144">
        <f>IF(BB63=2,G63,0)</f>
        <v>0</v>
      </c>
      <c r="BE63" s="144">
        <f>IF(BB63=3,G63,0)</f>
        <v>0</v>
      </c>
      <c r="BF63" s="144">
        <f>IF(BB63=4,G63,0)</f>
        <v>0</v>
      </c>
      <c r="BG63" s="144">
        <f>IF(BB63=5,G63,0)</f>
        <v>0</v>
      </c>
      <c r="CZ63" s="144">
        <v>0.161920000000009</v>
      </c>
    </row>
    <row r="64" spans="1:17" ht="12.75">
      <c r="A64" s="177"/>
      <c r="B64" s="178"/>
      <c r="C64" s="237" t="s">
        <v>143</v>
      </c>
      <c r="D64" s="238"/>
      <c r="E64" s="182">
        <v>9</v>
      </c>
      <c r="F64" s="183"/>
      <c r="G64" s="184"/>
      <c r="H64" s="185"/>
      <c r="I64" s="186"/>
      <c r="M64" s="181" t="s">
        <v>143</v>
      </c>
      <c r="O64" s="181"/>
      <c r="Q64" s="169"/>
    </row>
    <row r="65" spans="1:104" ht="12.75">
      <c r="A65" s="170">
        <v>24</v>
      </c>
      <c r="B65" s="171" t="s">
        <v>161</v>
      </c>
      <c r="C65" s="172" t="s">
        <v>162</v>
      </c>
      <c r="D65" s="173" t="s">
        <v>97</v>
      </c>
      <c r="E65" s="174">
        <v>168</v>
      </c>
      <c r="F65" s="174"/>
      <c r="G65" s="175">
        <f>E65*F65</f>
        <v>0</v>
      </c>
      <c r="H65" s="176">
        <v>19</v>
      </c>
      <c r="I65" s="175">
        <f>(H65+100)*G65/100</f>
        <v>0</v>
      </c>
      <c r="Q65" s="169">
        <v>2</v>
      </c>
      <c r="AA65" s="144">
        <v>1</v>
      </c>
      <c r="AB65" s="144">
        <v>1</v>
      </c>
      <c r="AC65" s="144">
        <v>1</v>
      </c>
      <c r="BB65" s="144">
        <v>1</v>
      </c>
      <c r="BC65" s="144">
        <f>IF(BB65=1,G65,0)</f>
        <v>0</v>
      </c>
      <c r="BD65" s="144">
        <f>IF(BB65=2,G65,0)</f>
        <v>0</v>
      </c>
      <c r="BE65" s="144">
        <f>IF(BB65=3,G65,0)</f>
        <v>0</v>
      </c>
      <c r="BF65" s="144">
        <f>IF(BB65=4,G65,0)</f>
        <v>0</v>
      </c>
      <c r="BG65" s="144">
        <f>IF(BB65=5,G65,0)</f>
        <v>0</v>
      </c>
      <c r="CZ65" s="144">
        <v>0.368339999999989</v>
      </c>
    </row>
    <row r="66" spans="1:17" ht="12.75">
      <c r="A66" s="177"/>
      <c r="B66" s="178"/>
      <c r="C66" s="237" t="s">
        <v>139</v>
      </c>
      <c r="D66" s="238"/>
      <c r="E66" s="182">
        <v>120.5</v>
      </c>
      <c r="F66" s="183"/>
      <c r="G66" s="184"/>
      <c r="H66" s="185"/>
      <c r="I66" s="186"/>
      <c r="M66" s="181" t="s">
        <v>139</v>
      </c>
      <c r="O66" s="181"/>
      <c r="Q66" s="169"/>
    </row>
    <row r="67" spans="1:17" ht="12.75">
      <c r="A67" s="177"/>
      <c r="B67" s="178"/>
      <c r="C67" s="237" t="s">
        <v>140</v>
      </c>
      <c r="D67" s="238"/>
      <c r="E67" s="182">
        <v>47.5</v>
      </c>
      <c r="F67" s="183"/>
      <c r="G67" s="184"/>
      <c r="H67" s="185"/>
      <c r="I67" s="186"/>
      <c r="M67" s="181" t="s">
        <v>140</v>
      </c>
      <c r="O67" s="181"/>
      <c r="Q67" s="169"/>
    </row>
    <row r="68" spans="1:104" ht="22.5">
      <c r="A68" s="170">
        <v>25</v>
      </c>
      <c r="B68" s="171" t="s">
        <v>163</v>
      </c>
      <c r="C68" s="172" t="s">
        <v>164</v>
      </c>
      <c r="D68" s="173" t="s">
        <v>97</v>
      </c>
      <c r="E68" s="174">
        <v>168</v>
      </c>
      <c r="F68" s="174"/>
      <c r="G68" s="175">
        <f>E68*F68</f>
        <v>0</v>
      </c>
      <c r="H68" s="176">
        <v>19</v>
      </c>
      <c r="I68" s="175">
        <f>(H68+100)*G68/100</f>
        <v>0</v>
      </c>
      <c r="Q68" s="169">
        <v>2</v>
      </c>
      <c r="AA68" s="144">
        <v>1</v>
      </c>
      <c r="AB68" s="144">
        <v>1</v>
      </c>
      <c r="AC68" s="144">
        <v>1</v>
      </c>
      <c r="BB68" s="144">
        <v>1</v>
      </c>
      <c r="BC68" s="144">
        <f>IF(BB68=1,G68,0)</f>
        <v>0</v>
      </c>
      <c r="BD68" s="144">
        <f>IF(BB68=2,G68,0)</f>
        <v>0</v>
      </c>
      <c r="BE68" s="144">
        <f>IF(BB68=3,G68,0)</f>
        <v>0</v>
      </c>
      <c r="BF68" s="144">
        <f>IF(BB68=4,G68,0)</f>
        <v>0</v>
      </c>
      <c r="BG68" s="144">
        <f>IF(BB68=5,G68,0)</f>
        <v>0</v>
      </c>
      <c r="CZ68" s="144">
        <v>0.0661499999999933</v>
      </c>
    </row>
    <row r="69" spans="1:17" ht="12.75">
      <c r="A69" s="177"/>
      <c r="B69" s="178"/>
      <c r="C69" s="237" t="s">
        <v>139</v>
      </c>
      <c r="D69" s="238"/>
      <c r="E69" s="182">
        <v>120.5</v>
      </c>
      <c r="F69" s="183"/>
      <c r="G69" s="184"/>
      <c r="H69" s="185"/>
      <c r="I69" s="186"/>
      <c r="M69" s="181" t="s">
        <v>139</v>
      </c>
      <c r="O69" s="181"/>
      <c r="Q69" s="169"/>
    </row>
    <row r="70" spans="1:17" ht="12.75">
      <c r="A70" s="177"/>
      <c r="B70" s="178"/>
      <c r="C70" s="237" t="s">
        <v>140</v>
      </c>
      <c r="D70" s="238"/>
      <c r="E70" s="182">
        <v>47.5</v>
      </c>
      <c r="F70" s="183"/>
      <c r="G70" s="184"/>
      <c r="H70" s="185"/>
      <c r="I70" s="186"/>
      <c r="M70" s="181" t="s">
        <v>140</v>
      </c>
      <c r="O70" s="181"/>
      <c r="Q70" s="169"/>
    </row>
    <row r="71" spans="1:104" ht="22.5">
      <c r="A71" s="170">
        <v>26</v>
      </c>
      <c r="B71" s="171" t="s">
        <v>165</v>
      </c>
      <c r="C71" s="172" t="s">
        <v>166</v>
      </c>
      <c r="D71" s="173" t="s">
        <v>97</v>
      </c>
      <c r="E71" s="174">
        <v>168</v>
      </c>
      <c r="F71" s="174"/>
      <c r="G71" s="175">
        <f>E71*F71</f>
        <v>0</v>
      </c>
      <c r="H71" s="176">
        <v>19</v>
      </c>
      <c r="I71" s="175">
        <f>(H71+100)*G71/100</f>
        <v>0</v>
      </c>
      <c r="Q71" s="169">
        <v>2</v>
      </c>
      <c r="AA71" s="144">
        <v>1</v>
      </c>
      <c r="AB71" s="144">
        <v>1</v>
      </c>
      <c r="AC71" s="144">
        <v>1</v>
      </c>
      <c r="BB71" s="144">
        <v>1</v>
      </c>
      <c r="BC71" s="144">
        <f>IF(BB71=1,G71,0)</f>
        <v>0</v>
      </c>
      <c r="BD71" s="144">
        <f>IF(BB71=2,G71,0)</f>
        <v>0</v>
      </c>
      <c r="BE71" s="144">
        <f>IF(BB71=3,G71,0)</f>
        <v>0</v>
      </c>
      <c r="BF71" s="144">
        <f>IF(BB71=4,G71,0)</f>
        <v>0</v>
      </c>
      <c r="BG71" s="144">
        <f>IF(BB71=5,G71,0)</f>
        <v>0</v>
      </c>
      <c r="CZ71" s="144">
        <v>0.110249999999951</v>
      </c>
    </row>
    <row r="72" spans="1:17" ht="12.75">
      <c r="A72" s="177"/>
      <c r="B72" s="178"/>
      <c r="C72" s="237" t="s">
        <v>139</v>
      </c>
      <c r="D72" s="238"/>
      <c r="E72" s="182">
        <v>120.5</v>
      </c>
      <c r="F72" s="183"/>
      <c r="G72" s="184"/>
      <c r="H72" s="185"/>
      <c r="I72" s="186"/>
      <c r="M72" s="181" t="s">
        <v>139</v>
      </c>
      <c r="O72" s="181"/>
      <c r="Q72" s="169"/>
    </row>
    <row r="73" spans="1:17" ht="12.75">
      <c r="A73" s="177"/>
      <c r="B73" s="178"/>
      <c r="C73" s="237" t="s">
        <v>140</v>
      </c>
      <c r="D73" s="238"/>
      <c r="E73" s="182">
        <v>47.5</v>
      </c>
      <c r="F73" s="183"/>
      <c r="G73" s="184"/>
      <c r="H73" s="185"/>
      <c r="I73" s="186"/>
      <c r="M73" s="181" t="s">
        <v>140</v>
      </c>
      <c r="O73" s="181"/>
      <c r="Q73" s="169"/>
    </row>
    <row r="74" spans="1:104" ht="22.5">
      <c r="A74" s="170">
        <v>27</v>
      </c>
      <c r="B74" s="171" t="s">
        <v>167</v>
      </c>
      <c r="C74" s="172" t="s">
        <v>168</v>
      </c>
      <c r="D74" s="173" t="s">
        <v>97</v>
      </c>
      <c r="E74" s="174">
        <v>168</v>
      </c>
      <c r="F74" s="174"/>
      <c r="G74" s="175">
        <f>E74*F74</f>
        <v>0</v>
      </c>
      <c r="H74" s="176">
        <v>19</v>
      </c>
      <c r="I74" s="175">
        <f>(H74+100)*G74/100</f>
        <v>0</v>
      </c>
      <c r="Q74" s="169">
        <v>2</v>
      </c>
      <c r="AA74" s="144">
        <v>1</v>
      </c>
      <c r="AB74" s="144">
        <v>1</v>
      </c>
      <c r="AC74" s="144">
        <v>1</v>
      </c>
      <c r="BB74" s="144">
        <v>1</v>
      </c>
      <c r="BC74" s="144">
        <f>IF(BB74=1,G74,0)</f>
        <v>0</v>
      </c>
      <c r="BD74" s="144">
        <f>IF(BB74=2,G74,0)</f>
        <v>0</v>
      </c>
      <c r="BE74" s="144">
        <f>IF(BB74=3,G74,0)</f>
        <v>0</v>
      </c>
      <c r="BF74" s="144">
        <f>IF(BB74=4,G74,0)</f>
        <v>0</v>
      </c>
      <c r="BG74" s="144">
        <f>IF(BB74=5,G74,0)</f>
        <v>0</v>
      </c>
      <c r="CZ74" s="144">
        <v>0.176400000000058</v>
      </c>
    </row>
    <row r="75" spans="1:17" ht="12.75">
      <c r="A75" s="177"/>
      <c r="B75" s="178"/>
      <c r="C75" s="237" t="s">
        <v>139</v>
      </c>
      <c r="D75" s="238"/>
      <c r="E75" s="182">
        <v>120.5</v>
      </c>
      <c r="F75" s="183"/>
      <c r="G75" s="184"/>
      <c r="H75" s="185"/>
      <c r="I75" s="186"/>
      <c r="M75" s="181" t="s">
        <v>139</v>
      </c>
      <c r="O75" s="181"/>
      <c r="Q75" s="169"/>
    </row>
    <row r="76" spans="1:17" ht="12.75">
      <c r="A76" s="177"/>
      <c r="B76" s="178"/>
      <c r="C76" s="237" t="s">
        <v>140</v>
      </c>
      <c r="D76" s="238"/>
      <c r="E76" s="182">
        <v>47.5</v>
      </c>
      <c r="F76" s="183"/>
      <c r="G76" s="184"/>
      <c r="H76" s="185"/>
      <c r="I76" s="186"/>
      <c r="M76" s="181" t="s">
        <v>140</v>
      </c>
      <c r="O76" s="181"/>
      <c r="Q76" s="169"/>
    </row>
    <row r="77" spans="1:104" ht="12.75">
      <c r="A77" s="170">
        <v>28</v>
      </c>
      <c r="B77" s="171" t="s">
        <v>169</v>
      </c>
      <c r="C77" s="172" t="s">
        <v>170</v>
      </c>
      <c r="D77" s="173" t="s">
        <v>97</v>
      </c>
      <c r="E77" s="174">
        <v>65</v>
      </c>
      <c r="F77" s="174"/>
      <c r="G77" s="175">
        <f>E77*F77</f>
        <v>0</v>
      </c>
      <c r="H77" s="176">
        <v>19</v>
      </c>
      <c r="I77" s="175">
        <f>(H77+100)*G77/100</f>
        <v>0</v>
      </c>
      <c r="Q77" s="169">
        <v>2</v>
      </c>
      <c r="AA77" s="144">
        <v>1</v>
      </c>
      <c r="AB77" s="144">
        <v>1</v>
      </c>
      <c r="AC77" s="144">
        <v>1</v>
      </c>
      <c r="BB77" s="144">
        <v>1</v>
      </c>
      <c r="BC77" s="144">
        <f>IF(BB77=1,G77,0)</f>
        <v>0</v>
      </c>
      <c r="BD77" s="144">
        <f>IF(BB77=2,G77,0)</f>
        <v>0</v>
      </c>
      <c r="BE77" s="144">
        <f>IF(BB77=3,G77,0)</f>
        <v>0</v>
      </c>
      <c r="BF77" s="144">
        <f>IF(BB77=4,G77,0)</f>
        <v>0</v>
      </c>
      <c r="BG77" s="144">
        <f>IF(BB77=5,G77,0)</f>
        <v>0</v>
      </c>
      <c r="CZ77" s="144">
        <v>0.220499999999902</v>
      </c>
    </row>
    <row r="78" spans="1:17" ht="12.75">
      <c r="A78" s="177"/>
      <c r="B78" s="178"/>
      <c r="C78" s="237" t="s">
        <v>141</v>
      </c>
      <c r="D78" s="238"/>
      <c r="E78" s="182">
        <v>65</v>
      </c>
      <c r="F78" s="183"/>
      <c r="G78" s="184"/>
      <c r="H78" s="185"/>
      <c r="I78" s="186"/>
      <c r="M78" s="181" t="s">
        <v>141</v>
      </c>
      <c r="O78" s="181"/>
      <c r="Q78" s="169"/>
    </row>
    <row r="79" spans="1:104" ht="22.5">
      <c r="A79" s="170">
        <v>29</v>
      </c>
      <c r="B79" s="171" t="s">
        <v>171</v>
      </c>
      <c r="C79" s="172" t="s">
        <v>172</v>
      </c>
      <c r="D79" s="173" t="s">
        <v>97</v>
      </c>
      <c r="E79" s="174">
        <v>65</v>
      </c>
      <c r="F79" s="174"/>
      <c r="G79" s="175">
        <f>E79*F79</f>
        <v>0</v>
      </c>
      <c r="H79" s="176">
        <v>19</v>
      </c>
      <c r="I79" s="175">
        <f>(H79+100)*G79/100</f>
        <v>0</v>
      </c>
      <c r="Q79" s="169">
        <v>2</v>
      </c>
      <c r="AA79" s="144">
        <v>1</v>
      </c>
      <c r="AB79" s="144">
        <v>1</v>
      </c>
      <c r="AC79" s="144">
        <v>1</v>
      </c>
      <c r="BB79" s="144">
        <v>1</v>
      </c>
      <c r="BC79" s="144">
        <f>IF(BB79=1,G79,0)</f>
        <v>0</v>
      </c>
      <c r="BD79" s="144">
        <f>IF(BB79=2,G79,0)</f>
        <v>0</v>
      </c>
      <c r="BE79" s="144">
        <f>IF(BB79=3,G79,0)</f>
        <v>0</v>
      </c>
      <c r="BF79" s="144">
        <f>IF(BB79=4,G79,0)</f>
        <v>0</v>
      </c>
      <c r="BG79" s="144">
        <f>IF(BB79=5,G79,0)</f>
        <v>0</v>
      </c>
      <c r="CZ79" s="144">
        <v>0.33075000000008</v>
      </c>
    </row>
    <row r="80" spans="1:17" ht="12.75">
      <c r="A80" s="177"/>
      <c r="B80" s="178"/>
      <c r="C80" s="237" t="s">
        <v>141</v>
      </c>
      <c r="D80" s="238"/>
      <c r="E80" s="182">
        <v>65</v>
      </c>
      <c r="F80" s="183"/>
      <c r="G80" s="184"/>
      <c r="H80" s="185"/>
      <c r="I80" s="186"/>
      <c r="M80" s="181" t="s">
        <v>141</v>
      </c>
      <c r="O80" s="181"/>
      <c r="Q80" s="169"/>
    </row>
    <row r="81" spans="1:104" ht="12.75">
      <c r="A81" s="170">
        <v>30</v>
      </c>
      <c r="B81" s="171" t="s">
        <v>173</v>
      </c>
      <c r="C81" s="172" t="s">
        <v>174</v>
      </c>
      <c r="D81" s="173" t="s">
        <v>97</v>
      </c>
      <c r="E81" s="174">
        <v>65</v>
      </c>
      <c r="F81" s="174"/>
      <c r="G81" s="175">
        <f>E81*F81</f>
        <v>0</v>
      </c>
      <c r="H81" s="176">
        <v>19</v>
      </c>
      <c r="I81" s="175">
        <f>(H81+100)*G81/100</f>
        <v>0</v>
      </c>
      <c r="Q81" s="169">
        <v>2</v>
      </c>
      <c r="AA81" s="144">
        <v>1</v>
      </c>
      <c r="AB81" s="144">
        <v>1</v>
      </c>
      <c r="AC81" s="144">
        <v>1</v>
      </c>
      <c r="BB81" s="144">
        <v>1</v>
      </c>
      <c r="BC81" s="144">
        <f>IF(BB81=1,G81,0)</f>
        <v>0</v>
      </c>
      <c r="BD81" s="144">
        <f>IF(BB81=2,G81,0)</f>
        <v>0</v>
      </c>
      <c r="BE81" s="144">
        <f>IF(BB81=3,G81,0)</f>
        <v>0</v>
      </c>
      <c r="BF81" s="144">
        <f>IF(BB81=4,G81,0)</f>
        <v>0</v>
      </c>
      <c r="BG81" s="144">
        <f>IF(BB81=5,G81,0)</f>
        <v>0</v>
      </c>
      <c r="CZ81" s="144">
        <v>0.0738999999999805</v>
      </c>
    </row>
    <row r="82" spans="1:17" ht="12.75">
      <c r="A82" s="177"/>
      <c r="B82" s="178"/>
      <c r="C82" s="237" t="s">
        <v>141</v>
      </c>
      <c r="D82" s="238"/>
      <c r="E82" s="182">
        <v>65</v>
      </c>
      <c r="F82" s="183"/>
      <c r="G82" s="184"/>
      <c r="H82" s="185"/>
      <c r="I82" s="186"/>
      <c r="M82" s="181" t="s">
        <v>141</v>
      </c>
      <c r="O82" s="181"/>
      <c r="Q82" s="169"/>
    </row>
    <row r="83" spans="1:104" ht="12.75">
      <c r="A83" s="170">
        <v>31</v>
      </c>
      <c r="B83" s="171" t="s">
        <v>175</v>
      </c>
      <c r="C83" s="172" t="s">
        <v>176</v>
      </c>
      <c r="D83" s="173" t="s">
        <v>97</v>
      </c>
      <c r="E83" s="174">
        <v>9</v>
      </c>
      <c r="F83" s="174"/>
      <c r="G83" s="175">
        <f>E83*F83</f>
        <v>0</v>
      </c>
      <c r="H83" s="176">
        <v>19</v>
      </c>
      <c r="I83" s="175">
        <f>(H83+100)*G83/100</f>
        <v>0</v>
      </c>
      <c r="Q83" s="169">
        <v>2</v>
      </c>
      <c r="AA83" s="144">
        <v>1</v>
      </c>
      <c r="AB83" s="144">
        <v>1</v>
      </c>
      <c r="AC83" s="144">
        <v>1</v>
      </c>
      <c r="BB83" s="144">
        <v>1</v>
      </c>
      <c r="BC83" s="144">
        <f>IF(BB83=1,G83,0)</f>
        <v>0</v>
      </c>
      <c r="BD83" s="144">
        <f>IF(BB83=2,G83,0)</f>
        <v>0</v>
      </c>
      <c r="BE83" s="144">
        <f>IF(BB83=3,G83,0)</f>
        <v>0</v>
      </c>
      <c r="BF83" s="144">
        <f>IF(BB83=4,G83,0)</f>
        <v>0</v>
      </c>
      <c r="BG83" s="144">
        <f>IF(BB83=5,G83,0)</f>
        <v>0</v>
      </c>
      <c r="CZ83" s="144">
        <v>0.0720000000000027</v>
      </c>
    </row>
    <row r="84" spans="1:17" ht="12.75">
      <c r="A84" s="177"/>
      <c r="B84" s="178"/>
      <c r="C84" s="237" t="s">
        <v>143</v>
      </c>
      <c r="D84" s="238"/>
      <c r="E84" s="182">
        <v>9</v>
      </c>
      <c r="F84" s="183"/>
      <c r="G84" s="184"/>
      <c r="H84" s="185"/>
      <c r="I84" s="186"/>
      <c r="M84" s="181" t="s">
        <v>143</v>
      </c>
      <c r="O84" s="181"/>
      <c r="Q84" s="169"/>
    </row>
    <row r="85" spans="1:104" ht="22.5">
      <c r="A85" s="170">
        <v>32</v>
      </c>
      <c r="B85" s="171" t="s">
        <v>177</v>
      </c>
      <c r="C85" s="172" t="s">
        <v>178</v>
      </c>
      <c r="D85" s="173" t="s">
        <v>97</v>
      </c>
      <c r="E85" s="174">
        <v>168</v>
      </c>
      <c r="F85" s="174"/>
      <c r="G85" s="175">
        <f>E85*F85</f>
        <v>0</v>
      </c>
      <c r="H85" s="176">
        <v>19</v>
      </c>
      <c r="I85" s="175">
        <f>(H85+100)*G85/100</f>
        <v>0</v>
      </c>
      <c r="Q85" s="169">
        <v>2</v>
      </c>
      <c r="AA85" s="144">
        <v>12</v>
      </c>
      <c r="AB85" s="144">
        <v>0</v>
      </c>
      <c r="AC85" s="144">
        <v>1</v>
      </c>
      <c r="BB85" s="144">
        <v>1</v>
      </c>
      <c r="BC85" s="144">
        <f>IF(BB85=1,G85,0)</f>
        <v>0</v>
      </c>
      <c r="BD85" s="144">
        <f>IF(BB85=2,G85,0)</f>
        <v>0</v>
      </c>
      <c r="BE85" s="144">
        <f>IF(BB85=3,G85,0)</f>
        <v>0</v>
      </c>
      <c r="BF85" s="144">
        <f>IF(BB85=4,G85,0)</f>
        <v>0</v>
      </c>
      <c r="BG85" s="144">
        <f>IF(BB85=5,G85,0)</f>
        <v>0</v>
      </c>
      <c r="CZ85" s="144">
        <v>0</v>
      </c>
    </row>
    <row r="86" spans="1:17" ht="12.75">
      <c r="A86" s="177"/>
      <c r="B86" s="178"/>
      <c r="C86" s="234" t="s">
        <v>179</v>
      </c>
      <c r="D86" s="235"/>
      <c r="E86" s="235"/>
      <c r="F86" s="235"/>
      <c r="G86" s="236"/>
      <c r="H86" s="179"/>
      <c r="I86" s="180"/>
      <c r="L86" s="181" t="s">
        <v>179</v>
      </c>
      <c r="N86" s="181"/>
      <c r="Q86" s="169">
        <v>3</v>
      </c>
    </row>
    <row r="87" spans="1:17" ht="12.75">
      <c r="A87" s="177"/>
      <c r="B87" s="178"/>
      <c r="C87" s="234" t="s">
        <v>180</v>
      </c>
      <c r="D87" s="235"/>
      <c r="E87" s="235"/>
      <c r="F87" s="235"/>
      <c r="G87" s="236"/>
      <c r="H87" s="179"/>
      <c r="I87" s="180"/>
      <c r="L87" s="181" t="s">
        <v>180</v>
      </c>
      <c r="N87" s="181"/>
      <c r="Q87" s="169">
        <v>3</v>
      </c>
    </row>
    <row r="88" spans="1:17" ht="12.75">
      <c r="A88" s="177"/>
      <c r="B88" s="178"/>
      <c r="C88" s="237" t="s">
        <v>139</v>
      </c>
      <c r="D88" s="238"/>
      <c r="E88" s="182">
        <v>120.5</v>
      </c>
      <c r="F88" s="183"/>
      <c r="G88" s="184"/>
      <c r="H88" s="185"/>
      <c r="I88" s="186"/>
      <c r="M88" s="181" t="s">
        <v>139</v>
      </c>
      <c r="O88" s="181"/>
      <c r="Q88" s="169"/>
    </row>
    <row r="89" spans="1:17" ht="12.75">
      <c r="A89" s="177"/>
      <c r="B89" s="178"/>
      <c r="C89" s="237" t="s">
        <v>140</v>
      </c>
      <c r="D89" s="238"/>
      <c r="E89" s="182">
        <v>47.5</v>
      </c>
      <c r="F89" s="183"/>
      <c r="G89" s="184"/>
      <c r="H89" s="185"/>
      <c r="I89" s="186"/>
      <c r="M89" s="181" t="s">
        <v>140</v>
      </c>
      <c r="O89" s="181"/>
      <c r="Q89" s="169"/>
    </row>
    <row r="90" spans="1:104" ht="12.75">
      <c r="A90" s="170">
        <v>33</v>
      </c>
      <c r="B90" s="171" t="s">
        <v>181</v>
      </c>
      <c r="C90" s="172" t="s">
        <v>182</v>
      </c>
      <c r="D90" s="173" t="s">
        <v>97</v>
      </c>
      <c r="E90" s="174">
        <v>66.3</v>
      </c>
      <c r="F90" s="174"/>
      <c r="G90" s="175">
        <f>E90*F90</f>
        <v>0</v>
      </c>
      <c r="H90" s="176">
        <v>19</v>
      </c>
      <c r="I90" s="175">
        <f>(H90+100)*G90/100</f>
        <v>0</v>
      </c>
      <c r="Q90" s="169">
        <v>2</v>
      </c>
      <c r="AA90" s="144">
        <v>3</v>
      </c>
      <c r="AB90" s="144">
        <v>1</v>
      </c>
      <c r="AC90" s="144" t="s">
        <v>181</v>
      </c>
      <c r="BB90" s="144">
        <v>1</v>
      </c>
      <c r="BC90" s="144">
        <f>IF(BB90=1,G90,0)</f>
        <v>0</v>
      </c>
      <c r="BD90" s="144">
        <f>IF(BB90=2,G90,0)</f>
        <v>0</v>
      </c>
      <c r="BE90" s="144">
        <f>IF(BB90=3,G90,0)</f>
        <v>0</v>
      </c>
      <c r="BF90" s="144">
        <f>IF(BB90=4,G90,0)</f>
        <v>0</v>
      </c>
      <c r="BG90" s="144">
        <f>IF(BB90=5,G90,0)</f>
        <v>0</v>
      </c>
      <c r="CZ90" s="144">
        <v>0.128999999999905</v>
      </c>
    </row>
    <row r="91" spans="1:17" ht="12.75">
      <c r="A91" s="177"/>
      <c r="B91" s="178"/>
      <c r="C91" s="237" t="s">
        <v>183</v>
      </c>
      <c r="D91" s="238"/>
      <c r="E91" s="182">
        <v>66.3</v>
      </c>
      <c r="F91" s="183"/>
      <c r="G91" s="184"/>
      <c r="H91" s="185"/>
      <c r="I91" s="186"/>
      <c r="M91" s="181" t="s">
        <v>183</v>
      </c>
      <c r="O91" s="181"/>
      <c r="Q91" s="169"/>
    </row>
    <row r="92" spans="1:104" ht="12.75">
      <c r="A92" s="170">
        <v>34</v>
      </c>
      <c r="B92" s="171" t="s">
        <v>184</v>
      </c>
      <c r="C92" s="172" t="s">
        <v>185</v>
      </c>
      <c r="D92" s="173" t="s">
        <v>97</v>
      </c>
      <c r="E92" s="174">
        <v>9.18</v>
      </c>
      <c r="F92" s="174"/>
      <c r="G92" s="175">
        <f>E92*F92</f>
        <v>0</v>
      </c>
      <c r="H92" s="176">
        <v>19</v>
      </c>
      <c r="I92" s="175">
        <f>(H92+100)*G92/100</f>
        <v>0</v>
      </c>
      <c r="Q92" s="169">
        <v>2</v>
      </c>
      <c r="AA92" s="144">
        <v>3</v>
      </c>
      <c r="AB92" s="144">
        <v>1</v>
      </c>
      <c r="AC92" s="144" t="s">
        <v>184</v>
      </c>
      <c r="BB92" s="144">
        <v>1</v>
      </c>
      <c r="BC92" s="144">
        <f>IF(BB92=1,G92,0)</f>
        <v>0</v>
      </c>
      <c r="BD92" s="144">
        <f>IF(BB92=2,G92,0)</f>
        <v>0</v>
      </c>
      <c r="BE92" s="144">
        <f>IF(BB92=3,G92,0)</f>
        <v>0</v>
      </c>
      <c r="BF92" s="144">
        <f>IF(BB92=4,G92,0)</f>
        <v>0</v>
      </c>
      <c r="BG92" s="144">
        <f>IF(BB92=5,G92,0)</f>
        <v>0</v>
      </c>
      <c r="CZ92" s="144">
        <v>0.0960000000000036</v>
      </c>
    </row>
    <row r="93" spans="1:17" ht="12.75">
      <c r="A93" s="177"/>
      <c r="B93" s="178"/>
      <c r="C93" s="237" t="s">
        <v>186</v>
      </c>
      <c r="D93" s="238"/>
      <c r="E93" s="182">
        <v>9.18</v>
      </c>
      <c r="F93" s="183"/>
      <c r="G93" s="184"/>
      <c r="H93" s="185"/>
      <c r="I93" s="186"/>
      <c r="M93" s="181" t="s">
        <v>186</v>
      </c>
      <c r="O93" s="181"/>
      <c r="Q93" s="169"/>
    </row>
    <row r="94" spans="1:59" ht="12.75">
      <c r="A94" s="187"/>
      <c r="B94" s="188" t="s">
        <v>79</v>
      </c>
      <c r="C94" s="189" t="str">
        <f>CONCATENATE(B62," ",C62)</f>
        <v>5 Komunikace</v>
      </c>
      <c r="D94" s="190"/>
      <c r="E94" s="191"/>
      <c r="F94" s="192"/>
      <c r="G94" s="193">
        <f>SUM(G62:G93)</f>
        <v>0</v>
      </c>
      <c r="H94" s="194"/>
      <c r="I94" s="195">
        <f>SUM(I62:I93)</f>
        <v>0</v>
      </c>
      <c r="Q94" s="169">
        <v>4</v>
      </c>
      <c r="BC94" s="196">
        <f>SUM(BC62:BC93)</f>
        <v>0</v>
      </c>
      <c r="BD94" s="196">
        <f>SUM(BD62:BD93)</f>
        <v>0</v>
      </c>
      <c r="BE94" s="196">
        <f>SUM(BE62:BE93)</f>
        <v>0</v>
      </c>
      <c r="BF94" s="196">
        <f>SUM(BF62:BF93)</f>
        <v>0</v>
      </c>
      <c r="BG94" s="196">
        <f>SUM(BG62:BG93)</f>
        <v>0</v>
      </c>
    </row>
    <row r="95" spans="1:17" ht="12.75">
      <c r="A95" s="160" t="s">
        <v>75</v>
      </c>
      <c r="B95" s="161" t="s">
        <v>187</v>
      </c>
      <c r="C95" s="162" t="s">
        <v>188</v>
      </c>
      <c r="D95" s="163"/>
      <c r="E95" s="164"/>
      <c r="F95" s="164"/>
      <c r="G95" s="165"/>
      <c r="H95" s="166" t="s">
        <v>6</v>
      </c>
      <c r="I95" s="167" t="s">
        <v>6</v>
      </c>
      <c r="J95" s="168"/>
      <c r="K95" s="168"/>
      <c r="Q95" s="169">
        <v>1</v>
      </c>
    </row>
    <row r="96" spans="1:104" ht="12.75">
      <c r="A96" s="170">
        <v>35</v>
      </c>
      <c r="B96" s="171" t="s">
        <v>189</v>
      </c>
      <c r="C96" s="172" t="s">
        <v>190</v>
      </c>
      <c r="D96" s="173" t="s">
        <v>108</v>
      </c>
      <c r="E96" s="174">
        <v>3.15</v>
      </c>
      <c r="F96" s="174"/>
      <c r="G96" s="175">
        <f>E96*F96</f>
        <v>0</v>
      </c>
      <c r="H96" s="176">
        <v>19</v>
      </c>
      <c r="I96" s="175">
        <f>(H96+100)*G96/100</f>
        <v>0</v>
      </c>
      <c r="Q96" s="169">
        <v>2</v>
      </c>
      <c r="AA96" s="144">
        <v>1</v>
      </c>
      <c r="AB96" s="144">
        <v>1</v>
      </c>
      <c r="AC96" s="144">
        <v>1</v>
      </c>
      <c r="BB96" s="144">
        <v>1</v>
      </c>
      <c r="BC96" s="144">
        <f>IF(BB96=1,G96,0)</f>
        <v>0</v>
      </c>
      <c r="BD96" s="144">
        <f>IF(BB96=2,G96,0)</f>
        <v>0</v>
      </c>
      <c r="BE96" s="144">
        <f>IF(BB96=3,G96,0)</f>
        <v>0</v>
      </c>
      <c r="BF96" s="144">
        <f>IF(BB96=4,G96,0)</f>
        <v>0</v>
      </c>
      <c r="BG96" s="144">
        <f>IF(BB96=5,G96,0)</f>
        <v>0</v>
      </c>
      <c r="CZ96" s="144">
        <v>1.83699999999953</v>
      </c>
    </row>
    <row r="97" spans="1:17" ht="12.75">
      <c r="A97" s="177"/>
      <c r="B97" s="178"/>
      <c r="C97" s="234" t="s">
        <v>191</v>
      </c>
      <c r="D97" s="235"/>
      <c r="E97" s="235"/>
      <c r="F97" s="235"/>
      <c r="G97" s="236"/>
      <c r="H97" s="179"/>
      <c r="I97" s="180"/>
      <c r="L97" s="181" t="s">
        <v>191</v>
      </c>
      <c r="N97" s="181"/>
      <c r="Q97" s="169">
        <v>3</v>
      </c>
    </row>
    <row r="98" spans="1:17" ht="12.75">
      <c r="A98" s="177"/>
      <c r="B98" s="178"/>
      <c r="C98" s="237" t="s">
        <v>192</v>
      </c>
      <c r="D98" s="238"/>
      <c r="E98" s="182">
        <v>3.15</v>
      </c>
      <c r="F98" s="183"/>
      <c r="G98" s="184"/>
      <c r="H98" s="185"/>
      <c r="I98" s="186"/>
      <c r="M98" s="181" t="s">
        <v>192</v>
      </c>
      <c r="O98" s="181"/>
      <c r="Q98" s="169"/>
    </row>
    <row r="99" spans="1:59" ht="12.75">
      <c r="A99" s="187"/>
      <c r="B99" s="188" t="s">
        <v>79</v>
      </c>
      <c r="C99" s="189" t="str">
        <f>CONCATENATE(B95," ",C95)</f>
        <v>63 Podlahy a podlahové konstrukce</v>
      </c>
      <c r="D99" s="190"/>
      <c r="E99" s="191"/>
      <c r="F99" s="192"/>
      <c r="G99" s="193">
        <f>SUM(G95:G98)</f>
        <v>0</v>
      </c>
      <c r="H99" s="194"/>
      <c r="I99" s="195">
        <f>SUM(I95:I98)</f>
        <v>0</v>
      </c>
      <c r="Q99" s="169">
        <v>4</v>
      </c>
      <c r="BC99" s="196">
        <f>SUM(BC95:BC98)</f>
        <v>0</v>
      </c>
      <c r="BD99" s="196">
        <f>SUM(BD95:BD98)</f>
        <v>0</v>
      </c>
      <c r="BE99" s="196">
        <f>SUM(BE95:BE98)</f>
        <v>0</v>
      </c>
      <c r="BF99" s="196">
        <f>SUM(BF95:BF98)</f>
        <v>0</v>
      </c>
      <c r="BG99" s="196">
        <f>SUM(BG95:BG98)</f>
        <v>0</v>
      </c>
    </row>
    <row r="100" spans="1:17" ht="12.75">
      <c r="A100" s="160" t="s">
        <v>75</v>
      </c>
      <c r="B100" s="161" t="s">
        <v>193</v>
      </c>
      <c r="C100" s="162" t="s">
        <v>194</v>
      </c>
      <c r="D100" s="163"/>
      <c r="E100" s="164"/>
      <c r="F100" s="164"/>
      <c r="G100" s="165"/>
      <c r="H100" s="166" t="s">
        <v>6</v>
      </c>
      <c r="I100" s="167" t="s">
        <v>6</v>
      </c>
      <c r="J100" s="168"/>
      <c r="K100" s="168"/>
      <c r="Q100" s="169">
        <v>1</v>
      </c>
    </row>
    <row r="101" spans="1:104" ht="12.75">
      <c r="A101" s="170">
        <v>36</v>
      </c>
      <c r="B101" s="171" t="s">
        <v>195</v>
      </c>
      <c r="C101" s="172" t="s">
        <v>196</v>
      </c>
      <c r="D101" s="173" t="s">
        <v>104</v>
      </c>
      <c r="E101" s="174">
        <v>137</v>
      </c>
      <c r="F101" s="174"/>
      <c r="G101" s="175">
        <f>E101*F101</f>
        <v>0</v>
      </c>
      <c r="H101" s="176">
        <v>19</v>
      </c>
      <c r="I101" s="175">
        <f>(H101+100)*G101/100</f>
        <v>0</v>
      </c>
      <c r="Q101" s="169">
        <v>2</v>
      </c>
      <c r="AA101" s="144">
        <v>1</v>
      </c>
      <c r="AB101" s="144">
        <v>1</v>
      </c>
      <c r="AC101" s="144">
        <v>1</v>
      </c>
      <c r="BB101" s="144">
        <v>1</v>
      </c>
      <c r="BC101" s="144">
        <f>IF(BB101=1,G101,0)</f>
        <v>0</v>
      </c>
      <c r="BD101" s="144">
        <f>IF(BB101=2,G101,0)</f>
        <v>0</v>
      </c>
      <c r="BE101" s="144">
        <f>IF(BB101=3,G101,0)</f>
        <v>0</v>
      </c>
      <c r="BF101" s="144">
        <f>IF(BB101=4,G101,0)</f>
        <v>0</v>
      </c>
      <c r="BG101" s="144">
        <f>IF(BB101=5,G101,0)</f>
        <v>0</v>
      </c>
      <c r="CZ101" s="144">
        <v>0.148740000000089</v>
      </c>
    </row>
    <row r="102" spans="1:17" ht="12.75">
      <c r="A102" s="177"/>
      <c r="B102" s="178"/>
      <c r="C102" s="237" t="s">
        <v>197</v>
      </c>
      <c r="D102" s="238"/>
      <c r="E102" s="182">
        <v>12</v>
      </c>
      <c r="F102" s="183"/>
      <c r="G102" s="184"/>
      <c r="H102" s="185"/>
      <c r="I102" s="186"/>
      <c r="M102" s="181" t="s">
        <v>197</v>
      </c>
      <c r="O102" s="181"/>
      <c r="Q102" s="169"/>
    </row>
    <row r="103" spans="1:17" ht="12.75">
      <c r="A103" s="177"/>
      <c r="B103" s="178"/>
      <c r="C103" s="237" t="s">
        <v>198</v>
      </c>
      <c r="D103" s="238"/>
      <c r="E103" s="182">
        <v>125</v>
      </c>
      <c r="F103" s="183"/>
      <c r="G103" s="184"/>
      <c r="H103" s="185"/>
      <c r="I103" s="186"/>
      <c r="M103" s="181" t="s">
        <v>198</v>
      </c>
      <c r="O103" s="181"/>
      <c r="Q103" s="169"/>
    </row>
    <row r="104" spans="1:104" ht="12.75">
      <c r="A104" s="170">
        <v>37</v>
      </c>
      <c r="B104" s="171" t="s">
        <v>199</v>
      </c>
      <c r="C104" s="172" t="s">
        <v>200</v>
      </c>
      <c r="D104" s="173" t="s">
        <v>201</v>
      </c>
      <c r="E104" s="174">
        <v>140</v>
      </c>
      <c r="F104" s="174"/>
      <c r="G104" s="175">
        <f>E104*F104</f>
        <v>0</v>
      </c>
      <c r="H104" s="176">
        <v>19</v>
      </c>
      <c r="I104" s="175">
        <f>(H104+100)*G104/100</f>
        <v>0</v>
      </c>
      <c r="Q104" s="169">
        <v>2</v>
      </c>
      <c r="AA104" s="144">
        <v>3</v>
      </c>
      <c r="AB104" s="144">
        <v>1</v>
      </c>
      <c r="AC104" s="144" t="s">
        <v>199</v>
      </c>
      <c r="BB104" s="144">
        <v>1</v>
      </c>
      <c r="BC104" s="144">
        <f>IF(BB104=1,G104,0)</f>
        <v>0</v>
      </c>
      <c r="BD104" s="144">
        <f>IF(BB104=2,G104,0)</f>
        <v>0</v>
      </c>
      <c r="BE104" s="144">
        <f>IF(BB104=3,G104,0)</f>
        <v>0</v>
      </c>
      <c r="BF104" s="144">
        <f>IF(BB104=4,G104,0)</f>
        <v>0</v>
      </c>
      <c r="BG104" s="144">
        <f>IF(BB104=5,G104,0)</f>
        <v>0</v>
      </c>
      <c r="CZ104" s="144">
        <v>0.0541699999999992</v>
      </c>
    </row>
    <row r="105" spans="1:17" ht="12.75">
      <c r="A105" s="177"/>
      <c r="B105" s="178"/>
      <c r="C105" s="239" t="s">
        <v>202</v>
      </c>
      <c r="D105" s="238"/>
      <c r="E105" s="208">
        <v>0</v>
      </c>
      <c r="F105" s="183"/>
      <c r="G105" s="184"/>
      <c r="H105" s="185"/>
      <c r="I105" s="186"/>
      <c r="M105" s="181" t="s">
        <v>202</v>
      </c>
      <c r="O105" s="181"/>
      <c r="Q105" s="169"/>
    </row>
    <row r="106" spans="1:17" ht="12.75">
      <c r="A106" s="177"/>
      <c r="B106" s="178"/>
      <c r="C106" s="239" t="s">
        <v>203</v>
      </c>
      <c r="D106" s="238"/>
      <c r="E106" s="208">
        <v>139.74</v>
      </c>
      <c r="F106" s="183"/>
      <c r="G106" s="184"/>
      <c r="H106" s="185"/>
      <c r="I106" s="186"/>
      <c r="M106" s="181" t="s">
        <v>203</v>
      </c>
      <c r="O106" s="181"/>
      <c r="Q106" s="169"/>
    </row>
    <row r="107" spans="1:17" ht="12.75">
      <c r="A107" s="177"/>
      <c r="B107" s="178"/>
      <c r="C107" s="239" t="s">
        <v>204</v>
      </c>
      <c r="D107" s="238"/>
      <c r="E107" s="208">
        <v>139.74</v>
      </c>
      <c r="F107" s="183"/>
      <c r="G107" s="184"/>
      <c r="H107" s="185"/>
      <c r="I107" s="186"/>
      <c r="M107" s="181" t="s">
        <v>204</v>
      </c>
      <c r="O107" s="181"/>
      <c r="Q107" s="169"/>
    </row>
    <row r="108" spans="1:17" ht="12.75">
      <c r="A108" s="177"/>
      <c r="B108" s="178"/>
      <c r="C108" s="237" t="s">
        <v>205</v>
      </c>
      <c r="D108" s="238"/>
      <c r="E108" s="182">
        <v>140</v>
      </c>
      <c r="F108" s="183"/>
      <c r="G108" s="184"/>
      <c r="H108" s="185"/>
      <c r="I108" s="186"/>
      <c r="M108" s="181">
        <v>140</v>
      </c>
      <c r="O108" s="181"/>
      <c r="Q108" s="169"/>
    </row>
    <row r="109" spans="1:59" ht="12.75">
      <c r="A109" s="187"/>
      <c r="B109" s="188" t="s">
        <v>79</v>
      </c>
      <c r="C109" s="189" t="str">
        <f>CONCATENATE(B100," ",C100)</f>
        <v>91 Doplňující práce na komunikaci</v>
      </c>
      <c r="D109" s="190"/>
      <c r="E109" s="191"/>
      <c r="F109" s="192"/>
      <c r="G109" s="193">
        <f>SUM(G100:G108)</f>
        <v>0</v>
      </c>
      <c r="H109" s="194"/>
      <c r="I109" s="195">
        <f>SUM(I100:I108)</f>
        <v>0</v>
      </c>
      <c r="Q109" s="169">
        <v>4</v>
      </c>
      <c r="BC109" s="196">
        <f>SUM(BC100:BC108)</f>
        <v>0</v>
      </c>
      <c r="BD109" s="196">
        <f>SUM(BD100:BD108)</f>
        <v>0</v>
      </c>
      <c r="BE109" s="196">
        <f>SUM(BE100:BE108)</f>
        <v>0</v>
      </c>
      <c r="BF109" s="196">
        <f>SUM(BF100:BF108)</f>
        <v>0</v>
      </c>
      <c r="BG109" s="196">
        <f>SUM(BG100:BG108)</f>
        <v>0</v>
      </c>
    </row>
    <row r="110" spans="1:17" ht="12.75">
      <c r="A110" s="160" t="s">
        <v>75</v>
      </c>
      <c r="B110" s="161" t="s">
        <v>206</v>
      </c>
      <c r="C110" s="162" t="s">
        <v>207</v>
      </c>
      <c r="D110" s="163"/>
      <c r="E110" s="164"/>
      <c r="F110" s="164"/>
      <c r="G110" s="165"/>
      <c r="H110" s="166" t="s">
        <v>6</v>
      </c>
      <c r="I110" s="167" t="s">
        <v>6</v>
      </c>
      <c r="J110" s="168"/>
      <c r="K110" s="168"/>
      <c r="Q110" s="169">
        <v>1</v>
      </c>
    </row>
    <row r="111" spans="1:104" ht="12.75">
      <c r="A111" s="170">
        <v>38</v>
      </c>
      <c r="B111" s="171" t="s">
        <v>208</v>
      </c>
      <c r="C111" s="172" t="s">
        <v>209</v>
      </c>
      <c r="D111" s="173"/>
      <c r="E111" s="174">
        <v>0</v>
      </c>
      <c r="F111" s="174">
        <v>0</v>
      </c>
      <c r="G111" s="175">
        <f>E111*F111</f>
        <v>0</v>
      </c>
      <c r="H111" s="176">
        <v>19</v>
      </c>
      <c r="I111" s="175">
        <f>(H111+100)*G111/100</f>
        <v>0</v>
      </c>
      <c r="Q111" s="169">
        <v>2</v>
      </c>
      <c r="AA111" s="144">
        <v>12</v>
      </c>
      <c r="AB111" s="144">
        <v>0</v>
      </c>
      <c r="AC111" s="144">
        <v>3</v>
      </c>
      <c r="BB111" s="144">
        <v>1</v>
      </c>
      <c r="BC111" s="144">
        <f>IF(BB111=1,G111,0)</f>
        <v>0</v>
      </c>
      <c r="BD111" s="144">
        <f>IF(BB111=2,G111,0)</f>
        <v>0</v>
      </c>
      <c r="BE111" s="144">
        <f>IF(BB111=3,G111,0)</f>
        <v>0</v>
      </c>
      <c r="BF111" s="144">
        <f>IF(BB111=4,G111,0)</f>
        <v>0</v>
      </c>
      <c r="BG111" s="144">
        <f>IF(BB111=5,G111,0)</f>
        <v>0</v>
      </c>
      <c r="CZ111" s="144">
        <v>0</v>
      </c>
    </row>
    <row r="112" spans="1:17" ht="33.75">
      <c r="A112" s="177"/>
      <c r="B112" s="178"/>
      <c r="C112" s="234" t="s">
        <v>210</v>
      </c>
      <c r="D112" s="235"/>
      <c r="E112" s="235"/>
      <c r="F112" s="235"/>
      <c r="G112" s="236"/>
      <c r="H112" s="179"/>
      <c r="I112" s="180"/>
      <c r="L112" s="181" t="s">
        <v>210</v>
      </c>
      <c r="N112" s="181"/>
      <c r="Q112" s="169">
        <v>3</v>
      </c>
    </row>
    <row r="113" spans="1:17" ht="12.75">
      <c r="A113" s="177"/>
      <c r="B113" s="178"/>
      <c r="C113" s="234" t="s">
        <v>211</v>
      </c>
      <c r="D113" s="235"/>
      <c r="E113" s="235"/>
      <c r="F113" s="235"/>
      <c r="G113" s="236"/>
      <c r="H113" s="179"/>
      <c r="I113" s="180"/>
      <c r="L113" s="181" t="s">
        <v>211</v>
      </c>
      <c r="N113" s="181"/>
      <c r="Q113" s="169">
        <v>3</v>
      </c>
    </row>
    <row r="114" spans="1:104" ht="22.5">
      <c r="A114" s="170">
        <v>39</v>
      </c>
      <c r="B114" s="171" t="s">
        <v>212</v>
      </c>
      <c r="C114" s="172" t="s">
        <v>213</v>
      </c>
      <c r="D114" s="173" t="s">
        <v>78</v>
      </c>
      <c r="E114" s="174">
        <v>1</v>
      </c>
      <c r="F114" s="174"/>
      <c r="G114" s="175">
        <f>E114*F114</f>
        <v>0</v>
      </c>
      <c r="H114" s="176">
        <v>19</v>
      </c>
      <c r="I114" s="175">
        <f>(H114+100)*G114/100</f>
        <v>0</v>
      </c>
      <c r="Q114" s="169">
        <v>2</v>
      </c>
      <c r="AA114" s="144">
        <v>12</v>
      </c>
      <c r="AB114" s="144">
        <v>0</v>
      </c>
      <c r="AC114" s="144">
        <v>5</v>
      </c>
      <c r="BB114" s="144">
        <v>1</v>
      </c>
      <c r="BC114" s="144">
        <f>IF(BB114=1,G114,0)</f>
        <v>0</v>
      </c>
      <c r="BD114" s="144">
        <f>IF(BB114=2,G114,0)</f>
        <v>0</v>
      </c>
      <c r="BE114" s="144">
        <f>IF(BB114=3,G114,0)</f>
        <v>0</v>
      </c>
      <c r="BF114" s="144">
        <f>IF(BB114=4,G114,0)</f>
        <v>0</v>
      </c>
      <c r="BG114" s="144">
        <f>IF(BB114=5,G114,0)</f>
        <v>0</v>
      </c>
      <c r="CZ114" s="144">
        <v>0</v>
      </c>
    </row>
    <row r="115" spans="1:104" ht="22.5">
      <c r="A115" s="170">
        <v>40</v>
      </c>
      <c r="B115" s="171" t="s">
        <v>214</v>
      </c>
      <c r="C115" s="172" t="s">
        <v>215</v>
      </c>
      <c r="D115" s="173" t="s">
        <v>78</v>
      </c>
      <c r="E115" s="174">
        <v>2</v>
      </c>
      <c r="F115" s="174"/>
      <c r="G115" s="175">
        <f>E115*F115</f>
        <v>0</v>
      </c>
      <c r="H115" s="176">
        <v>19</v>
      </c>
      <c r="I115" s="175">
        <f>(H115+100)*G115/100</f>
        <v>0</v>
      </c>
      <c r="Q115" s="169">
        <v>2</v>
      </c>
      <c r="AA115" s="144">
        <v>12</v>
      </c>
      <c r="AB115" s="144">
        <v>0</v>
      </c>
      <c r="AC115" s="144">
        <v>7</v>
      </c>
      <c r="BB115" s="144">
        <v>1</v>
      </c>
      <c r="BC115" s="144">
        <f>IF(BB115=1,G115,0)</f>
        <v>0</v>
      </c>
      <c r="BD115" s="144">
        <f>IF(BB115=2,G115,0)</f>
        <v>0</v>
      </c>
      <c r="BE115" s="144">
        <f>IF(BB115=3,G115,0)</f>
        <v>0</v>
      </c>
      <c r="BF115" s="144">
        <f>IF(BB115=4,G115,0)</f>
        <v>0</v>
      </c>
      <c r="BG115" s="144">
        <f>IF(BB115=5,G115,0)</f>
        <v>0</v>
      </c>
      <c r="CZ115" s="144">
        <v>0</v>
      </c>
    </row>
    <row r="116" spans="1:17" ht="12.75">
      <c r="A116" s="177"/>
      <c r="B116" s="178"/>
      <c r="C116" s="234" t="s">
        <v>216</v>
      </c>
      <c r="D116" s="235"/>
      <c r="E116" s="235"/>
      <c r="F116" s="235"/>
      <c r="G116" s="236"/>
      <c r="H116" s="179"/>
      <c r="I116" s="180"/>
      <c r="L116" s="181" t="s">
        <v>216</v>
      </c>
      <c r="N116" s="181"/>
      <c r="Q116" s="169">
        <v>3</v>
      </c>
    </row>
    <row r="117" spans="1:17" ht="12.75">
      <c r="A117" s="177"/>
      <c r="B117" s="178"/>
      <c r="C117" s="234" t="s">
        <v>217</v>
      </c>
      <c r="D117" s="235"/>
      <c r="E117" s="235"/>
      <c r="F117" s="235"/>
      <c r="G117" s="236"/>
      <c r="H117" s="179"/>
      <c r="I117" s="180"/>
      <c r="L117" s="181" t="s">
        <v>217</v>
      </c>
      <c r="N117" s="181"/>
      <c r="Q117" s="169">
        <v>3</v>
      </c>
    </row>
    <row r="118" spans="1:104" ht="22.5">
      <c r="A118" s="170">
        <v>41</v>
      </c>
      <c r="B118" s="171" t="s">
        <v>218</v>
      </c>
      <c r="C118" s="172" t="s">
        <v>263</v>
      </c>
      <c r="D118" s="173" t="s">
        <v>78</v>
      </c>
      <c r="E118" s="174">
        <v>7</v>
      </c>
      <c r="F118" s="174"/>
      <c r="G118" s="175">
        <f>E118*F118</f>
        <v>0</v>
      </c>
      <c r="H118" s="176">
        <v>19</v>
      </c>
      <c r="I118" s="175">
        <f>(H118+100)*G118/100</f>
        <v>0</v>
      </c>
      <c r="Q118" s="169">
        <v>2</v>
      </c>
      <c r="AA118" s="144">
        <v>12</v>
      </c>
      <c r="AB118" s="144">
        <v>0</v>
      </c>
      <c r="AC118" s="144">
        <v>6</v>
      </c>
      <c r="BB118" s="144">
        <v>1</v>
      </c>
      <c r="BC118" s="144">
        <f>IF(BB118=1,G118,0)</f>
        <v>0</v>
      </c>
      <c r="BD118" s="144">
        <f>IF(BB118=2,G118,0)</f>
        <v>0</v>
      </c>
      <c r="BE118" s="144">
        <f>IF(BB118=3,G118,0)</f>
        <v>0</v>
      </c>
      <c r="BF118" s="144">
        <f>IF(BB118=4,G118,0)</f>
        <v>0</v>
      </c>
      <c r="BG118" s="144">
        <f>IF(BB118=5,G118,0)</f>
        <v>0</v>
      </c>
      <c r="CZ118" s="144">
        <v>0</v>
      </c>
    </row>
    <row r="119" spans="1:104" ht="22.5">
      <c r="A119" s="170">
        <v>42</v>
      </c>
      <c r="B119" s="171" t="s">
        <v>219</v>
      </c>
      <c r="C119" s="172" t="s">
        <v>220</v>
      </c>
      <c r="D119" s="173" t="s">
        <v>78</v>
      </c>
      <c r="E119" s="174">
        <v>12</v>
      </c>
      <c r="F119" s="174"/>
      <c r="G119" s="175">
        <f>E119*F119</f>
        <v>0</v>
      </c>
      <c r="H119" s="176">
        <v>19</v>
      </c>
      <c r="I119" s="175">
        <f>(H119+100)*G119/100</f>
        <v>0</v>
      </c>
      <c r="Q119" s="169">
        <v>2</v>
      </c>
      <c r="AA119" s="144">
        <v>12</v>
      </c>
      <c r="AB119" s="144">
        <v>0</v>
      </c>
      <c r="AC119" s="144">
        <v>41</v>
      </c>
      <c r="BB119" s="144">
        <v>1</v>
      </c>
      <c r="BC119" s="144">
        <f>IF(BB119=1,G119,0)</f>
        <v>0</v>
      </c>
      <c r="BD119" s="144">
        <f>IF(BB119=2,G119,0)</f>
        <v>0</v>
      </c>
      <c r="BE119" s="144">
        <f>IF(BB119=3,G119,0)</f>
        <v>0</v>
      </c>
      <c r="BF119" s="144">
        <f>IF(BB119=4,G119,0)</f>
        <v>0</v>
      </c>
      <c r="BG119" s="144">
        <f>IF(BB119=5,G119,0)</f>
        <v>0</v>
      </c>
      <c r="CZ119" s="144">
        <v>0</v>
      </c>
    </row>
    <row r="120" spans="1:17" ht="22.5">
      <c r="A120" s="177"/>
      <c r="B120" s="178"/>
      <c r="C120" s="234" t="s">
        <v>221</v>
      </c>
      <c r="D120" s="235"/>
      <c r="E120" s="235"/>
      <c r="F120" s="235"/>
      <c r="G120" s="236"/>
      <c r="H120" s="179"/>
      <c r="I120" s="180"/>
      <c r="L120" s="181" t="s">
        <v>221</v>
      </c>
      <c r="N120" s="181"/>
      <c r="Q120" s="169">
        <v>3</v>
      </c>
    </row>
    <row r="121" spans="1:104" ht="12.75">
      <c r="A121" s="170">
        <v>43</v>
      </c>
      <c r="B121" s="171" t="s">
        <v>222</v>
      </c>
      <c r="C121" s="172" t="s">
        <v>223</v>
      </c>
      <c r="D121" s="173" t="s">
        <v>78</v>
      </c>
      <c r="E121" s="174">
        <v>1</v>
      </c>
      <c r="F121" s="174"/>
      <c r="G121" s="175">
        <f>E121*F121</f>
        <v>0</v>
      </c>
      <c r="H121" s="176">
        <v>19</v>
      </c>
      <c r="I121" s="175">
        <f>(H121+100)*G121/100</f>
        <v>0</v>
      </c>
      <c r="Q121" s="169">
        <v>2</v>
      </c>
      <c r="AA121" s="144">
        <v>12</v>
      </c>
      <c r="AB121" s="144">
        <v>0</v>
      </c>
      <c r="AC121" s="144">
        <v>4</v>
      </c>
      <c r="BB121" s="144">
        <v>1</v>
      </c>
      <c r="BC121" s="144">
        <f>IF(BB121=1,G121,0)</f>
        <v>0</v>
      </c>
      <c r="BD121" s="144">
        <f>IF(BB121=2,G121,0)</f>
        <v>0</v>
      </c>
      <c r="BE121" s="144">
        <f>IF(BB121=3,G121,0)</f>
        <v>0</v>
      </c>
      <c r="BF121" s="144">
        <f>IF(BB121=4,G121,0)</f>
        <v>0</v>
      </c>
      <c r="BG121" s="144">
        <f>IF(BB121=5,G121,0)</f>
        <v>0</v>
      </c>
      <c r="CZ121" s="144">
        <v>0</v>
      </c>
    </row>
    <row r="122" spans="1:104" ht="12.75">
      <c r="A122" s="170">
        <v>44</v>
      </c>
      <c r="B122" s="171" t="s">
        <v>224</v>
      </c>
      <c r="C122" s="172" t="s">
        <v>225</v>
      </c>
      <c r="D122" s="173" t="s">
        <v>78</v>
      </c>
      <c r="E122" s="174">
        <v>1</v>
      </c>
      <c r="F122" s="174"/>
      <c r="G122" s="175">
        <f>E122*F122</f>
        <v>0</v>
      </c>
      <c r="H122" s="176">
        <v>19</v>
      </c>
      <c r="I122" s="175">
        <f>(H122+100)*G122/100</f>
        <v>0</v>
      </c>
      <c r="Q122" s="169">
        <v>2</v>
      </c>
      <c r="AA122" s="144">
        <v>12</v>
      </c>
      <c r="AB122" s="144">
        <v>0</v>
      </c>
      <c r="AC122" s="144">
        <v>32</v>
      </c>
      <c r="BB122" s="144">
        <v>1</v>
      </c>
      <c r="BC122" s="144">
        <f>IF(BB122=1,G122,0)</f>
        <v>0</v>
      </c>
      <c r="BD122" s="144">
        <f>IF(BB122=2,G122,0)</f>
        <v>0</v>
      </c>
      <c r="BE122" s="144">
        <f>IF(BB122=3,G122,0)</f>
        <v>0</v>
      </c>
      <c r="BF122" s="144">
        <f>IF(BB122=4,G122,0)</f>
        <v>0</v>
      </c>
      <c r="BG122" s="144">
        <f>IF(BB122=5,G122,0)</f>
        <v>0</v>
      </c>
      <c r="CZ122" s="144">
        <v>0</v>
      </c>
    </row>
    <row r="123" spans="1:104" ht="12.75">
      <c r="A123" s="170">
        <v>45</v>
      </c>
      <c r="B123" s="171" t="s">
        <v>226</v>
      </c>
      <c r="C123" s="172" t="s">
        <v>227</v>
      </c>
      <c r="D123" s="173" t="s">
        <v>78</v>
      </c>
      <c r="E123" s="174">
        <v>1</v>
      </c>
      <c r="F123" s="174"/>
      <c r="G123" s="175">
        <f>E123*F123</f>
        <v>0</v>
      </c>
      <c r="H123" s="176">
        <v>19</v>
      </c>
      <c r="I123" s="175">
        <f>(H123+100)*G123/100</f>
        <v>0</v>
      </c>
      <c r="Q123" s="169">
        <v>2</v>
      </c>
      <c r="AA123" s="144">
        <v>12</v>
      </c>
      <c r="AB123" s="144">
        <v>0</v>
      </c>
      <c r="AC123" s="144">
        <v>33</v>
      </c>
      <c r="BB123" s="144">
        <v>1</v>
      </c>
      <c r="BC123" s="144">
        <f>IF(BB123=1,G123,0)</f>
        <v>0</v>
      </c>
      <c r="BD123" s="144">
        <f>IF(BB123=2,G123,0)</f>
        <v>0</v>
      </c>
      <c r="BE123" s="144">
        <f>IF(BB123=3,G123,0)</f>
        <v>0</v>
      </c>
      <c r="BF123" s="144">
        <f>IF(BB123=4,G123,0)</f>
        <v>0</v>
      </c>
      <c r="BG123" s="144">
        <f>IF(BB123=5,G123,0)</f>
        <v>0</v>
      </c>
      <c r="CZ123" s="144">
        <v>0</v>
      </c>
    </row>
    <row r="124" spans="1:104" ht="12.75">
      <c r="A124" s="170">
        <v>46</v>
      </c>
      <c r="B124" s="171" t="s">
        <v>228</v>
      </c>
      <c r="C124" s="172" t="s">
        <v>229</v>
      </c>
      <c r="D124" s="173" t="s">
        <v>78</v>
      </c>
      <c r="E124" s="174">
        <v>1</v>
      </c>
      <c r="F124" s="174"/>
      <c r="G124" s="175">
        <f>E124*F124</f>
        <v>0</v>
      </c>
      <c r="H124" s="176">
        <v>19</v>
      </c>
      <c r="I124" s="175">
        <f>(H124+100)*G124/100</f>
        <v>0</v>
      </c>
      <c r="Q124" s="169">
        <v>2</v>
      </c>
      <c r="AA124" s="144">
        <v>12</v>
      </c>
      <c r="AB124" s="144">
        <v>0</v>
      </c>
      <c r="AC124" s="144">
        <v>34</v>
      </c>
      <c r="BB124" s="144">
        <v>1</v>
      </c>
      <c r="BC124" s="144">
        <f>IF(BB124=1,G124,0)</f>
        <v>0</v>
      </c>
      <c r="BD124" s="144">
        <f>IF(BB124=2,G124,0)</f>
        <v>0</v>
      </c>
      <c r="BE124" s="144">
        <f>IF(BB124=3,G124,0)</f>
        <v>0</v>
      </c>
      <c r="BF124" s="144">
        <f>IF(BB124=4,G124,0)</f>
        <v>0</v>
      </c>
      <c r="BG124" s="144">
        <f>IF(BB124=5,G124,0)</f>
        <v>0</v>
      </c>
      <c r="CZ124" s="144">
        <v>0</v>
      </c>
    </row>
    <row r="125" spans="1:104" ht="12.75">
      <c r="A125" s="170">
        <v>47</v>
      </c>
      <c r="B125" s="171" t="s">
        <v>230</v>
      </c>
      <c r="C125" s="172" t="s">
        <v>231</v>
      </c>
      <c r="D125" s="173" t="s">
        <v>78</v>
      </c>
      <c r="E125" s="174">
        <v>1</v>
      </c>
      <c r="F125" s="174"/>
      <c r="G125" s="175">
        <f>E125*F125</f>
        <v>0</v>
      </c>
      <c r="H125" s="176">
        <v>19</v>
      </c>
      <c r="I125" s="175">
        <f>(H125+100)*G125/100</f>
        <v>0</v>
      </c>
      <c r="Q125" s="169">
        <v>2</v>
      </c>
      <c r="AA125" s="144">
        <v>12</v>
      </c>
      <c r="AB125" s="144">
        <v>0</v>
      </c>
      <c r="AC125" s="144">
        <v>35</v>
      </c>
      <c r="BB125" s="144">
        <v>1</v>
      </c>
      <c r="BC125" s="144">
        <f>IF(BB125=1,G125,0)</f>
        <v>0</v>
      </c>
      <c r="BD125" s="144">
        <f>IF(BB125=2,G125,0)</f>
        <v>0</v>
      </c>
      <c r="BE125" s="144">
        <f>IF(BB125=3,G125,0)</f>
        <v>0</v>
      </c>
      <c r="BF125" s="144">
        <f>IF(BB125=4,G125,0)</f>
        <v>0</v>
      </c>
      <c r="BG125" s="144">
        <f>IF(BB125=5,G125,0)</f>
        <v>0</v>
      </c>
      <c r="CZ125" s="144">
        <v>0</v>
      </c>
    </row>
    <row r="126" spans="1:59" ht="12.75">
      <c r="A126" s="187"/>
      <c r="B126" s="188" t="s">
        <v>79</v>
      </c>
      <c r="C126" s="189" t="str">
        <f>CONCATENATE(B110," ",C110)</f>
        <v>95 Dokončovací konstrukce na pozemních stavbách</v>
      </c>
      <c r="D126" s="190"/>
      <c r="E126" s="191"/>
      <c r="F126" s="192"/>
      <c r="G126" s="193">
        <f>SUM(G110:G125)</f>
        <v>0</v>
      </c>
      <c r="H126" s="194"/>
      <c r="I126" s="195">
        <f>SUM(I110:I125)</f>
        <v>0</v>
      </c>
      <c r="Q126" s="169">
        <v>4</v>
      </c>
      <c r="BC126" s="196">
        <f>SUM(BC110:BC125)</f>
        <v>0</v>
      </c>
      <c r="BD126" s="196">
        <f>SUM(BD110:BD125)</f>
        <v>0</v>
      </c>
      <c r="BE126" s="196">
        <f>SUM(BE110:BE125)</f>
        <v>0</v>
      </c>
      <c r="BF126" s="196">
        <f>SUM(BF110:BF125)</f>
        <v>0</v>
      </c>
      <c r="BG126" s="196">
        <f>SUM(BG110:BG125)</f>
        <v>0</v>
      </c>
    </row>
    <row r="127" spans="1:17" ht="12.75">
      <c r="A127" s="160" t="s">
        <v>75</v>
      </c>
      <c r="B127" s="161" t="s">
        <v>232</v>
      </c>
      <c r="C127" s="162" t="s">
        <v>233</v>
      </c>
      <c r="D127" s="163"/>
      <c r="E127" s="164"/>
      <c r="F127" s="164"/>
      <c r="G127" s="165"/>
      <c r="H127" s="166" t="s">
        <v>6</v>
      </c>
      <c r="I127" s="167" t="s">
        <v>6</v>
      </c>
      <c r="J127" s="168"/>
      <c r="K127" s="168"/>
      <c r="Q127" s="169">
        <v>1</v>
      </c>
    </row>
    <row r="128" spans="1:104" ht="22.5">
      <c r="A128" s="170">
        <v>48</v>
      </c>
      <c r="B128" s="171" t="s">
        <v>234</v>
      </c>
      <c r="C128" s="172" t="s">
        <v>235</v>
      </c>
      <c r="D128" s="173" t="s">
        <v>236</v>
      </c>
      <c r="E128" s="174">
        <v>1</v>
      </c>
      <c r="F128" s="174"/>
      <c r="G128" s="175">
        <f>E128*F128</f>
        <v>0</v>
      </c>
      <c r="H128" s="176">
        <v>19</v>
      </c>
      <c r="I128" s="175">
        <f>(H128+100)*G128/100</f>
        <v>0</v>
      </c>
      <c r="Q128" s="169">
        <v>2</v>
      </c>
      <c r="AA128" s="144">
        <v>12</v>
      </c>
      <c r="AB128" s="144">
        <v>0</v>
      </c>
      <c r="AC128" s="144">
        <v>52</v>
      </c>
      <c r="BB128" s="144">
        <v>1</v>
      </c>
      <c r="BC128" s="144">
        <f>IF(BB128=1,G128,0)</f>
        <v>0</v>
      </c>
      <c r="BD128" s="144">
        <f>IF(BB128=2,G128,0)</f>
        <v>0</v>
      </c>
      <c r="BE128" s="144">
        <f>IF(BB128=3,G128,0)</f>
        <v>0</v>
      </c>
      <c r="BF128" s="144">
        <f>IF(BB128=4,G128,0)</f>
        <v>0</v>
      </c>
      <c r="BG128" s="144">
        <f>IF(BB128=5,G128,0)</f>
        <v>0</v>
      </c>
      <c r="CZ128" s="144">
        <v>0</v>
      </c>
    </row>
    <row r="129" spans="1:17" ht="12.75">
      <c r="A129" s="177"/>
      <c r="B129" s="178"/>
      <c r="C129" s="234" t="s">
        <v>237</v>
      </c>
      <c r="D129" s="235"/>
      <c r="E129" s="235"/>
      <c r="F129" s="235"/>
      <c r="G129" s="236"/>
      <c r="H129" s="179"/>
      <c r="I129" s="180"/>
      <c r="L129" s="181" t="s">
        <v>237</v>
      </c>
      <c r="N129" s="181"/>
      <c r="Q129" s="169">
        <v>3</v>
      </c>
    </row>
    <row r="130" spans="1:17" ht="12.75">
      <c r="A130" s="177"/>
      <c r="B130" s="178"/>
      <c r="C130" s="234" t="s">
        <v>238</v>
      </c>
      <c r="D130" s="235"/>
      <c r="E130" s="235"/>
      <c r="F130" s="235"/>
      <c r="G130" s="236"/>
      <c r="H130" s="179"/>
      <c r="I130" s="180"/>
      <c r="L130" s="181" t="s">
        <v>238</v>
      </c>
      <c r="N130" s="181"/>
      <c r="Q130" s="169">
        <v>3</v>
      </c>
    </row>
    <row r="131" spans="1:17" ht="12.75">
      <c r="A131" s="177"/>
      <c r="B131" s="178"/>
      <c r="C131" s="234" t="s">
        <v>239</v>
      </c>
      <c r="D131" s="235"/>
      <c r="E131" s="235"/>
      <c r="F131" s="235"/>
      <c r="G131" s="236"/>
      <c r="H131" s="179"/>
      <c r="I131" s="180"/>
      <c r="L131" s="181" t="s">
        <v>239</v>
      </c>
      <c r="N131" s="181"/>
      <c r="Q131" s="169">
        <v>3</v>
      </c>
    </row>
    <row r="132" spans="1:17" ht="12.75">
      <c r="A132" s="177"/>
      <c r="B132" s="178"/>
      <c r="C132" s="234" t="s">
        <v>240</v>
      </c>
      <c r="D132" s="235"/>
      <c r="E132" s="235"/>
      <c r="F132" s="235"/>
      <c r="G132" s="236"/>
      <c r="H132" s="179"/>
      <c r="I132" s="180"/>
      <c r="L132" s="181" t="s">
        <v>240</v>
      </c>
      <c r="N132" s="181"/>
      <c r="Q132" s="169">
        <v>3</v>
      </c>
    </row>
    <row r="133" spans="1:17" ht="12.75">
      <c r="A133" s="177"/>
      <c r="B133" s="178"/>
      <c r="C133" s="234" t="s">
        <v>241</v>
      </c>
      <c r="D133" s="235"/>
      <c r="E133" s="235"/>
      <c r="F133" s="235"/>
      <c r="G133" s="236"/>
      <c r="H133" s="179"/>
      <c r="I133" s="180"/>
      <c r="L133" s="181" t="s">
        <v>241</v>
      </c>
      <c r="N133" s="181"/>
      <c r="Q133" s="169">
        <v>3</v>
      </c>
    </row>
    <row r="134" spans="1:17" ht="12.75">
      <c r="A134" s="177"/>
      <c r="B134" s="178"/>
      <c r="C134" s="234" t="s">
        <v>242</v>
      </c>
      <c r="D134" s="235"/>
      <c r="E134" s="235"/>
      <c r="F134" s="235"/>
      <c r="G134" s="236"/>
      <c r="H134" s="179"/>
      <c r="I134" s="180"/>
      <c r="L134" s="181" t="s">
        <v>242</v>
      </c>
      <c r="N134" s="181"/>
      <c r="Q134" s="169">
        <v>3</v>
      </c>
    </row>
    <row r="135" spans="1:17" ht="12.75">
      <c r="A135" s="177"/>
      <c r="B135" s="178"/>
      <c r="C135" s="234" t="s">
        <v>243</v>
      </c>
      <c r="D135" s="235"/>
      <c r="E135" s="235"/>
      <c r="F135" s="235"/>
      <c r="G135" s="236"/>
      <c r="H135" s="179"/>
      <c r="I135" s="180"/>
      <c r="L135" s="181" t="s">
        <v>243</v>
      </c>
      <c r="N135" s="181"/>
      <c r="Q135" s="169">
        <v>3</v>
      </c>
    </row>
    <row r="136" spans="1:104" ht="12.75">
      <c r="A136" s="170">
        <v>49</v>
      </c>
      <c r="B136" s="171" t="s">
        <v>244</v>
      </c>
      <c r="C136" s="172" t="s">
        <v>245</v>
      </c>
      <c r="D136" s="173" t="s">
        <v>78</v>
      </c>
      <c r="E136" s="174">
        <v>3</v>
      </c>
      <c r="F136" s="174"/>
      <c r="G136" s="175">
        <f>E136*F136</f>
        <v>0</v>
      </c>
      <c r="H136" s="176">
        <v>19</v>
      </c>
      <c r="I136" s="175">
        <f>(H136+100)*G136/100</f>
        <v>0</v>
      </c>
      <c r="Q136" s="169">
        <v>2</v>
      </c>
      <c r="AA136" s="144">
        <v>12</v>
      </c>
      <c r="AB136" s="144">
        <v>0</v>
      </c>
      <c r="AC136" s="144">
        <v>53</v>
      </c>
      <c r="BB136" s="144">
        <v>1</v>
      </c>
      <c r="BC136" s="144">
        <f>IF(BB136=1,G136,0)</f>
        <v>0</v>
      </c>
      <c r="BD136" s="144">
        <f>IF(BB136=2,G136,0)</f>
        <v>0</v>
      </c>
      <c r="BE136" s="144">
        <f>IF(BB136=3,G136,0)</f>
        <v>0</v>
      </c>
      <c r="BF136" s="144">
        <f>IF(BB136=4,G136,0)</f>
        <v>0</v>
      </c>
      <c r="BG136" s="144">
        <f>IF(BB136=5,G136,0)</f>
        <v>0</v>
      </c>
      <c r="CZ136" s="144">
        <v>0</v>
      </c>
    </row>
    <row r="137" spans="1:104" ht="12.75">
      <c r="A137" s="170">
        <v>50</v>
      </c>
      <c r="B137" s="171" t="s">
        <v>246</v>
      </c>
      <c r="C137" s="172" t="s">
        <v>247</v>
      </c>
      <c r="D137" s="173" t="s">
        <v>78</v>
      </c>
      <c r="E137" s="174">
        <v>1</v>
      </c>
      <c r="F137" s="174"/>
      <c r="G137" s="175">
        <f>E137*F137</f>
        <v>0</v>
      </c>
      <c r="H137" s="176">
        <v>19</v>
      </c>
      <c r="I137" s="175">
        <f>(H137+100)*G137/100</f>
        <v>0</v>
      </c>
      <c r="Q137" s="169">
        <v>2</v>
      </c>
      <c r="AA137" s="144">
        <v>12</v>
      </c>
      <c r="AB137" s="144">
        <v>0</v>
      </c>
      <c r="AC137" s="144">
        <v>54</v>
      </c>
      <c r="BB137" s="144">
        <v>1</v>
      </c>
      <c r="BC137" s="144">
        <f>IF(BB137=1,G137,0)</f>
        <v>0</v>
      </c>
      <c r="BD137" s="144">
        <f>IF(BB137=2,G137,0)</f>
        <v>0</v>
      </c>
      <c r="BE137" s="144">
        <f>IF(BB137=3,G137,0)</f>
        <v>0</v>
      </c>
      <c r="BF137" s="144">
        <f>IF(BB137=4,G137,0)</f>
        <v>0</v>
      </c>
      <c r="BG137" s="144">
        <f>IF(BB137=5,G137,0)</f>
        <v>0</v>
      </c>
      <c r="CZ137" s="144">
        <v>0</v>
      </c>
    </row>
    <row r="138" spans="1:104" ht="12.75">
      <c r="A138" s="170">
        <v>51</v>
      </c>
      <c r="B138" s="171" t="s">
        <v>248</v>
      </c>
      <c r="C138" s="172" t="s">
        <v>249</v>
      </c>
      <c r="D138" s="173" t="s">
        <v>78</v>
      </c>
      <c r="E138" s="174">
        <v>1</v>
      </c>
      <c r="F138" s="174"/>
      <c r="G138" s="175">
        <f>E138*F138</f>
        <v>0</v>
      </c>
      <c r="H138" s="176">
        <v>19</v>
      </c>
      <c r="I138" s="175">
        <f>(H138+100)*G138/100</f>
        <v>0</v>
      </c>
      <c r="Q138" s="169">
        <v>2</v>
      </c>
      <c r="AA138" s="144">
        <v>12</v>
      </c>
      <c r="AB138" s="144">
        <v>0</v>
      </c>
      <c r="AC138" s="144">
        <v>55</v>
      </c>
      <c r="BB138" s="144">
        <v>1</v>
      </c>
      <c r="BC138" s="144">
        <f>IF(BB138=1,G138,0)</f>
        <v>0</v>
      </c>
      <c r="BD138" s="144">
        <f>IF(BB138=2,G138,0)</f>
        <v>0</v>
      </c>
      <c r="BE138" s="144">
        <f>IF(BB138=3,G138,0)</f>
        <v>0</v>
      </c>
      <c r="BF138" s="144">
        <f>IF(BB138=4,G138,0)</f>
        <v>0</v>
      </c>
      <c r="BG138" s="144">
        <f>IF(BB138=5,G138,0)</f>
        <v>0</v>
      </c>
      <c r="CZ138" s="144">
        <v>0</v>
      </c>
    </row>
    <row r="139" spans="1:59" ht="12.75">
      <c r="A139" s="187"/>
      <c r="B139" s="188" t="s">
        <v>79</v>
      </c>
      <c r="C139" s="189" t="str">
        <f>CONCATENATE(B127," ",C127)</f>
        <v>96 Bourání konstrukcí</v>
      </c>
      <c r="D139" s="190"/>
      <c r="E139" s="191"/>
      <c r="F139" s="192"/>
      <c r="G139" s="193">
        <f>SUM(G127:G138)</f>
        <v>0</v>
      </c>
      <c r="H139" s="194"/>
      <c r="I139" s="195">
        <f>SUM(I127:I138)</f>
        <v>0</v>
      </c>
      <c r="Q139" s="169">
        <v>4</v>
      </c>
      <c r="BC139" s="196">
        <f>SUM(BC127:BC138)</f>
        <v>0</v>
      </c>
      <c r="BD139" s="196">
        <f>SUM(BD127:BD138)</f>
        <v>0</v>
      </c>
      <c r="BE139" s="196">
        <f>SUM(BE127:BE138)</f>
        <v>0</v>
      </c>
      <c r="BF139" s="196">
        <f>SUM(BF127:BF138)</f>
        <v>0</v>
      </c>
      <c r="BG139" s="196">
        <f>SUM(BG127:BG138)</f>
        <v>0</v>
      </c>
    </row>
    <row r="140" spans="1:17" ht="12.75">
      <c r="A140" s="160" t="s">
        <v>75</v>
      </c>
      <c r="B140" s="161" t="s">
        <v>250</v>
      </c>
      <c r="C140" s="162" t="s">
        <v>251</v>
      </c>
      <c r="D140" s="163"/>
      <c r="E140" s="164"/>
      <c r="F140" s="164"/>
      <c r="G140" s="165"/>
      <c r="H140" s="166" t="s">
        <v>6</v>
      </c>
      <c r="I140" s="167" t="s">
        <v>6</v>
      </c>
      <c r="J140" s="168"/>
      <c r="K140" s="168"/>
      <c r="Q140" s="169">
        <v>1</v>
      </c>
    </row>
    <row r="141" spans="1:104" ht="12.75">
      <c r="A141" s="170">
        <v>52</v>
      </c>
      <c r="B141" s="171" t="s">
        <v>252</v>
      </c>
      <c r="C141" s="172" t="s">
        <v>253</v>
      </c>
      <c r="D141" s="173" t="s">
        <v>254</v>
      </c>
      <c r="E141" s="174">
        <v>207.689545000001</v>
      </c>
      <c r="F141" s="174"/>
      <c r="G141" s="175">
        <f>E141*F141</f>
        <v>0</v>
      </c>
      <c r="H141" s="176">
        <v>19</v>
      </c>
      <c r="I141" s="175">
        <f>(H141+100)*G141/100</f>
        <v>0</v>
      </c>
      <c r="Q141" s="169">
        <v>2</v>
      </c>
      <c r="AA141" s="144">
        <v>7</v>
      </c>
      <c r="AB141" s="144">
        <v>1</v>
      </c>
      <c r="AC141" s="144">
        <v>2</v>
      </c>
      <c r="BB141" s="144">
        <v>1</v>
      </c>
      <c r="BC141" s="144">
        <f>IF(BB141=1,G141,0)</f>
        <v>0</v>
      </c>
      <c r="BD141" s="144">
        <f>IF(BB141=2,G141,0)</f>
        <v>0</v>
      </c>
      <c r="BE141" s="144">
        <f>IF(BB141=3,G141,0)</f>
        <v>0</v>
      </c>
      <c r="BF141" s="144">
        <f>IF(BB141=4,G141,0)</f>
        <v>0</v>
      </c>
      <c r="BG141" s="144">
        <f>IF(BB141=5,G141,0)</f>
        <v>0</v>
      </c>
      <c r="CZ141" s="144">
        <v>0</v>
      </c>
    </row>
    <row r="142" spans="1:59" ht="12.75">
      <c r="A142" s="187"/>
      <c r="B142" s="188" t="s">
        <v>79</v>
      </c>
      <c r="C142" s="189" t="str">
        <f>CONCATENATE(B140," ",C140)</f>
        <v>99 Staveništní přesun hmot</v>
      </c>
      <c r="D142" s="190"/>
      <c r="E142" s="191"/>
      <c r="F142" s="192"/>
      <c r="G142" s="193">
        <f>SUM(G140:G141)</f>
        <v>0</v>
      </c>
      <c r="H142" s="194"/>
      <c r="I142" s="195">
        <f>SUM(I140:I141)</f>
        <v>0</v>
      </c>
      <c r="Q142" s="169">
        <v>4</v>
      </c>
      <c r="BC142" s="196">
        <f>SUM(BC140:BC141)</f>
        <v>0</v>
      </c>
      <c r="BD142" s="196">
        <f>SUM(BD140:BD141)</f>
        <v>0</v>
      </c>
      <c r="BE142" s="196">
        <f>SUM(BE140:BE141)</f>
        <v>0</v>
      </c>
      <c r="BF142" s="196">
        <f>SUM(BF140:BF141)</f>
        <v>0</v>
      </c>
      <c r="BG142" s="196">
        <f>SUM(BG140:BG141)</f>
        <v>0</v>
      </c>
    </row>
    <row r="143" spans="1:17" ht="12.75">
      <c r="A143" s="160" t="s">
        <v>75</v>
      </c>
      <c r="B143" s="161" t="s">
        <v>255</v>
      </c>
      <c r="C143" s="162" t="s">
        <v>256</v>
      </c>
      <c r="D143" s="163"/>
      <c r="E143" s="164"/>
      <c r="F143" s="164"/>
      <c r="G143" s="165"/>
      <c r="H143" s="166" t="s">
        <v>6</v>
      </c>
      <c r="I143" s="167" t="s">
        <v>6</v>
      </c>
      <c r="J143" s="168"/>
      <c r="K143" s="168"/>
      <c r="Q143" s="169">
        <v>1</v>
      </c>
    </row>
    <row r="144" spans="1:104" ht="12.75">
      <c r="A144" s="170">
        <v>53</v>
      </c>
      <c r="B144" s="171" t="s">
        <v>257</v>
      </c>
      <c r="C144" s="172" t="s">
        <v>258</v>
      </c>
      <c r="D144" s="173" t="s">
        <v>254</v>
      </c>
      <c r="E144" s="174">
        <v>72.2749999999833</v>
      </c>
      <c r="F144" s="174"/>
      <c r="G144" s="175">
        <f>E144*F144</f>
        <v>0</v>
      </c>
      <c r="H144" s="176">
        <v>19</v>
      </c>
      <c r="I144" s="175">
        <f>(H144+100)*G144/100</f>
        <v>0</v>
      </c>
      <c r="Q144" s="169">
        <v>2</v>
      </c>
      <c r="AA144" s="144">
        <v>8</v>
      </c>
      <c r="AB144" s="144">
        <v>0</v>
      </c>
      <c r="AC144" s="144">
        <v>3</v>
      </c>
      <c r="BB144" s="144">
        <v>1</v>
      </c>
      <c r="BC144" s="144">
        <f>IF(BB144=1,G144,0)</f>
        <v>0</v>
      </c>
      <c r="BD144" s="144">
        <f>IF(BB144=2,G144,0)</f>
        <v>0</v>
      </c>
      <c r="BE144" s="144">
        <f>IF(BB144=3,G144,0)</f>
        <v>0</v>
      </c>
      <c r="BF144" s="144">
        <f>IF(BB144=4,G144,0)</f>
        <v>0</v>
      </c>
      <c r="BG144" s="144">
        <f>IF(BB144=5,G144,0)</f>
        <v>0</v>
      </c>
      <c r="CZ144" s="144">
        <v>0</v>
      </c>
    </row>
    <row r="145" spans="1:104" ht="22.5">
      <c r="A145" s="170">
        <v>54</v>
      </c>
      <c r="B145" s="171" t="s">
        <v>259</v>
      </c>
      <c r="C145" s="172" t="s">
        <v>260</v>
      </c>
      <c r="D145" s="173" t="s">
        <v>254</v>
      </c>
      <c r="E145" s="174">
        <v>1011.84999999977</v>
      </c>
      <c r="F145" s="174"/>
      <c r="G145" s="175">
        <f>E145*F145</f>
        <v>0</v>
      </c>
      <c r="H145" s="176">
        <v>19</v>
      </c>
      <c r="I145" s="175">
        <f>(H145+100)*G145/100</f>
        <v>0</v>
      </c>
      <c r="Q145" s="169">
        <v>2</v>
      </c>
      <c r="AA145" s="144">
        <v>8</v>
      </c>
      <c r="AB145" s="144">
        <v>0</v>
      </c>
      <c r="AC145" s="144">
        <v>3</v>
      </c>
      <c r="BB145" s="144">
        <v>1</v>
      </c>
      <c r="BC145" s="144">
        <f>IF(BB145=1,G145,0)</f>
        <v>0</v>
      </c>
      <c r="BD145" s="144">
        <f>IF(BB145=2,G145,0)</f>
        <v>0</v>
      </c>
      <c r="BE145" s="144">
        <f>IF(BB145=3,G145,0)</f>
        <v>0</v>
      </c>
      <c r="BF145" s="144">
        <f>IF(BB145=4,G145,0)</f>
        <v>0</v>
      </c>
      <c r="BG145" s="144">
        <f>IF(BB145=5,G145,0)</f>
        <v>0</v>
      </c>
      <c r="CZ145" s="144">
        <v>0</v>
      </c>
    </row>
    <row r="146" spans="1:104" ht="12.75">
      <c r="A146" s="170">
        <v>55</v>
      </c>
      <c r="B146" s="171" t="s">
        <v>261</v>
      </c>
      <c r="C146" s="172" t="s">
        <v>262</v>
      </c>
      <c r="D146" s="173" t="s">
        <v>254</v>
      </c>
      <c r="E146" s="174">
        <v>72.2749999999833</v>
      </c>
      <c r="F146" s="174"/>
      <c r="G146" s="175">
        <f>E146*F146</f>
        <v>0</v>
      </c>
      <c r="H146" s="176">
        <v>19</v>
      </c>
      <c r="I146" s="175">
        <f>(H146+100)*G146/100</f>
        <v>0</v>
      </c>
      <c r="Q146" s="169">
        <v>2</v>
      </c>
      <c r="AA146" s="144">
        <v>8</v>
      </c>
      <c r="AB146" s="144">
        <v>0</v>
      </c>
      <c r="AC146" s="144">
        <v>3</v>
      </c>
      <c r="BB146" s="144">
        <v>1</v>
      </c>
      <c r="BC146" s="144">
        <f>IF(BB146=1,G146,0)</f>
        <v>0</v>
      </c>
      <c r="BD146" s="144">
        <f>IF(BB146=2,G146,0)</f>
        <v>0</v>
      </c>
      <c r="BE146" s="144">
        <f>IF(BB146=3,G146,0)</f>
        <v>0</v>
      </c>
      <c r="BF146" s="144">
        <f>IF(BB146=4,G146,0)</f>
        <v>0</v>
      </c>
      <c r="BG146" s="144">
        <f>IF(BB146=5,G146,0)</f>
        <v>0</v>
      </c>
      <c r="CZ146" s="144">
        <v>0</v>
      </c>
    </row>
    <row r="147" spans="1:59" ht="12.75">
      <c r="A147" s="187"/>
      <c r="B147" s="188" t="s">
        <v>79</v>
      </c>
      <c r="C147" s="189" t="str">
        <f>CONCATENATE(B143," ",C143)</f>
        <v>D96 Přesuny suti a vybouraných hmot</v>
      </c>
      <c r="D147" s="190"/>
      <c r="E147" s="191"/>
      <c r="F147" s="192"/>
      <c r="G147" s="193">
        <f>SUM(G143:G146)</f>
        <v>0</v>
      </c>
      <c r="H147" s="194"/>
      <c r="I147" s="195">
        <f>SUM(I143:I146)</f>
        <v>0</v>
      </c>
      <c r="Q147" s="169">
        <v>4</v>
      </c>
      <c r="BC147" s="196">
        <f>SUM(BC143:BC146)</f>
        <v>0</v>
      </c>
      <c r="BD147" s="196">
        <f>SUM(BD143:BD146)</f>
        <v>0</v>
      </c>
      <c r="BE147" s="196">
        <f>SUM(BE143:BE146)</f>
        <v>0</v>
      </c>
      <c r="BF147" s="196">
        <f>SUM(BF143:BF146)</f>
        <v>0</v>
      </c>
      <c r="BG147" s="196">
        <f>SUM(BG143:BG146)</f>
        <v>0</v>
      </c>
    </row>
    <row r="148" ht="12.75">
      <c r="E148" s="144"/>
    </row>
    <row r="149" ht="12.75">
      <c r="E149" s="144"/>
    </row>
    <row r="150" ht="12.75">
      <c r="E150" s="144"/>
    </row>
    <row r="151" ht="12.75">
      <c r="E151" s="144"/>
    </row>
    <row r="152" ht="12.75">
      <c r="E152" s="144"/>
    </row>
    <row r="153" ht="12.75">
      <c r="E153" s="144"/>
    </row>
    <row r="154" ht="12.75">
      <c r="E154" s="144"/>
    </row>
    <row r="155" ht="12.75">
      <c r="E155" s="144"/>
    </row>
    <row r="156" ht="12.75">
      <c r="E156" s="144"/>
    </row>
    <row r="157" ht="12.75">
      <c r="E157" s="144"/>
    </row>
    <row r="158" ht="12.75">
      <c r="E158" s="144"/>
    </row>
    <row r="159" ht="12.75">
      <c r="E159" s="144"/>
    </row>
    <row r="160" ht="12.75">
      <c r="E160" s="144"/>
    </row>
    <row r="161" ht="12.75">
      <c r="E161" s="144"/>
    </row>
    <row r="162" ht="12.75">
      <c r="E162" s="144"/>
    </row>
    <row r="163" ht="12.75">
      <c r="E163" s="144"/>
    </row>
    <row r="164" ht="12.75">
      <c r="E164" s="144"/>
    </row>
    <row r="165" ht="12.75">
      <c r="E165" s="144"/>
    </row>
    <row r="166" ht="12.75">
      <c r="E166" s="144"/>
    </row>
    <row r="167" ht="12.75">
      <c r="E167" s="144"/>
    </row>
    <row r="168" ht="12.75">
      <c r="E168" s="144"/>
    </row>
    <row r="169" ht="12.75">
      <c r="E169" s="144"/>
    </row>
    <row r="170" ht="12.75">
      <c r="E170" s="144"/>
    </row>
    <row r="171" spans="1:7" ht="12.75">
      <c r="A171" s="197"/>
      <c r="B171" s="197"/>
      <c r="C171" s="197"/>
      <c r="D171" s="197"/>
      <c r="E171" s="197"/>
      <c r="F171" s="197"/>
      <c r="G171" s="197"/>
    </row>
    <row r="172" spans="1:7" ht="12.75">
      <c r="A172" s="197"/>
      <c r="B172" s="197"/>
      <c r="C172" s="197"/>
      <c r="D172" s="197"/>
      <c r="E172" s="197"/>
      <c r="F172" s="197"/>
      <c r="G172" s="197"/>
    </row>
    <row r="173" spans="1:7" ht="12.75">
      <c r="A173" s="197"/>
      <c r="B173" s="197"/>
      <c r="C173" s="197"/>
      <c r="D173" s="197"/>
      <c r="E173" s="197"/>
      <c r="F173" s="197"/>
      <c r="G173" s="197"/>
    </row>
    <row r="174" spans="1:7" ht="12.75">
      <c r="A174" s="197"/>
      <c r="B174" s="197"/>
      <c r="C174" s="197"/>
      <c r="D174" s="197"/>
      <c r="E174" s="197"/>
      <c r="F174" s="197"/>
      <c r="G174" s="197"/>
    </row>
    <row r="175" ht="12.75">
      <c r="E175" s="144"/>
    </row>
    <row r="176" ht="12.75">
      <c r="E176" s="144"/>
    </row>
    <row r="177" ht="12.75">
      <c r="E177" s="144"/>
    </row>
    <row r="178" ht="12.75">
      <c r="E178" s="144"/>
    </row>
    <row r="179" ht="12.75">
      <c r="E179" s="144"/>
    </row>
    <row r="180" ht="12.75">
      <c r="E180" s="144"/>
    </row>
    <row r="181" ht="12.75">
      <c r="E181" s="144"/>
    </row>
    <row r="182" ht="12.75">
      <c r="E182" s="144"/>
    </row>
    <row r="183" ht="12.75">
      <c r="E183" s="144"/>
    </row>
    <row r="184" ht="12.75">
      <c r="E184" s="144"/>
    </row>
    <row r="185" ht="12.75">
      <c r="E185" s="144"/>
    </row>
    <row r="186" ht="12.75">
      <c r="E186" s="144"/>
    </row>
    <row r="187" ht="12.75">
      <c r="E187" s="144"/>
    </row>
    <row r="188" ht="12.75">
      <c r="E188" s="144"/>
    </row>
    <row r="189" ht="12.75">
      <c r="E189" s="144"/>
    </row>
    <row r="190" ht="12.75">
      <c r="E190" s="144"/>
    </row>
    <row r="191" ht="12.75">
      <c r="E191" s="144"/>
    </row>
    <row r="192" ht="12.75">
      <c r="E192" s="144"/>
    </row>
    <row r="193" ht="12.75">
      <c r="E193" s="144"/>
    </row>
    <row r="194" ht="12.75">
      <c r="E194" s="144"/>
    </row>
    <row r="195" ht="12.75">
      <c r="E195" s="144"/>
    </row>
    <row r="196" ht="12.75">
      <c r="E196" s="144"/>
    </row>
    <row r="197" ht="12.75">
      <c r="E197" s="144"/>
    </row>
    <row r="198" ht="12.75">
      <c r="E198" s="144"/>
    </row>
    <row r="199" ht="12.75">
      <c r="E199" s="144"/>
    </row>
    <row r="200" ht="12.75">
      <c r="E200" s="144"/>
    </row>
    <row r="201" ht="12.75">
      <c r="E201" s="144"/>
    </row>
    <row r="202" ht="12.75">
      <c r="E202" s="144"/>
    </row>
    <row r="203" ht="12.75">
      <c r="E203" s="144"/>
    </row>
    <row r="204" ht="12.75">
      <c r="E204" s="144"/>
    </row>
    <row r="205" ht="12.75">
      <c r="E205" s="144"/>
    </row>
    <row r="206" spans="1:2" ht="12.75">
      <c r="A206" s="198"/>
      <c r="B206" s="198"/>
    </row>
    <row r="207" spans="1:7" ht="12.75">
      <c r="A207" s="197"/>
      <c r="B207" s="197"/>
      <c r="C207" s="199"/>
      <c r="D207" s="199"/>
      <c r="E207" s="200"/>
      <c r="F207" s="199"/>
      <c r="G207" s="201"/>
    </row>
    <row r="208" spans="1:7" ht="12.75">
      <c r="A208" s="202"/>
      <c r="B208" s="202"/>
      <c r="C208" s="197"/>
      <c r="D208" s="197"/>
      <c r="E208" s="203"/>
      <c r="F208" s="197"/>
      <c r="G208" s="197"/>
    </row>
    <row r="209" spans="1:7" ht="12.75">
      <c r="A209" s="197"/>
      <c r="B209" s="197"/>
      <c r="C209" s="197"/>
      <c r="D209" s="197"/>
      <c r="E209" s="203"/>
      <c r="F209" s="197"/>
      <c r="G209" s="197"/>
    </row>
    <row r="210" spans="1:7" ht="12.75">
      <c r="A210" s="197"/>
      <c r="B210" s="197"/>
      <c r="C210" s="197"/>
      <c r="D210" s="197"/>
      <c r="E210" s="203"/>
      <c r="F210" s="197"/>
      <c r="G210" s="197"/>
    </row>
    <row r="211" spans="1:7" ht="12.75">
      <c r="A211" s="197"/>
      <c r="B211" s="197"/>
      <c r="C211" s="197"/>
      <c r="D211" s="197"/>
      <c r="E211" s="203"/>
      <c r="F211" s="197"/>
      <c r="G211" s="197"/>
    </row>
    <row r="212" spans="1:7" ht="12.75">
      <c r="A212" s="197"/>
      <c r="B212" s="197"/>
      <c r="C212" s="197"/>
      <c r="D212" s="197"/>
      <c r="E212" s="203"/>
      <c r="F212" s="197"/>
      <c r="G212" s="197"/>
    </row>
    <row r="213" spans="1:7" ht="12.75">
      <c r="A213" s="197"/>
      <c r="B213" s="197"/>
      <c r="C213" s="197"/>
      <c r="D213" s="197"/>
      <c r="E213" s="203"/>
      <c r="F213" s="197"/>
      <c r="G213" s="197"/>
    </row>
    <row r="214" spans="1:7" ht="12.75">
      <c r="A214" s="197"/>
      <c r="B214" s="197"/>
      <c r="C214" s="197"/>
      <c r="D214" s="197"/>
      <c r="E214" s="203"/>
      <c r="F214" s="197"/>
      <c r="G214" s="197"/>
    </row>
    <row r="215" spans="1:7" ht="12.75">
      <c r="A215" s="197"/>
      <c r="B215" s="197"/>
      <c r="C215" s="197"/>
      <c r="D215" s="197"/>
      <c r="E215" s="203"/>
      <c r="F215" s="197"/>
      <c r="G215" s="197"/>
    </row>
    <row r="216" spans="1:7" ht="12.75">
      <c r="A216" s="197"/>
      <c r="B216" s="197"/>
      <c r="C216" s="197"/>
      <c r="D216" s="197"/>
      <c r="E216" s="203"/>
      <c r="F216" s="197"/>
      <c r="G216" s="197"/>
    </row>
    <row r="217" spans="1:7" ht="12.75">
      <c r="A217" s="197"/>
      <c r="B217" s="197"/>
      <c r="C217" s="197"/>
      <c r="D217" s="197"/>
      <c r="E217" s="203"/>
      <c r="F217" s="197"/>
      <c r="G217" s="197"/>
    </row>
    <row r="218" spans="1:7" ht="12.75">
      <c r="A218" s="197"/>
      <c r="B218" s="197"/>
      <c r="C218" s="197"/>
      <c r="D218" s="197"/>
      <c r="E218" s="203"/>
      <c r="F218" s="197"/>
      <c r="G218" s="197"/>
    </row>
    <row r="219" spans="1:7" ht="12.75">
      <c r="A219" s="197"/>
      <c r="B219" s="197"/>
      <c r="C219" s="197"/>
      <c r="D219" s="197"/>
      <c r="E219" s="203"/>
      <c r="F219" s="197"/>
      <c r="G219" s="197"/>
    </row>
    <row r="220" spans="1:7" ht="12.75">
      <c r="A220" s="197"/>
      <c r="B220" s="197"/>
      <c r="C220" s="197"/>
      <c r="D220" s="197"/>
      <c r="E220" s="203"/>
      <c r="F220" s="197"/>
      <c r="G220" s="197"/>
    </row>
  </sheetData>
  <sheetProtection/>
  <mergeCells count="68">
    <mergeCell ref="C134:G134"/>
    <mergeCell ref="C135:G135"/>
    <mergeCell ref="C108:D108"/>
    <mergeCell ref="C112:G112"/>
    <mergeCell ref="C113:G113"/>
    <mergeCell ref="C116:G116"/>
    <mergeCell ref="C117:G117"/>
    <mergeCell ref="C120:G120"/>
    <mergeCell ref="C129:G129"/>
    <mergeCell ref="C130:G130"/>
    <mergeCell ref="C131:G131"/>
    <mergeCell ref="C132:G132"/>
    <mergeCell ref="C133:G133"/>
    <mergeCell ref="C106:D106"/>
    <mergeCell ref="C107:D107"/>
    <mergeCell ref="C87:G87"/>
    <mergeCell ref="C88:D88"/>
    <mergeCell ref="C89:D89"/>
    <mergeCell ref="C91:D91"/>
    <mergeCell ref="C93:D93"/>
    <mergeCell ref="C97:G97"/>
    <mergeCell ref="C98:D98"/>
    <mergeCell ref="C102:D102"/>
    <mergeCell ref="C103:D103"/>
    <mergeCell ref="C105:D105"/>
    <mergeCell ref="C86:G86"/>
    <mergeCell ref="C64:D64"/>
    <mergeCell ref="C66:D66"/>
    <mergeCell ref="C67:D67"/>
    <mergeCell ref="C69:D69"/>
    <mergeCell ref="C70:D70"/>
    <mergeCell ref="C72:D72"/>
    <mergeCell ref="C73:D73"/>
    <mergeCell ref="C75:D75"/>
    <mergeCell ref="C76:D76"/>
    <mergeCell ref="C78:D78"/>
    <mergeCell ref="C80:D80"/>
    <mergeCell ref="C82:D82"/>
    <mergeCell ref="C84:D84"/>
    <mergeCell ref="C56:D56"/>
    <mergeCell ref="C57:D57"/>
    <mergeCell ref="C58:D58"/>
    <mergeCell ref="C60:D60"/>
    <mergeCell ref="C42:D42"/>
    <mergeCell ref="C44:D44"/>
    <mergeCell ref="C45:D45"/>
    <mergeCell ref="C46:D46"/>
    <mergeCell ref="C47:D47"/>
    <mergeCell ref="C48:D48"/>
    <mergeCell ref="C40:D40"/>
    <mergeCell ref="C17:D17"/>
    <mergeCell ref="C18:D18"/>
    <mergeCell ref="C20:D20"/>
    <mergeCell ref="C22:D22"/>
    <mergeCell ref="C23:D23"/>
    <mergeCell ref="C24:D24"/>
    <mergeCell ref="C25:D25"/>
    <mergeCell ref="C28:D28"/>
    <mergeCell ref="C31:D31"/>
    <mergeCell ref="C33:D33"/>
    <mergeCell ref="C34:D34"/>
    <mergeCell ref="C36:D36"/>
    <mergeCell ref="C38:D38"/>
    <mergeCell ref="A1:G1"/>
    <mergeCell ref="A3:B3"/>
    <mergeCell ref="A4:B4"/>
    <mergeCell ref="E4:G4"/>
    <mergeCell ref="C12:G1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user</cp:lastModifiedBy>
  <dcterms:created xsi:type="dcterms:W3CDTF">2021-05-01T12:05:27Z</dcterms:created>
  <dcterms:modified xsi:type="dcterms:W3CDTF">2021-05-19T09:26:49Z</dcterms:modified>
  <cp:category/>
  <cp:version/>
  <cp:contentType/>
  <cp:contentStatus/>
</cp:coreProperties>
</file>