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020\06_Beseda Otrokovice\1_projekt\PDF\"/>
    </mc:Choice>
  </mc:AlternateContent>
  <xr:revisionPtr revIDLastSave="0" documentId="8_{88071E93-D206-405A-B08F-BF7E6D5AB514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Pol'!$A$1:$X$122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12" i="12"/>
  <c r="G9" i="12"/>
  <c r="G8" i="12" s="1"/>
  <c r="I9" i="12"/>
  <c r="I8" i="12" s="1"/>
  <c r="K9" i="12"/>
  <c r="K8" i="12" s="1"/>
  <c r="O9" i="12"/>
  <c r="O8" i="12" s="1"/>
  <c r="Q9" i="12"/>
  <c r="V9" i="12"/>
  <c r="G10" i="12"/>
  <c r="M10" i="12" s="1"/>
  <c r="I10" i="12"/>
  <c r="K10" i="12"/>
  <c r="O10" i="12"/>
  <c r="Q10" i="12"/>
  <c r="Q8" i="12" s="1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V8" i="12" s="1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G19" i="12"/>
  <c r="I19" i="12"/>
  <c r="K19" i="12"/>
  <c r="K18" i="12" s="1"/>
  <c r="M19" i="12"/>
  <c r="O19" i="12"/>
  <c r="O18" i="12" s="1"/>
  <c r="Q19" i="12"/>
  <c r="Q18" i="12" s="1"/>
  <c r="V19" i="12"/>
  <c r="V18" i="12" s="1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G26" i="12"/>
  <c r="M26" i="12" s="1"/>
  <c r="M25" i="12" s="1"/>
  <c r="I26" i="12"/>
  <c r="I25" i="12" s="1"/>
  <c r="K26" i="12"/>
  <c r="K25" i="12" s="1"/>
  <c r="O26" i="12"/>
  <c r="O25" i="12" s="1"/>
  <c r="Q26" i="12"/>
  <c r="V26" i="12"/>
  <c r="V25" i="12" s="1"/>
  <c r="G27" i="12"/>
  <c r="I27" i="12"/>
  <c r="K27" i="12"/>
  <c r="M27" i="12"/>
  <c r="O27" i="12"/>
  <c r="Q27" i="12"/>
  <c r="Q25" i="12" s="1"/>
  <c r="V27" i="12"/>
  <c r="G29" i="12"/>
  <c r="I29" i="12"/>
  <c r="I28" i="12" s="1"/>
  <c r="K29" i="12"/>
  <c r="M29" i="12"/>
  <c r="O29" i="12"/>
  <c r="O28" i="12" s="1"/>
  <c r="Q29" i="12"/>
  <c r="Q28" i="12" s="1"/>
  <c r="V29" i="12"/>
  <c r="V28" i="12" s="1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K28" i="12" s="1"/>
  <c r="M35" i="12"/>
  <c r="O35" i="12"/>
  <c r="Q35" i="12"/>
  <c r="V35" i="12"/>
  <c r="G36" i="12"/>
  <c r="I36" i="12"/>
  <c r="K36" i="12"/>
  <c r="M36" i="12"/>
  <c r="O36" i="12"/>
  <c r="Q36" i="12"/>
  <c r="V36" i="12"/>
  <c r="G37" i="12"/>
  <c r="I37" i="12"/>
  <c r="K37" i="12"/>
  <c r="M37" i="12"/>
  <c r="O37" i="12"/>
  <c r="Q37" i="12"/>
  <c r="V37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Q41" i="12"/>
  <c r="G42" i="12"/>
  <c r="M42" i="12" s="1"/>
  <c r="M41" i="12" s="1"/>
  <c r="I42" i="12"/>
  <c r="I41" i="12" s="1"/>
  <c r="K42" i="12"/>
  <c r="K41" i="12" s="1"/>
  <c r="O42" i="12"/>
  <c r="O41" i="12" s="1"/>
  <c r="Q42" i="12"/>
  <c r="V42" i="12"/>
  <c r="V41" i="12" s="1"/>
  <c r="G43" i="12"/>
  <c r="I43" i="12"/>
  <c r="K43" i="12"/>
  <c r="M43" i="12"/>
  <c r="O43" i="12"/>
  <c r="Q43" i="12"/>
  <c r="V43" i="12"/>
  <c r="K44" i="12"/>
  <c r="G45" i="12"/>
  <c r="I45" i="12"/>
  <c r="I44" i="12" s="1"/>
  <c r="K45" i="12"/>
  <c r="M45" i="12"/>
  <c r="O45" i="12"/>
  <c r="O44" i="12" s="1"/>
  <c r="Q45" i="12"/>
  <c r="Q44" i="12" s="1"/>
  <c r="V45" i="12"/>
  <c r="G46" i="12"/>
  <c r="M46" i="12" s="1"/>
  <c r="I46" i="12"/>
  <c r="K46" i="12"/>
  <c r="O46" i="12"/>
  <c r="Q46" i="12"/>
  <c r="V46" i="12"/>
  <c r="V44" i="12" s="1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G51" i="12" s="1"/>
  <c r="I52" i="12"/>
  <c r="K52" i="12"/>
  <c r="M52" i="12"/>
  <c r="O52" i="12"/>
  <c r="O51" i="12" s="1"/>
  <c r="Q52" i="12"/>
  <c r="Q51" i="12" s="1"/>
  <c r="V52" i="12"/>
  <c r="V51" i="12" s="1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I51" i="12" s="1"/>
  <c r="K58" i="12"/>
  <c r="O58" i="12"/>
  <c r="Q58" i="12"/>
  <c r="V58" i="12"/>
  <c r="G59" i="12"/>
  <c r="I59" i="12"/>
  <c r="K59" i="12"/>
  <c r="K51" i="12" s="1"/>
  <c r="M59" i="12"/>
  <c r="O59" i="12"/>
  <c r="Q59" i="12"/>
  <c r="V59" i="12"/>
  <c r="G60" i="12"/>
  <c r="I60" i="12"/>
  <c r="K60" i="12"/>
  <c r="M60" i="12"/>
  <c r="O60" i="12"/>
  <c r="Q60" i="12"/>
  <c r="V60" i="12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Q63" i="12"/>
  <c r="V63" i="12"/>
  <c r="G64" i="12"/>
  <c r="M64" i="12" s="1"/>
  <c r="I64" i="12"/>
  <c r="I63" i="12" s="1"/>
  <c r="K64" i="12"/>
  <c r="K63" i="12" s="1"/>
  <c r="O64" i="12"/>
  <c r="O63" i="12" s="1"/>
  <c r="Q64" i="12"/>
  <c r="V64" i="12"/>
  <c r="G65" i="12"/>
  <c r="G63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I68" i="12"/>
  <c r="K68" i="12"/>
  <c r="M68" i="12"/>
  <c r="O68" i="12"/>
  <c r="Q68" i="12"/>
  <c r="V68" i="12"/>
  <c r="G69" i="12"/>
  <c r="I69" i="12"/>
  <c r="M69" i="12"/>
  <c r="O69" i="12"/>
  <c r="V69" i="12"/>
  <c r="G70" i="12"/>
  <c r="I70" i="12"/>
  <c r="K70" i="12"/>
  <c r="K69" i="12" s="1"/>
  <c r="M70" i="12"/>
  <c r="O70" i="12"/>
  <c r="Q70" i="12"/>
  <c r="Q69" i="12" s="1"/>
  <c r="V70" i="12"/>
  <c r="Q71" i="12"/>
  <c r="V71" i="12"/>
  <c r="G72" i="12"/>
  <c r="I72" i="12"/>
  <c r="I71" i="12" s="1"/>
  <c r="K72" i="12"/>
  <c r="M72" i="12"/>
  <c r="O72" i="12"/>
  <c r="O71" i="12" s="1"/>
  <c r="Q72" i="12"/>
  <c r="V72" i="12"/>
  <c r="G73" i="12"/>
  <c r="G71" i="12" s="1"/>
  <c r="I73" i="12"/>
  <c r="K73" i="12"/>
  <c r="K71" i="12" s="1"/>
  <c r="O73" i="12"/>
  <c r="Q73" i="12"/>
  <c r="V73" i="12"/>
  <c r="G74" i="12"/>
  <c r="I74" i="12"/>
  <c r="G75" i="12"/>
  <c r="M75" i="12" s="1"/>
  <c r="M74" i="12" s="1"/>
  <c r="I75" i="12"/>
  <c r="K75" i="12"/>
  <c r="K74" i="12" s="1"/>
  <c r="O75" i="12"/>
  <c r="O74" i="12" s="1"/>
  <c r="Q75" i="12"/>
  <c r="V75" i="12"/>
  <c r="G76" i="12"/>
  <c r="I76" i="12"/>
  <c r="K76" i="12"/>
  <c r="M76" i="12"/>
  <c r="O76" i="12"/>
  <c r="Q76" i="12"/>
  <c r="Q74" i="12" s="1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79" i="12"/>
  <c r="I79" i="12"/>
  <c r="K79" i="12"/>
  <c r="M79" i="12"/>
  <c r="O79" i="12"/>
  <c r="Q79" i="12"/>
  <c r="V79" i="12"/>
  <c r="V74" i="12" s="1"/>
  <c r="G80" i="12"/>
  <c r="I80" i="12"/>
  <c r="K80" i="12"/>
  <c r="M80" i="12"/>
  <c r="O80" i="12"/>
  <c r="Q80" i="12"/>
  <c r="V80" i="12"/>
  <c r="G81" i="12"/>
  <c r="Q81" i="12"/>
  <c r="G82" i="12"/>
  <c r="M82" i="12" s="1"/>
  <c r="M81" i="12" s="1"/>
  <c r="I82" i="12"/>
  <c r="I81" i="12" s="1"/>
  <c r="K82" i="12"/>
  <c r="O82" i="12"/>
  <c r="Q82" i="12"/>
  <c r="V82" i="12"/>
  <c r="V81" i="12" s="1"/>
  <c r="G83" i="12"/>
  <c r="M83" i="12" s="1"/>
  <c r="I83" i="12"/>
  <c r="K83" i="12"/>
  <c r="K81" i="12" s="1"/>
  <c r="O83" i="12"/>
  <c r="O81" i="12" s="1"/>
  <c r="Q83" i="12"/>
  <c r="V83" i="12"/>
  <c r="G84" i="12"/>
  <c r="I84" i="12"/>
  <c r="K84" i="12"/>
  <c r="M84" i="12"/>
  <c r="O84" i="12"/>
  <c r="Q84" i="12"/>
  <c r="V84" i="12"/>
  <c r="G85" i="12"/>
  <c r="I85" i="12"/>
  <c r="K85" i="12"/>
  <c r="M85" i="12"/>
  <c r="O85" i="12"/>
  <c r="Q85" i="12"/>
  <c r="V85" i="12"/>
  <c r="K86" i="12"/>
  <c r="O86" i="12"/>
  <c r="Q86" i="12"/>
  <c r="G87" i="12"/>
  <c r="I87" i="12"/>
  <c r="I86" i="12" s="1"/>
  <c r="K87" i="12"/>
  <c r="M87" i="12"/>
  <c r="O87" i="12"/>
  <c r="Q87" i="12"/>
  <c r="V87" i="12"/>
  <c r="V86" i="12" s="1"/>
  <c r="G88" i="12"/>
  <c r="I88" i="12"/>
  <c r="K88" i="12"/>
  <c r="M88" i="12"/>
  <c r="O88" i="12"/>
  <c r="Q88" i="12"/>
  <c r="V88" i="12"/>
  <c r="G89" i="12"/>
  <c r="G86" i="12" s="1"/>
  <c r="I89" i="12"/>
  <c r="K89" i="12"/>
  <c r="O89" i="12"/>
  <c r="Q89" i="12"/>
  <c r="V89" i="12"/>
  <c r="G90" i="12"/>
  <c r="I90" i="12"/>
  <c r="O90" i="12"/>
  <c r="V90" i="12"/>
  <c r="G91" i="12"/>
  <c r="M91" i="12" s="1"/>
  <c r="M90" i="12" s="1"/>
  <c r="I91" i="12"/>
  <c r="K91" i="12"/>
  <c r="K90" i="12" s="1"/>
  <c r="O91" i="12"/>
  <c r="Q91" i="12"/>
  <c r="Q90" i="12" s="1"/>
  <c r="V91" i="12"/>
  <c r="K92" i="12"/>
  <c r="G93" i="12"/>
  <c r="I93" i="12"/>
  <c r="I92" i="12" s="1"/>
  <c r="K93" i="12"/>
  <c r="M93" i="12"/>
  <c r="O93" i="12"/>
  <c r="O92" i="12" s="1"/>
  <c r="Q93" i="12"/>
  <c r="V93" i="12"/>
  <c r="G94" i="12"/>
  <c r="M94" i="12" s="1"/>
  <c r="I94" i="12"/>
  <c r="K94" i="12"/>
  <c r="O94" i="12"/>
  <c r="Q94" i="12"/>
  <c r="Q92" i="12" s="1"/>
  <c r="V94" i="12"/>
  <c r="G95" i="12"/>
  <c r="I95" i="12"/>
  <c r="K95" i="12"/>
  <c r="M95" i="12"/>
  <c r="O95" i="12"/>
  <c r="Q95" i="12"/>
  <c r="V95" i="12"/>
  <c r="V92" i="12" s="1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Q97" i="12"/>
  <c r="V97" i="12"/>
  <c r="G99" i="12"/>
  <c r="M99" i="12" s="1"/>
  <c r="I99" i="12"/>
  <c r="K99" i="12"/>
  <c r="K98" i="12" s="1"/>
  <c r="O99" i="12"/>
  <c r="Q99" i="12"/>
  <c r="Q98" i="12" s="1"/>
  <c r="V99" i="12"/>
  <c r="G100" i="12"/>
  <c r="I100" i="12"/>
  <c r="K100" i="12"/>
  <c r="M100" i="12"/>
  <c r="O100" i="12"/>
  <c r="Q100" i="12"/>
  <c r="V100" i="12"/>
  <c r="G101" i="12"/>
  <c r="I101" i="12"/>
  <c r="K101" i="12"/>
  <c r="M101" i="12"/>
  <c r="O101" i="12"/>
  <c r="O98" i="12" s="1"/>
  <c r="Q101" i="12"/>
  <c r="V101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V98" i="12" s="1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I98" i="12" s="1"/>
  <c r="K106" i="12"/>
  <c r="O106" i="12"/>
  <c r="Q106" i="12"/>
  <c r="V106" i="12"/>
  <c r="I107" i="12"/>
  <c r="K107" i="12"/>
  <c r="G108" i="12"/>
  <c r="G107" i="12" s="1"/>
  <c r="I108" i="12"/>
  <c r="K108" i="12"/>
  <c r="M108" i="12"/>
  <c r="O108" i="12"/>
  <c r="Q108" i="12"/>
  <c r="V108" i="12"/>
  <c r="V107" i="12" s="1"/>
  <c r="G109" i="12"/>
  <c r="I109" i="12"/>
  <c r="K109" i="12"/>
  <c r="M109" i="12"/>
  <c r="O109" i="12"/>
  <c r="O107" i="12" s="1"/>
  <c r="Q109" i="12"/>
  <c r="V109" i="12"/>
  <c r="G110" i="12"/>
  <c r="M110" i="12" s="1"/>
  <c r="I110" i="12"/>
  <c r="K110" i="12"/>
  <c r="O110" i="12"/>
  <c r="Q110" i="12"/>
  <c r="Q107" i="12" s="1"/>
  <c r="V110" i="12"/>
  <c r="AE112" i="12"/>
  <c r="I20" i="1"/>
  <c r="I19" i="1"/>
  <c r="I18" i="1"/>
  <c r="I17" i="1"/>
  <c r="I16" i="1"/>
  <c r="I65" i="1"/>
  <c r="J64" i="1" s="1"/>
  <c r="F42" i="1"/>
  <c r="G42" i="1"/>
  <c r="G25" i="1" s="1"/>
  <c r="A25" i="1" s="1"/>
  <c r="H41" i="1"/>
  <c r="I41" i="1" s="1"/>
  <c r="H40" i="1"/>
  <c r="I40" i="1" s="1"/>
  <c r="H39" i="1"/>
  <c r="H42" i="1" s="1"/>
  <c r="J55" i="1" l="1"/>
  <c r="J60" i="1"/>
  <c r="J61" i="1"/>
  <c r="J51" i="1"/>
  <c r="J62" i="1"/>
  <c r="J52" i="1"/>
  <c r="J56" i="1"/>
  <c r="J50" i="1"/>
  <c r="J57" i="1"/>
  <c r="J53" i="1"/>
  <c r="J54" i="1"/>
  <c r="J58" i="1"/>
  <c r="J49" i="1"/>
  <c r="J59" i="1"/>
  <c r="J63" i="1"/>
  <c r="G26" i="1"/>
  <c r="A26" i="1"/>
  <c r="G28" i="1"/>
  <c r="G23" i="1"/>
  <c r="M51" i="12"/>
  <c r="M107" i="12"/>
  <c r="M44" i="12"/>
  <c r="M98" i="12"/>
  <c r="M28" i="12"/>
  <c r="M92" i="12"/>
  <c r="M18" i="12"/>
  <c r="G98" i="12"/>
  <c r="G92" i="12"/>
  <c r="G44" i="12"/>
  <c r="G28" i="12"/>
  <c r="M89" i="12"/>
  <c r="M86" i="12" s="1"/>
  <c r="M73" i="12"/>
  <c r="M71" i="12" s="1"/>
  <c r="M65" i="12"/>
  <c r="M63" i="12" s="1"/>
  <c r="M9" i="12"/>
  <c r="M8" i="12" s="1"/>
  <c r="AF112" i="12"/>
  <c r="I39" i="1"/>
  <c r="I42" i="1" s="1"/>
  <c r="J39" i="1" s="1"/>
  <c r="J42" i="1" s="1"/>
  <c r="I21" i="1"/>
  <c r="J28" i="1"/>
  <c r="J26" i="1"/>
  <c r="G38" i="1"/>
  <c r="F38" i="1"/>
  <c r="J23" i="1"/>
  <c r="J24" i="1"/>
  <c r="J25" i="1"/>
  <c r="J27" i="1"/>
  <c r="E24" i="1"/>
  <c r="E26" i="1"/>
  <c r="J65" i="1" l="1"/>
  <c r="A23" i="1"/>
  <c r="J40" i="1"/>
  <c r="J41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TK</author>
  </authors>
  <commentList>
    <comment ref="S6" authorId="0" shapeId="0" xr:uid="{E784FD7E-7887-4B8F-AC50-CAB38CA4356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8EBAB90-1F9B-4357-91E0-E651EC52A50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<sst xmlns="http://schemas.openxmlformats.org/spreadsheetml/2006/main" count="851" uniqueCount="316">
  <si>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</si>
  <si>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</si>
  <si>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</si>
  <si>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</si>
  <si>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</si>
  <si>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</si>
  <si>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</si>
  <si>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</si>
  <si>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</si>
  <si>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</si>
  <si>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</si>
  <si>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</si>
  <si>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</si>
  <si>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</si>
  <si>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</si>
  <si>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</si>
  <si>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</si>
  <si>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</si>
  <si>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</si>
  <si>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</si>
  <si>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</si>
  <si>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</si>
  <si>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</si>
  <si>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</si>
  <si>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</si>
  <si>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</si>
  <si>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</si>
  <si>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</si>
  <si>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</si>
  <si>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</si>
  <si>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</si>
  <si>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</si>
  <si>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</si>
  <si>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</si>
  <si>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</si>
  <si>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</si>
  <si>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</si>
  <si>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</si>
  <si>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</si>
  <si>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</si>
  <si>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</si>
  <si>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</si>
  <si>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</si>
  <si>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</si>
  <si>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Oprava fasády objektu</t>
  </si>
  <si>
    <t>STAVEBNÍ ÚPRAVY</t>
  </si>
  <si>
    <t>Objekt:</t>
  </si>
  <si>
    <t>Rozpočet:</t>
  </si>
  <si>
    <t>2020/11_1</t>
  </si>
  <si>
    <t>ZLEPŠENÍ VZHLEDU A ODSTRANĚNÍ VAD A PORUCH STAVBY č.p. 1301 - OTROKOVICKÁ BESEDA</t>
  </si>
  <si>
    <t>KORT CZ s.r.o.</t>
  </si>
  <si>
    <t>Kubelíkova 1224/42</t>
  </si>
  <si>
    <t>Praha-Žižkov</t>
  </si>
  <si>
    <t>13000</t>
  </si>
  <si>
    <t>01774506</t>
  </si>
  <si>
    <t>CZ01774506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</si>
  <si>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</si>
  <si>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</si>
  <si>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</si>
  <si>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</si>
  <si>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</si>
  <si>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</si>
  <si>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</si>
  <si>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</si>
  <si>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</si>
  <si>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6</t>
  </si>
  <si>
    <t>Úpravy povrchu, podlahy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</si>
  <si>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</si>
  <si>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</si>
  <si>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</si>
  <si>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</si>
  <si>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</si>
  <si>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</si>
  <si>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</si>
  <si>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</si>
  <si>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</si>
  <si>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</si>
  <si>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712</t>
  </si>
  <si>
    <t>Povlakové krytiny</t>
  </si>
  <si>
    <t>764</t>
  </si>
  <si>
    <t>Konstrukce klempířské</t>
  </si>
  <si>
    <t>767</t>
  </si>
  <si>
    <t>Konstrukce zámečnické</t>
  </si>
  <si>
    <t>769</t>
  </si>
  <si>
    <t>Otvorové prvky z plastu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</si>
  <si>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</si>
  <si>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</si>
  <si>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</si>
  <si>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</si>
  <si>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</si>
  <si>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</si>
  <si>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</si>
  <si>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</si>
  <si>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</si>
  <si>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</si>
  <si>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</si>
  <si>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</si>
  <si>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</si>
  <si>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</si>
  <si>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</si>
  <si>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</si>
  <si>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</si>
  <si>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</si>
  <si>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</si>
  <si>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</si>
  <si>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</si>
  <si>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</si>
  <si>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</si>
  <si>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</si>
  <si>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</si>
  <si>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</si>
  <si>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</si>
  <si>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</si>
  <si>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</si>
  <si>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</si>
  <si>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</si>
  <si>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</si>
  <si>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</si>
  <si>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</si>
  <si>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</si>
  <si>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</si>
  <si>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111212113</t>
  </si>
  <si>
    <t>Odstranění nevhod. dřevin výšky do 1m, svah do 1:1</t>
  </si>
  <si>
    <t>m2</t>
  </si>
  <si>
    <t>RTS 18/ II</t>
  </si>
  <si>
    <t>Indiv</t>
  </si>
  <si>
    <t>Práce</t>
  </si>
  <si>
    <t>POL1_</t>
  </si>
  <si>
    <t>113106121</t>
  </si>
  <si>
    <t>Rozebrání dlažeb z betonových dlaždic na sucho</t>
  </si>
  <si>
    <t>113204111</t>
  </si>
  <si>
    <t>Vytrhání obrubníků zahradních</t>
  </si>
  <si>
    <t>m</t>
  </si>
  <si>
    <t>122301109</t>
  </si>
  <si>
    <t>Příplatek za lepivost - odkopávky v hor. 4</t>
  </si>
  <si>
    <t>m3</t>
  </si>
  <si>
    <t>139601103</t>
  </si>
  <si>
    <t>Ruční výkop jam, rýh a šachet v hornině tř. 4</t>
  </si>
  <si>
    <t>162701105</t>
  </si>
  <si>
    <t>Vodorovné přemístění výkopku z hor.1-4 do 10000 m</t>
  </si>
  <si>
    <t>174101101</t>
  </si>
  <si>
    <t>Zásyp jam, rýh, šachet se zhutněním</t>
  </si>
  <si>
    <t>182001123</t>
  </si>
  <si>
    <t>Plošná úprava terénu, nerovnosti do 15 cm svah 1:1</t>
  </si>
  <si>
    <t>460600001</t>
  </si>
  <si>
    <t>Naložení a odvoz zeminy</t>
  </si>
  <si>
    <t>451571212</t>
  </si>
  <si>
    <t>Lože dlažby z kam. těženého hrubého tl. do 15 cm</t>
  </si>
  <si>
    <t>596811111</t>
  </si>
  <si>
    <t>Kladení dlaždic kom.pro pěší, lože z kameniva těž.</t>
  </si>
  <si>
    <t>917862111</t>
  </si>
  <si>
    <t>Osazení stojat. obrub.bet. s opěrou,lože z C 12/15</t>
  </si>
  <si>
    <t>583414034</t>
  </si>
  <si>
    <t>Kamenivo drcené frakce  4/8  B Olomoucký kraj</t>
  </si>
  <si>
    <t>t</t>
  </si>
  <si>
    <t>SPCM</t>
  </si>
  <si>
    <t>Specifikace</t>
  </si>
  <si>
    <t>POL3_</t>
  </si>
  <si>
    <t>583418035</t>
  </si>
  <si>
    <t>Kamenivo drcené frakce  16/32 C Olomoucký kraj</t>
  </si>
  <si>
    <t>59245601</t>
  </si>
  <si>
    <t>Dlaždice betonová 50x50x5 cm šedá</t>
  </si>
  <si>
    <t>602011114</t>
  </si>
  <si>
    <t>Omítka jádrová soklová , ručně,vyspravení plochy čela rampy, tloušťka vrstvy 20 mm</t>
  </si>
  <si>
    <t>601013111</t>
  </si>
  <si>
    <t>Omítka stropů jádrová MV 2 ručně</t>
  </si>
  <si>
    <t>602015184</t>
  </si>
  <si>
    <t>Omítka stěn z hotových směsí vrchní tenkovrstvá,silikonová zatíraná,zrno 1,5 mm s ochranou proti růstu plísní,řas a hub,se samočistícím efektem</t>
  </si>
  <si>
    <t>602015191</t>
  </si>
  <si>
    <t>Podkladní nátěr stěn pod tenkovrstvé omítky</t>
  </si>
  <si>
    <t>620991121</t>
  </si>
  <si>
    <t>Zakrývání výplní vnějších otvorů z lešení</t>
  </si>
  <si>
    <t>622319130</t>
  </si>
  <si>
    <t>Zatepl. Webertherm elastic, fasáda, EPS F 30 mm provedení vyrovnání fasády</t>
  </si>
  <si>
    <t>622412214</t>
  </si>
  <si>
    <t>Nátěr stěn vnějších ,slož.1-2,BASF,silikon.hydrof.</t>
  </si>
  <si>
    <t>622432111</t>
  </si>
  <si>
    <t>Omítka stěn weber-pas marmolit jemnozrnná</t>
  </si>
  <si>
    <t>622481211</t>
  </si>
  <si>
    <t>Montáž výztužné sítě(perlinky)do stěrky-vněj.stěny včetně výztužné sítě a stěrkového tmelu Weber</t>
  </si>
  <si>
    <t>622904112</t>
  </si>
  <si>
    <t>Očištění fasád tlakovou vodou složitost 1 - 2, horolezeckou technikou betonové členité panely</t>
  </si>
  <si>
    <t>622904212</t>
  </si>
  <si>
    <t>Očištění organických nečiistot z fasád slož.1-2</t>
  </si>
  <si>
    <t>627991002</t>
  </si>
  <si>
    <t>Těsnění spár obvodového pláště</t>
  </si>
  <si>
    <t>283502717</t>
  </si>
  <si>
    <t>SK PVC JUB dilatační lišta průběžná s tkaninou profil pro spáru v ploše, délka 2,5 m</t>
  </si>
  <si>
    <t>632478125</t>
  </si>
  <si>
    <t>Reprofilace-oprava soklové části rampy, zednické zapravení rampy a míst s odpadlou omítkou</t>
  </si>
  <si>
    <t>941941052</t>
  </si>
  <si>
    <t>Montáž lešení leh.řad.s podlahami,š.1,5 m, H 24 m</t>
  </si>
  <si>
    <t>941941392</t>
  </si>
  <si>
    <t>Příplatek za každý měsíc použití lešení k pol.1052</t>
  </si>
  <si>
    <t>941941852</t>
  </si>
  <si>
    <t>Demontáž lešení leh.řad.s podlahami,š.1,5 m,H 24 m</t>
  </si>
  <si>
    <t>944944011</t>
  </si>
  <si>
    <t>Montáž ochranné sítě z umělých vláken</t>
  </si>
  <si>
    <t>944944031</t>
  </si>
  <si>
    <t>Příplatek za každý měsíc použití sítí k pol. 4011</t>
  </si>
  <si>
    <t>944944081</t>
  </si>
  <si>
    <t>Demontáž ochranné sítě z umělých vláken</t>
  </si>
  <si>
    <t>95-1</t>
  </si>
  <si>
    <t>Demontáž a opětovná montáž klimatizační jednotky vč. přívodu elektro</t>
  </si>
  <si>
    <t>soubor</t>
  </si>
  <si>
    <t>Vlastní</t>
  </si>
  <si>
    <t>95-10</t>
  </si>
  <si>
    <t>Demontáž a opětovná montáž reklamního nápisu BILLA</t>
  </si>
  <si>
    <t>95-11</t>
  </si>
  <si>
    <t>Demontáž a opětovná montáž žlabu s elektroinstalací</t>
  </si>
  <si>
    <t xml:space="preserve">ks    </t>
  </si>
  <si>
    <t>95-2</t>
  </si>
  <si>
    <t>Demontáž a opětovná montáž elektroinstalace na fasádě - dl. 4 bm</t>
  </si>
  <si>
    <t xml:space="preserve">m     </t>
  </si>
  <si>
    <t>95-3</t>
  </si>
  <si>
    <t>Demontáž a opětovná montáž elektrozařízení na fasádě</t>
  </si>
  <si>
    <t>95-4</t>
  </si>
  <si>
    <t>Demontáž a opětovná montáž zvonkového tabla</t>
  </si>
  <si>
    <t>95-5</t>
  </si>
  <si>
    <t>Demontáž a opětovná montáž konzoly na fasádě</t>
  </si>
  <si>
    <t>95-6</t>
  </si>
  <si>
    <t>Demontáž a opětovná montáž reklamní tabule</t>
  </si>
  <si>
    <t>95-7</t>
  </si>
  <si>
    <t>Demontáž a opětovná montáž reklamní plachty vč. kotvení</t>
  </si>
  <si>
    <t>95-8</t>
  </si>
  <si>
    <t>Demontáž a opětovná montáž konzoly na fasádě vč. osvětlení</t>
  </si>
  <si>
    <t>95-9</t>
  </si>
  <si>
    <t>Demontáž a opětovná montáž odpadkového koše</t>
  </si>
  <si>
    <t>968083002</t>
  </si>
  <si>
    <t>Vybourání plastových oken do 2 m2</t>
  </si>
  <si>
    <t>968083022</t>
  </si>
  <si>
    <t>Vybourání plastových plných dveří pl.nad 2 m2</t>
  </si>
  <si>
    <t>970231150</t>
  </si>
  <si>
    <t>Řezání cihelného zdiva hl. řezu 150 mm</t>
  </si>
  <si>
    <t>978015281</t>
  </si>
  <si>
    <t>Otlučení omítek vnějších MVC v složit.1-4 do 80 %</t>
  </si>
  <si>
    <t>978059631</t>
  </si>
  <si>
    <t>Odsekání vnějších obkladů stěn nad 2 m2</t>
  </si>
  <si>
    <t>712-01R</t>
  </si>
  <si>
    <t>Demontáž zborcené stříšky,zateplení střechy EPS 100S,vč. provedení spádových klínů,nová krytina  PVC folie,D+M atikové závětrné lišty, dopojení odpadního dešťového potrubí</t>
  </si>
  <si>
    <t xml:space="preserve">m2    </t>
  </si>
  <si>
    <t>764454202</t>
  </si>
  <si>
    <t>Odpadní trouby z Pz plechu, kruhové, D 100 mm</t>
  </si>
  <si>
    <t>764454802</t>
  </si>
  <si>
    <t>Demontáž odpadních trub kruhových,D 120 mm</t>
  </si>
  <si>
    <t>767-01R</t>
  </si>
  <si>
    <t>Demontáž přístřešku nade dveřmi, 3,75 x 1,4 m ,vč. likvidace odpadu</t>
  </si>
  <si>
    <t>767-02R</t>
  </si>
  <si>
    <t>D+M nového přístřešku nad vstupem 3,75 x 1,4 m,ocelová konstrukce opatřená antikorozním nátěrem, výplň ze skla,vč. kotvících prvků</t>
  </si>
  <si>
    <t>767-03R</t>
  </si>
  <si>
    <t>Demontáž výlezu na střechu - žebřík</t>
  </si>
  <si>
    <t>767-04R</t>
  </si>
  <si>
    <t>D+ M výlezu na střechu - žebřík</t>
  </si>
  <si>
    <t>767-05R</t>
  </si>
  <si>
    <t>D+M přístřešku 19,3 x 3,2 m,ocelová konstrukce opatřená antikorozním nátěrem, výplň polykarbonátová, vč. kotvících prvků</t>
  </si>
  <si>
    <t>767-06R</t>
  </si>
  <si>
    <t>Demontáž přístřešku 19,3 x 3,2 m,vč.likvidace odpadu</t>
  </si>
  <si>
    <t>766629301</t>
  </si>
  <si>
    <t>Montáž oken plastových plochy do 1,50 m2</t>
  </si>
  <si>
    <t>kus</t>
  </si>
  <si>
    <t>769-01R</t>
  </si>
  <si>
    <t>D+M plastových dveří bez zasklení,vč. zárubně, 1000/2020 mm</t>
  </si>
  <si>
    <t>769-02R</t>
  </si>
  <si>
    <t>D+M plastových dveří bez zasklení,vč. zárubně, 1600/2050 mm</t>
  </si>
  <si>
    <t>61143000</t>
  </si>
  <si>
    <t>Okno plastové jednodílné 60 x 60 cm P</t>
  </si>
  <si>
    <t>783201811</t>
  </si>
  <si>
    <t>Odstranění nátěrů z kovových konstrukcí oškrábáním</t>
  </si>
  <si>
    <t>783225100</t>
  </si>
  <si>
    <t>Nátěr syntetický kovových konstrukcí 2x + 1x email</t>
  </si>
  <si>
    <t>783801812</t>
  </si>
  <si>
    <t>Odstranění nátěrů z omítek stěn, oškrabáním</t>
  </si>
  <si>
    <t>005122010R</t>
  </si>
  <si>
    <t xml:space="preserve">Provoz objednatele </t>
  </si>
  <si>
    <t>Soubor</t>
  </si>
  <si>
    <t>VRN</t>
  </si>
  <si>
    <t>POL99_1</t>
  </si>
  <si>
    <t>Revize hromosvvodu</t>
  </si>
  <si>
    <t>M 21 - 1</t>
  </si>
  <si>
    <t>Demontáž stávajícího rozvodu hromosvodu</t>
  </si>
  <si>
    <t>M 21 - 2</t>
  </si>
  <si>
    <t>Montáž nového svislého rozvodu hromosvodu</t>
  </si>
  <si>
    <t>M 21 - 3</t>
  </si>
  <si>
    <t>Demontáž a opětovná montáž osvětlení nad vstupy</t>
  </si>
  <si>
    <t>M 21 - 5</t>
  </si>
  <si>
    <t>Revize elektroinstalací</t>
  </si>
  <si>
    <t>979087112</t>
  </si>
  <si>
    <t>Nakládání suti na dopravní prostředky</t>
  </si>
  <si>
    <t>979011111</t>
  </si>
  <si>
    <t>Svislá doprava suti a vybour. hmot za 2.NP a 1.PP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</si>
  <si>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</si>
  <si>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</si>
  <si>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</si>
  <si>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</si>
  <si>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</si>
  <si>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</si>
  <si>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</si>
  <si>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</si>
  <si>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</si>
  <si>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</si>
  <si>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003</t>
  </si>
  <si>
    <t>Poplatek za skládku</t>
  </si>
  <si>
    <t>OPN</t>
  </si>
  <si>
    <t>POL13_-1</t>
  </si>
  <si>
    <t>005121 R</t>
  </si>
  <si>
    <t>Zařízení staveniště</t>
  </si>
  <si>
    <t>POL99_8</t>
  </si>
  <si>
    <t>005121030R</t>
  </si>
  <si>
    <t>Odstranění zařízení staveniště</t>
  </si>
  <si>
    <t>005124010R</t>
  </si>
  <si>
    <t>Koordinační činnost</t>
  </si>
  <si>
    <t>POL99_2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</si>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</sst>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abSelected="1" topLeftCell="B12" zoomScaleNormal="100" zoomScaleSheetLayoutView="75" workbookViewId="0">
      <selection activeCell="D34" sqref="D34:E3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5" t="s">
        <v>4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12" t="s">
        <v>24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">
      <c r="A4" s="109">
        <v>1260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0"/>
      <c r="E5" s="91"/>
      <c r="F5" s="91"/>
      <c r="G5" s="91"/>
      <c r="H5" s="18" t="s">
        <v>42</v>
      </c>
      <c r="I5" s="22"/>
      <c r="J5" s="8"/>
    </row>
    <row r="6" spans="1:15" ht="15.75" customHeight="1" x14ac:dyDescent="0.2">
      <c r="A6" s="2"/>
      <c r="B6" s="28"/>
      <c r="C6" s="54"/>
      <c r="D6" s="84"/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11" t="s">
        <v>50</v>
      </c>
      <c r="H8" s="18" t="s">
        <v>42</v>
      </c>
      <c r="I8" s="130" t="s">
        <v>54</v>
      </c>
      <c r="J8" s="8"/>
    </row>
    <row r="9" spans="1:15" ht="15.75" hidden="1" customHeight="1" x14ac:dyDescent="0.2">
      <c r="A9" s="2"/>
      <c r="B9" s="2"/>
      <c r="D9" s="111" t="s">
        <v>51</v>
      </c>
      <c r="H9" s="18" t="s">
        <v>36</v>
      </c>
      <c r="I9" s="130" t="s">
        <v>55</v>
      </c>
      <c r="J9" s="8"/>
    </row>
    <row r="10" spans="1:15" ht="15.75" hidden="1" customHeight="1" x14ac:dyDescent="0.2">
      <c r="A10" s="2"/>
      <c r="B10" s="35"/>
      <c r="C10" s="55"/>
      <c r="D10" s="110" t="s">
        <v>53</v>
      </c>
      <c r="E10" s="129" t="s">
        <v>52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31"/>
      <c r="E11" s="131"/>
      <c r="F11" s="131"/>
      <c r="G11" s="131"/>
      <c r="H11" s="18" t="s">
        <v>42</v>
      </c>
      <c r="I11" s="136"/>
      <c r="J11" s="8"/>
    </row>
    <row r="12" spans="1:15" ht="15.75" customHeight="1" x14ac:dyDescent="0.2">
      <c r="A12" s="2"/>
      <c r="B12" s="28"/>
      <c r="C12" s="54"/>
      <c r="D12" s="132"/>
      <c r="E12" s="132"/>
      <c r="F12" s="132"/>
      <c r="G12" s="132"/>
      <c r="H12" s="18" t="s">
        <v>36</v>
      </c>
      <c r="I12" s="136"/>
      <c r="J12" s="8"/>
    </row>
    <row r="13" spans="1:15" ht="15.75" customHeight="1" x14ac:dyDescent="0.2">
      <c r="A13" s="2"/>
      <c r="B13" s="29"/>
      <c r="C13" s="55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22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3"/>
      <c r="E15" s="85"/>
      <c r="F15" s="85"/>
      <c r="G15" s="86"/>
      <c r="H15" s="86"/>
      <c r="I15" s="86" t="s">
        <v>31</v>
      </c>
      <c r="J15" s="87"/>
    </row>
    <row r="16" spans="1:15" ht="23.25" customHeight="1" x14ac:dyDescent="0.2">
      <c r="A16" s="198" t="s">
        <v>26</v>
      </c>
      <c r="B16" s="38" t="s">
        <v>26</v>
      </c>
      <c r="C16" s="60"/>
      <c r="D16" s="61"/>
      <c r="E16" s="81"/>
      <c r="F16" s="82"/>
      <c r="G16" s="81"/>
      <c r="H16" s="82"/>
      <c r="I16" s="81">
        <f>SUMIF(F49:F64,A16,I49:I64)+SUMIF(F49:F64,"PSU",I49:I64)</f>
        <v>0</v>
      </c>
      <c r="J16" s="83"/>
    </row>
    <row r="17" spans="1:10" ht="23.25" customHeight="1" x14ac:dyDescent="0.2">
      <c r="A17" s="198" t="s">
        <v>27</v>
      </c>
      <c r="B17" s="38" t="s">
        <v>27</v>
      </c>
      <c r="C17" s="60"/>
      <c r="D17" s="61"/>
      <c r="E17" s="81"/>
      <c r="F17" s="82"/>
      <c r="G17" s="81"/>
      <c r="H17" s="82"/>
      <c r="I17" s="81">
        <f>SUMIF(F49:F64,A17,I49:I64)</f>
        <v>0</v>
      </c>
      <c r="J17" s="83"/>
    </row>
    <row r="18" spans="1:10" ht="23.25" customHeight="1" x14ac:dyDescent="0.2">
      <c r="A18" s="198" t="s">
        <v>28</v>
      </c>
      <c r="B18" s="38" t="s">
        <v>28</v>
      </c>
      <c r="C18" s="60"/>
      <c r="D18" s="61"/>
      <c r="E18" s="81"/>
      <c r="F18" s="82"/>
      <c r="G18" s="81"/>
      <c r="H18" s="82"/>
      <c r="I18" s="81">
        <f>SUMIF(F49:F64,A18,I49:I64)</f>
        <v>0</v>
      </c>
      <c r="J18" s="83"/>
    </row>
    <row r="19" spans="1:10" ht="23.25" customHeight="1" x14ac:dyDescent="0.2">
      <c r="A19" s="198" t="s">
        <v>92</v>
      </c>
      <c r="B19" s="38" t="s">
        <v>29</v>
      </c>
      <c r="C19" s="60"/>
      <c r="D19" s="61"/>
      <c r="E19" s="81"/>
      <c r="F19" s="82"/>
      <c r="G19" s="81"/>
      <c r="H19" s="82"/>
      <c r="I19" s="81">
        <f>SUMIF(F49:F64,A19,I49:I64)</f>
        <v>0</v>
      </c>
      <c r="J19" s="83"/>
    </row>
    <row r="20" spans="1:10" ht="23.25" customHeight="1" x14ac:dyDescent="0.2">
      <c r="A20" s="198" t="s">
        <v>93</v>
      </c>
      <c r="B20" s="38" t="s">
        <v>30</v>
      </c>
      <c r="C20" s="60"/>
      <c r="D20" s="61"/>
      <c r="E20" s="81"/>
      <c r="F20" s="82"/>
      <c r="G20" s="81"/>
      <c r="H20" s="82"/>
      <c r="I20" s="81">
        <f>SUMIF(F49:F64,A20,I49:I64)</f>
        <v>0</v>
      </c>
      <c r="J20" s="83"/>
    </row>
    <row r="21" spans="1:10" ht="23.25" customHeight="1" x14ac:dyDescent="0.2">
      <c r="A21" s="2"/>
      <c r="B21" s="48" t="s">
        <v>31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96">
        <f>A23</f>
        <v>0</v>
      </c>
      <c r="H24" s="97"/>
      <c r="I24" s="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3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25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37</v>
      </c>
      <c r="C29" s="174"/>
      <c r="D29" s="174"/>
      <c r="E29" s="174"/>
      <c r="F29" s="175"/>
      <c r="G29" s="176">
        <f>A27</f>
        <v>0</v>
      </c>
      <c r="H29" s="176"/>
      <c r="I29" s="176"/>
      <c r="J29" s="177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101"/>
      <c r="E34" s="102"/>
      <c r="G34" s="103"/>
      <c r="H34" s="104"/>
      <c r="I34" s="104"/>
      <c r="J34" s="25"/>
    </row>
    <row r="35" spans="1:10" ht="12.7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140" t="s">
        <v>17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39</v>
      </c>
      <c r="B38" s="144" t="s">
        <v>18</v>
      </c>
      <c r="C38" s="145" t="s">
        <v>6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19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56</v>
      </c>
      <c r="C39" s="150"/>
      <c r="D39" s="150"/>
      <c r="E39" s="150"/>
      <c r="F39" s="151">
        <f>'01 01 Pol'!AE112</f>
        <v>0</v>
      </c>
      <c r="G39" s="152">
        <f>'01 01 Pol'!AF112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 t="s">
        <v>43</v>
      </c>
      <c r="C40" s="156" t="s">
        <v>45</v>
      </c>
      <c r="D40" s="156"/>
      <c r="E40" s="156"/>
      <c r="F40" s="157">
        <f>'01 01 Pol'!AE112</f>
        <v>0</v>
      </c>
      <c r="G40" s="158">
        <f>'01 01 Pol'!AF112</f>
        <v>0</v>
      </c>
      <c r="H40" s="158">
        <f>(F40*SazbaDPH1/100)+(G40*SazbaDPH2/100)</f>
        <v>0</v>
      </c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9">
        <v>3</v>
      </c>
      <c r="B41" s="160" t="s">
        <v>43</v>
      </c>
      <c r="C41" s="150" t="s">
        <v>44</v>
      </c>
      <c r="D41" s="150"/>
      <c r="E41" s="150"/>
      <c r="F41" s="161">
        <f>'01 01 Pol'!AE112</f>
        <v>0</v>
      </c>
      <c r="G41" s="153">
        <f>'01 01 Pol'!AF112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hidden="1" customHeight="1" x14ac:dyDescent="0.2">
      <c r="A42" s="139"/>
      <c r="B42" s="162" t="s">
        <v>57</v>
      </c>
      <c r="C42" s="163"/>
      <c r="D42" s="163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75" x14ac:dyDescent="0.25">
      <c r="B46" s="178" t="s">
        <v>59</v>
      </c>
    </row>
    <row r="48" spans="1:10" ht="25.5" customHeight="1" x14ac:dyDescent="0.2">
      <c r="A48" s="180"/>
      <c r="B48" s="183" t="s">
        <v>18</v>
      </c>
      <c r="C48" s="183" t="s">
        <v>6</v>
      </c>
      <c r="D48" s="184"/>
      <c r="E48" s="184"/>
      <c r="F48" s="185" t="s">
        <v>60</v>
      </c>
      <c r="G48" s="185"/>
      <c r="H48" s="185"/>
      <c r="I48" s="185" t="s">
        <v>31</v>
      </c>
      <c r="J48" s="185" t="s">
        <v>0</v>
      </c>
    </row>
    <row r="49" spans="1:10" ht="36.75" customHeight="1" x14ac:dyDescent="0.2">
      <c r="A49" s="181"/>
      <c r="B49" s="186" t="s">
        <v>61</v>
      </c>
      <c r="C49" s="187" t="s">
        <v>62</v>
      </c>
      <c r="D49" s="188"/>
      <c r="E49" s="188"/>
      <c r="F49" s="194" t="s">
        <v>26</v>
      </c>
      <c r="G49" s="195"/>
      <c r="H49" s="195"/>
      <c r="I49" s="195">
        <f>'01 01 Pol'!G8</f>
        <v>0</v>
      </c>
      <c r="J49" s="192" t="str">
        <f>IF(I65=0,"",I49/I65*100)</f>
        <v/>
      </c>
    </row>
    <row r="50" spans="1:10" ht="36.75" customHeight="1" x14ac:dyDescent="0.2">
      <c r="A50" s="181"/>
      <c r="B50" s="186" t="s">
        <v>63</v>
      </c>
      <c r="C50" s="187" t="s">
        <v>64</v>
      </c>
      <c r="D50" s="188"/>
      <c r="E50" s="188"/>
      <c r="F50" s="194" t="s">
        <v>26</v>
      </c>
      <c r="G50" s="195"/>
      <c r="H50" s="195"/>
      <c r="I50" s="195">
        <f>'01 01 Pol'!G18</f>
        <v>0</v>
      </c>
      <c r="J50" s="192" t="str">
        <f>IF(I65=0,"",I50/I65*100)</f>
        <v/>
      </c>
    </row>
    <row r="51" spans="1:10" ht="36.75" customHeight="1" x14ac:dyDescent="0.2">
      <c r="A51" s="181"/>
      <c r="B51" s="186" t="s">
        <v>65</v>
      </c>
      <c r="C51" s="187" t="s">
        <v>66</v>
      </c>
      <c r="D51" s="188"/>
      <c r="E51" s="188"/>
      <c r="F51" s="194" t="s">
        <v>26</v>
      </c>
      <c r="G51" s="195"/>
      <c r="H51" s="195"/>
      <c r="I51" s="195">
        <f>'01 01 Pol'!G25</f>
        <v>0</v>
      </c>
      <c r="J51" s="192" t="str">
        <f>IF(I65=0,"",I51/I65*100)</f>
        <v/>
      </c>
    </row>
    <row r="52" spans="1:10" ht="36.75" customHeight="1" x14ac:dyDescent="0.2">
      <c r="A52" s="181"/>
      <c r="B52" s="186" t="s">
        <v>67</v>
      </c>
      <c r="C52" s="187" t="s">
        <v>68</v>
      </c>
      <c r="D52" s="188"/>
      <c r="E52" s="188"/>
      <c r="F52" s="194" t="s">
        <v>26</v>
      </c>
      <c r="G52" s="195"/>
      <c r="H52" s="195"/>
      <c r="I52" s="195">
        <f>'01 01 Pol'!G28</f>
        <v>0</v>
      </c>
      <c r="J52" s="192" t="str">
        <f>IF(I65=0,"",I52/I65*100)</f>
        <v/>
      </c>
    </row>
    <row r="53" spans="1:10" ht="36.75" customHeight="1" x14ac:dyDescent="0.2">
      <c r="A53" s="181"/>
      <c r="B53" s="186" t="s">
        <v>69</v>
      </c>
      <c r="C53" s="187" t="s">
        <v>70</v>
      </c>
      <c r="D53" s="188"/>
      <c r="E53" s="188"/>
      <c r="F53" s="194" t="s">
        <v>26</v>
      </c>
      <c r="G53" s="195"/>
      <c r="H53" s="195"/>
      <c r="I53" s="195">
        <f>'01 01 Pol'!G41</f>
        <v>0</v>
      </c>
      <c r="J53" s="192" t="str">
        <f>IF(I65=0,"",I53/I65*100)</f>
        <v/>
      </c>
    </row>
    <row r="54" spans="1:10" ht="36.75" customHeight="1" x14ac:dyDescent="0.2">
      <c r="A54" s="181"/>
      <c r="B54" s="186" t="s">
        <v>71</v>
      </c>
      <c r="C54" s="187" t="s">
        <v>72</v>
      </c>
      <c r="D54" s="188"/>
      <c r="E54" s="188"/>
      <c r="F54" s="194" t="s">
        <v>26</v>
      </c>
      <c r="G54" s="195"/>
      <c r="H54" s="195"/>
      <c r="I54" s="195">
        <f>'01 01 Pol'!G44</f>
        <v>0</v>
      </c>
      <c r="J54" s="192" t="str">
        <f>IF(I65=0,"",I54/I65*100)</f>
        <v/>
      </c>
    </row>
    <row r="55" spans="1:10" ht="36.75" customHeight="1" x14ac:dyDescent="0.2">
      <c r="A55" s="181"/>
      <c r="B55" s="186" t="s">
        <v>73</v>
      </c>
      <c r="C55" s="187" t="s">
        <v>74</v>
      </c>
      <c r="D55" s="188"/>
      <c r="E55" s="188"/>
      <c r="F55" s="194" t="s">
        <v>26</v>
      </c>
      <c r="G55" s="195"/>
      <c r="H55" s="195"/>
      <c r="I55" s="195">
        <f>'01 01 Pol'!G51</f>
        <v>0</v>
      </c>
      <c r="J55" s="192" t="str">
        <f>IF(I65=0,"",I55/I65*100)</f>
        <v/>
      </c>
    </row>
    <row r="56" spans="1:10" ht="36.75" customHeight="1" x14ac:dyDescent="0.2">
      <c r="A56" s="181"/>
      <c r="B56" s="186" t="s">
        <v>75</v>
      </c>
      <c r="C56" s="187" t="s">
        <v>76</v>
      </c>
      <c r="D56" s="188"/>
      <c r="E56" s="188"/>
      <c r="F56" s="194" t="s">
        <v>26</v>
      </c>
      <c r="G56" s="195"/>
      <c r="H56" s="195"/>
      <c r="I56" s="195">
        <f>'01 01 Pol'!G63</f>
        <v>0</v>
      </c>
      <c r="J56" s="192" t="str">
        <f>IF(I65=0,"",I56/I65*100)</f>
        <v/>
      </c>
    </row>
    <row r="57" spans="1:10" ht="36.75" customHeight="1" x14ac:dyDescent="0.2">
      <c r="A57" s="181"/>
      <c r="B57" s="186" t="s">
        <v>77</v>
      </c>
      <c r="C57" s="187" t="s">
        <v>78</v>
      </c>
      <c r="D57" s="188"/>
      <c r="E57" s="188"/>
      <c r="F57" s="194" t="s">
        <v>27</v>
      </c>
      <c r="G57" s="195"/>
      <c r="H57" s="195"/>
      <c r="I57" s="195">
        <f>'01 01 Pol'!G69</f>
        <v>0</v>
      </c>
      <c r="J57" s="192" t="str">
        <f>IF(I65=0,"",I57/I65*100)</f>
        <v/>
      </c>
    </row>
    <row r="58" spans="1:10" ht="36.75" customHeight="1" x14ac:dyDescent="0.2">
      <c r="A58" s="181"/>
      <c r="B58" s="186" t="s">
        <v>79</v>
      </c>
      <c r="C58" s="187" t="s">
        <v>80</v>
      </c>
      <c r="D58" s="188"/>
      <c r="E58" s="188"/>
      <c r="F58" s="194" t="s">
        <v>27</v>
      </c>
      <c r="G58" s="195"/>
      <c r="H58" s="195"/>
      <c r="I58" s="195">
        <f>'01 01 Pol'!G71</f>
        <v>0</v>
      </c>
      <c r="J58" s="192" t="str">
        <f>IF(I65=0,"",I58/I65*100)</f>
        <v/>
      </c>
    </row>
    <row r="59" spans="1:10" ht="36.75" customHeight="1" x14ac:dyDescent="0.2">
      <c r="A59" s="181"/>
      <c r="B59" s="186" t="s">
        <v>81</v>
      </c>
      <c r="C59" s="187" t="s">
        <v>82</v>
      </c>
      <c r="D59" s="188"/>
      <c r="E59" s="188"/>
      <c r="F59" s="194" t="s">
        <v>27</v>
      </c>
      <c r="G59" s="195"/>
      <c r="H59" s="195"/>
      <c r="I59" s="195">
        <f>'01 01 Pol'!G74</f>
        <v>0</v>
      </c>
      <c r="J59" s="192" t="str">
        <f>IF(I65=0,"",I59/I65*100)</f>
        <v/>
      </c>
    </row>
    <row r="60" spans="1:10" ht="36.75" customHeight="1" x14ac:dyDescent="0.2">
      <c r="A60" s="181"/>
      <c r="B60" s="186" t="s">
        <v>83</v>
      </c>
      <c r="C60" s="187" t="s">
        <v>84</v>
      </c>
      <c r="D60" s="188"/>
      <c r="E60" s="188"/>
      <c r="F60" s="194" t="s">
        <v>27</v>
      </c>
      <c r="G60" s="195"/>
      <c r="H60" s="195"/>
      <c r="I60" s="195">
        <f>'01 01 Pol'!G81</f>
        <v>0</v>
      </c>
      <c r="J60" s="192" t="str">
        <f>IF(I65=0,"",I60/I65*100)</f>
        <v/>
      </c>
    </row>
    <row r="61" spans="1:10" ht="36.75" customHeight="1" x14ac:dyDescent="0.2">
      <c r="A61" s="181"/>
      <c r="B61" s="186" t="s">
        <v>85</v>
      </c>
      <c r="C61" s="187" t="s">
        <v>86</v>
      </c>
      <c r="D61" s="188"/>
      <c r="E61" s="188"/>
      <c r="F61" s="194" t="s">
        <v>27</v>
      </c>
      <c r="G61" s="195"/>
      <c r="H61" s="195"/>
      <c r="I61" s="195">
        <f>'01 01 Pol'!G86</f>
        <v>0</v>
      </c>
      <c r="J61" s="192" t="str">
        <f>IF(I65=0,"",I61/I65*100)</f>
        <v/>
      </c>
    </row>
    <row r="62" spans="1:10" ht="36.75" customHeight="1" x14ac:dyDescent="0.2">
      <c r="A62" s="181"/>
      <c r="B62" s="186" t="s">
        <v>87</v>
      </c>
      <c r="C62" s="187" t="s">
        <v>88</v>
      </c>
      <c r="D62" s="188"/>
      <c r="E62" s="188"/>
      <c r="F62" s="194" t="s">
        <v>28</v>
      </c>
      <c r="G62" s="195"/>
      <c r="H62" s="195"/>
      <c r="I62" s="195">
        <f>'01 01 Pol'!G92</f>
        <v>0</v>
      </c>
      <c r="J62" s="192" t="str">
        <f>IF(I65=0,"",I62/I65*100)</f>
        <v/>
      </c>
    </row>
    <row r="63" spans="1:10" ht="36.75" customHeight="1" x14ac:dyDescent="0.2">
      <c r="A63" s="181"/>
      <c r="B63" s="186" t="s">
        <v>89</v>
      </c>
      <c r="C63" s="187" t="s">
        <v>90</v>
      </c>
      <c r="D63" s="188"/>
      <c r="E63" s="188"/>
      <c r="F63" s="194" t="s">
        <v>91</v>
      </c>
      <c r="G63" s="195"/>
      <c r="H63" s="195"/>
      <c r="I63" s="195">
        <f>'01 01 Pol'!G98</f>
        <v>0</v>
      </c>
      <c r="J63" s="192" t="str">
        <f>IF(I65=0,"",I63/I65*100)</f>
        <v/>
      </c>
    </row>
    <row r="64" spans="1:10" ht="36.75" customHeight="1" x14ac:dyDescent="0.2">
      <c r="A64" s="181"/>
      <c r="B64" s="186" t="s">
        <v>92</v>
      </c>
      <c r="C64" s="187" t="s">
        <v>29</v>
      </c>
      <c r="D64" s="188"/>
      <c r="E64" s="188"/>
      <c r="F64" s="194" t="s">
        <v>92</v>
      </c>
      <c r="G64" s="195"/>
      <c r="H64" s="195"/>
      <c r="I64" s="195">
        <f>'01 01 Pol'!G90+'01 01 Pol'!G107</f>
        <v>0</v>
      </c>
      <c r="J64" s="192" t="str">
        <f>IF(I65=0,"",I64/I65*100)</f>
        <v/>
      </c>
    </row>
    <row r="65" spans="1:10" ht="25.5" customHeight="1" x14ac:dyDescent="0.2">
      <c r="A65" s="182"/>
      <c r="B65" s="189" t="s">
        <v>1</v>
      </c>
      <c r="C65" s="190"/>
      <c r="D65" s="191"/>
      <c r="E65" s="191"/>
      <c r="F65" s="196"/>
      <c r="G65" s="197"/>
      <c r="H65" s="197"/>
      <c r="I65" s="197">
        <f>SUM(I49:I64)</f>
        <v>0</v>
      </c>
      <c r="J65" s="193">
        <f>SUM(J49:J64)</f>
        <v>0</v>
      </c>
    </row>
    <row r="66" spans="1:10" x14ac:dyDescent="0.2">
      <c r="F66" s="137"/>
      <c r="G66" s="137"/>
      <c r="H66" s="137"/>
      <c r="I66" s="137"/>
      <c r="J66" s="138"/>
    </row>
    <row r="67" spans="1:10" x14ac:dyDescent="0.2">
      <c r="F67" s="137"/>
      <c r="G67" s="137"/>
      <c r="H67" s="137"/>
      <c r="I67" s="137"/>
      <c r="J67" s="138"/>
    </row>
    <row r="68" spans="1:10" x14ac:dyDescent="0.2">
      <c r="F68" s="137"/>
      <c r="G68" s="137"/>
      <c r="H68" s="137"/>
      <c r="I68" s="137"/>
      <c r="J68" s="13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5" t="s">
        <v>7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8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9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10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ED7D0-1067-41FC-879F-B9569E68DC9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94</v>
      </c>
    </row>
    <row r="2" spans="1:60" ht="24.95" customHeight="1" x14ac:dyDescent="0.2">
      <c r="A2" s="200" t="s">
        <v>8</v>
      </c>
      <c r="B2" s="49" t="s">
        <v>48</v>
      </c>
      <c r="C2" s="203" t="s">
        <v>49</v>
      </c>
      <c r="D2" s="201"/>
      <c r="E2" s="201"/>
      <c r="F2" s="201"/>
      <c r="G2" s="202"/>
      <c r="AG2" t="s">
        <v>95</v>
      </c>
    </row>
    <row r="3" spans="1:60" ht="24.95" customHeight="1" x14ac:dyDescent="0.2">
      <c r="A3" s="200" t="s">
        <v>9</v>
      </c>
      <c r="B3" s="49" t="s">
        <v>43</v>
      </c>
      <c r="C3" s="203" t="s">
        <v>45</v>
      </c>
      <c r="D3" s="201"/>
      <c r="E3" s="201"/>
      <c r="F3" s="201"/>
      <c r="G3" s="202"/>
      <c r="AC3" s="179" t="s">
        <v>95</v>
      </c>
      <c r="AG3" t="s">
        <v>96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97</v>
      </c>
    </row>
    <row r="5" spans="1:60" x14ac:dyDescent="0.2">
      <c r="D5" s="10"/>
    </row>
    <row r="6" spans="1:60" ht="38.25" x14ac:dyDescent="0.2">
      <c r="A6" s="210" t="s">
        <v>98</v>
      </c>
      <c r="B6" s="212" t="s">
        <v>99</v>
      </c>
      <c r="C6" s="212" t="s">
        <v>100</v>
      </c>
      <c r="D6" s="211" t="s">
        <v>101</v>
      </c>
      <c r="E6" s="210" t="s">
        <v>102</v>
      </c>
      <c r="F6" s="209" t="s">
        <v>103</v>
      </c>
      <c r="G6" s="210" t="s">
        <v>31</v>
      </c>
      <c r="H6" s="213" t="s">
        <v>32</v>
      </c>
      <c r="I6" s="213" t="s">
        <v>104</v>
      </c>
      <c r="J6" s="213" t="s">
        <v>33</v>
      </c>
      <c r="K6" s="213" t="s">
        <v>105</v>
      </c>
      <c r="L6" s="213" t="s">
        <v>106</v>
      </c>
      <c r="M6" s="213" t="s">
        <v>107</v>
      </c>
      <c r="N6" s="213" t="s">
        <v>108</v>
      </c>
      <c r="O6" s="213" t="s">
        <v>109</v>
      </c>
      <c r="P6" s="213" t="s">
        <v>110</v>
      </c>
      <c r="Q6" s="213" t="s">
        <v>111</v>
      </c>
      <c r="R6" s="213" t="s">
        <v>112</v>
      </c>
      <c r="S6" s="213" t="s">
        <v>113</v>
      </c>
      <c r="T6" s="213" t="s">
        <v>114</v>
      </c>
      <c r="U6" s="213" t="s">
        <v>115</v>
      </c>
      <c r="V6" s="213" t="s">
        <v>116</v>
      </c>
      <c r="W6" s="213" t="s">
        <v>117</v>
      </c>
      <c r="X6" s="213" t="s">
        <v>118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34" t="s">
        <v>119</v>
      </c>
      <c r="B8" s="235" t="s">
        <v>61</v>
      </c>
      <c r="C8" s="253" t="s">
        <v>62</v>
      </c>
      <c r="D8" s="236"/>
      <c r="E8" s="237"/>
      <c r="F8" s="238"/>
      <c r="G8" s="239">
        <f>SUMIF(AG9:AG17,"&lt;&gt;NOR",G9:G17)</f>
        <v>0</v>
      </c>
      <c r="H8" s="233"/>
      <c r="I8" s="233">
        <f>SUM(I9:I17)</f>
        <v>0</v>
      </c>
      <c r="J8" s="233"/>
      <c r="K8" s="233">
        <f>SUM(K9:K17)</f>
        <v>0</v>
      </c>
      <c r="L8" s="233"/>
      <c r="M8" s="233">
        <f>SUM(M9:M17)</f>
        <v>0</v>
      </c>
      <c r="N8" s="233"/>
      <c r="O8" s="233">
        <f>SUM(O9:O17)</f>
        <v>0</v>
      </c>
      <c r="P8" s="233"/>
      <c r="Q8" s="233">
        <f>SUM(Q9:Q17)</f>
        <v>8.24</v>
      </c>
      <c r="R8" s="233"/>
      <c r="S8" s="233"/>
      <c r="T8" s="233"/>
      <c r="U8" s="233"/>
      <c r="V8" s="233">
        <f>SUM(V9:V17)</f>
        <v>63.14</v>
      </c>
      <c r="W8" s="233"/>
      <c r="X8" s="233"/>
      <c r="AG8" t="s">
        <v>120</v>
      </c>
    </row>
    <row r="9" spans="1:60" ht="22.5" outlineLevel="1" x14ac:dyDescent="0.2">
      <c r="A9" s="246">
        <v>1</v>
      </c>
      <c r="B9" s="247" t="s">
        <v>121</v>
      </c>
      <c r="C9" s="254" t="s">
        <v>122</v>
      </c>
      <c r="D9" s="248" t="s">
        <v>123</v>
      </c>
      <c r="E9" s="249">
        <v>32.200000000000003</v>
      </c>
      <c r="F9" s="250"/>
      <c r="G9" s="251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 t="s">
        <v>124</v>
      </c>
      <c r="T9" s="231" t="s">
        <v>125</v>
      </c>
      <c r="U9" s="231">
        <v>0.3</v>
      </c>
      <c r="V9" s="231">
        <f>ROUND(E9*U9,2)</f>
        <v>9.66</v>
      </c>
      <c r="W9" s="231"/>
      <c r="X9" s="231" t="s">
        <v>126</v>
      </c>
      <c r="Y9" s="214"/>
      <c r="Z9" s="214"/>
      <c r="AA9" s="214"/>
      <c r="AB9" s="214"/>
      <c r="AC9" s="214"/>
      <c r="AD9" s="214"/>
      <c r="AE9" s="214"/>
      <c r="AF9" s="214"/>
      <c r="AG9" s="214" t="s">
        <v>127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46">
        <v>2</v>
      </c>
      <c r="B10" s="247" t="s">
        <v>128</v>
      </c>
      <c r="C10" s="254" t="s">
        <v>129</v>
      </c>
      <c r="D10" s="248" t="s">
        <v>123</v>
      </c>
      <c r="E10" s="249">
        <v>21.225000000000001</v>
      </c>
      <c r="F10" s="250"/>
      <c r="G10" s="251">
        <f>ROUND(E10*F10,2)</f>
        <v>0</v>
      </c>
      <c r="H10" s="232"/>
      <c r="I10" s="231">
        <f>ROUND(E10*H10,2)</f>
        <v>0</v>
      </c>
      <c r="J10" s="232"/>
      <c r="K10" s="231">
        <f>ROUND(E10*J10,2)</f>
        <v>0</v>
      </c>
      <c r="L10" s="231">
        <v>21</v>
      </c>
      <c r="M10" s="231">
        <f>G10*(1+L10/100)</f>
        <v>0</v>
      </c>
      <c r="N10" s="231">
        <v>0</v>
      </c>
      <c r="O10" s="231">
        <f>ROUND(E10*N10,2)</f>
        <v>0</v>
      </c>
      <c r="P10" s="231">
        <v>0.13800000000000001</v>
      </c>
      <c r="Q10" s="231">
        <f>ROUND(E10*P10,2)</f>
        <v>2.93</v>
      </c>
      <c r="R10" s="231"/>
      <c r="S10" s="231" t="s">
        <v>124</v>
      </c>
      <c r="T10" s="231" t="s">
        <v>125</v>
      </c>
      <c r="U10" s="231">
        <v>0.16</v>
      </c>
      <c r="V10" s="231">
        <f>ROUND(E10*U10,2)</f>
        <v>3.4</v>
      </c>
      <c r="W10" s="231"/>
      <c r="X10" s="231" t="s">
        <v>126</v>
      </c>
      <c r="Y10" s="214"/>
      <c r="Z10" s="214"/>
      <c r="AA10" s="214"/>
      <c r="AB10" s="214"/>
      <c r="AC10" s="214"/>
      <c r="AD10" s="214"/>
      <c r="AE10" s="214"/>
      <c r="AF10" s="214"/>
      <c r="AG10" s="214" t="s">
        <v>127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46">
        <v>3</v>
      </c>
      <c r="B11" s="247" t="s">
        <v>130</v>
      </c>
      <c r="C11" s="254" t="s">
        <v>131</v>
      </c>
      <c r="D11" s="248" t="s">
        <v>132</v>
      </c>
      <c r="E11" s="249">
        <v>42.45</v>
      </c>
      <c r="F11" s="250"/>
      <c r="G11" s="251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21</v>
      </c>
      <c r="M11" s="231">
        <f>G11*(1+L11/100)</f>
        <v>0</v>
      </c>
      <c r="N11" s="231">
        <v>0</v>
      </c>
      <c r="O11" s="231">
        <f>ROUND(E11*N11,2)</f>
        <v>0</v>
      </c>
      <c r="P11" s="231">
        <v>0.125</v>
      </c>
      <c r="Q11" s="231">
        <f>ROUND(E11*P11,2)</f>
        <v>5.31</v>
      </c>
      <c r="R11" s="231"/>
      <c r="S11" s="231" t="s">
        <v>124</v>
      </c>
      <c r="T11" s="231" t="s">
        <v>125</v>
      </c>
      <c r="U11" s="231">
        <v>0.08</v>
      </c>
      <c r="V11" s="231">
        <f>ROUND(E11*U11,2)</f>
        <v>3.4</v>
      </c>
      <c r="W11" s="231"/>
      <c r="X11" s="231" t="s">
        <v>126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127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46">
        <v>4</v>
      </c>
      <c r="B12" s="247" t="s">
        <v>133</v>
      </c>
      <c r="C12" s="254" t="s">
        <v>134</v>
      </c>
      <c r="D12" s="248" t="s">
        <v>135</v>
      </c>
      <c r="E12" s="249">
        <v>6.3929999999999998</v>
      </c>
      <c r="F12" s="250"/>
      <c r="G12" s="251">
        <f>ROUND(E12*F12,2)</f>
        <v>0</v>
      </c>
      <c r="H12" s="232"/>
      <c r="I12" s="231">
        <f>ROUND(E12*H12,2)</f>
        <v>0</v>
      </c>
      <c r="J12" s="232"/>
      <c r="K12" s="231">
        <f>ROUND(E12*J12,2)</f>
        <v>0</v>
      </c>
      <c r="L12" s="231">
        <v>21</v>
      </c>
      <c r="M12" s="231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1"/>
      <c r="S12" s="231" t="s">
        <v>124</v>
      </c>
      <c r="T12" s="231" t="s">
        <v>125</v>
      </c>
      <c r="U12" s="231">
        <v>8.1000000000000003E-2</v>
      </c>
      <c r="V12" s="231">
        <f>ROUND(E12*U12,2)</f>
        <v>0.52</v>
      </c>
      <c r="W12" s="231"/>
      <c r="X12" s="231" t="s">
        <v>126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127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46">
        <v>5</v>
      </c>
      <c r="B13" s="247" t="s">
        <v>136</v>
      </c>
      <c r="C13" s="254" t="s">
        <v>137</v>
      </c>
      <c r="D13" s="248" t="s">
        <v>135</v>
      </c>
      <c r="E13" s="249">
        <v>6.3674999999999997</v>
      </c>
      <c r="F13" s="250"/>
      <c r="G13" s="251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21</v>
      </c>
      <c r="M13" s="231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 t="s">
        <v>124</v>
      </c>
      <c r="T13" s="231" t="s">
        <v>125</v>
      </c>
      <c r="U13" s="231">
        <v>4.6550000000000002</v>
      </c>
      <c r="V13" s="231">
        <f>ROUND(E13*U13,2)</f>
        <v>29.64</v>
      </c>
      <c r="W13" s="231"/>
      <c r="X13" s="231" t="s">
        <v>126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127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46">
        <v>6</v>
      </c>
      <c r="B14" s="247" t="s">
        <v>138</v>
      </c>
      <c r="C14" s="254" t="s">
        <v>139</v>
      </c>
      <c r="D14" s="248" t="s">
        <v>135</v>
      </c>
      <c r="E14" s="249">
        <v>6.3674999999999997</v>
      </c>
      <c r="F14" s="250"/>
      <c r="G14" s="251">
        <f>ROUND(E14*F14,2)</f>
        <v>0</v>
      </c>
      <c r="H14" s="232"/>
      <c r="I14" s="231">
        <f>ROUND(E14*H14,2)</f>
        <v>0</v>
      </c>
      <c r="J14" s="232"/>
      <c r="K14" s="231">
        <f>ROUND(E14*J14,2)</f>
        <v>0</v>
      </c>
      <c r="L14" s="231">
        <v>21</v>
      </c>
      <c r="M14" s="231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1"/>
      <c r="S14" s="231" t="s">
        <v>124</v>
      </c>
      <c r="T14" s="231" t="s">
        <v>125</v>
      </c>
      <c r="U14" s="231">
        <v>1.0999999999999999E-2</v>
      </c>
      <c r="V14" s="231">
        <f>ROUND(E14*U14,2)</f>
        <v>7.0000000000000007E-2</v>
      </c>
      <c r="W14" s="231"/>
      <c r="X14" s="231" t="s">
        <v>126</v>
      </c>
      <c r="Y14" s="214"/>
      <c r="Z14" s="214"/>
      <c r="AA14" s="214"/>
      <c r="AB14" s="214"/>
      <c r="AC14" s="214"/>
      <c r="AD14" s="214"/>
      <c r="AE14" s="214"/>
      <c r="AF14" s="214"/>
      <c r="AG14" s="214" t="s">
        <v>127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46">
        <v>7</v>
      </c>
      <c r="B15" s="247" t="s">
        <v>140</v>
      </c>
      <c r="C15" s="254" t="s">
        <v>141</v>
      </c>
      <c r="D15" s="248" t="s">
        <v>135</v>
      </c>
      <c r="E15" s="249">
        <v>4.2450000000000001</v>
      </c>
      <c r="F15" s="250"/>
      <c r="G15" s="251">
        <f>ROUND(E15*F15,2)</f>
        <v>0</v>
      </c>
      <c r="H15" s="232"/>
      <c r="I15" s="231">
        <f>ROUND(E15*H15,2)</f>
        <v>0</v>
      </c>
      <c r="J15" s="232"/>
      <c r="K15" s="231">
        <f>ROUND(E15*J15,2)</f>
        <v>0</v>
      </c>
      <c r="L15" s="231">
        <v>21</v>
      </c>
      <c r="M15" s="231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1"/>
      <c r="S15" s="231" t="s">
        <v>124</v>
      </c>
      <c r="T15" s="231" t="s">
        <v>125</v>
      </c>
      <c r="U15" s="231">
        <v>0.20200000000000001</v>
      </c>
      <c r="V15" s="231">
        <f>ROUND(E15*U15,2)</f>
        <v>0.86</v>
      </c>
      <c r="W15" s="231"/>
      <c r="X15" s="231" t="s">
        <v>126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127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46">
        <v>8</v>
      </c>
      <c r="B16" s="247" t="s">
        <v>142</v>
      </c>
      <c r="C16" s="254" t="s">
        <v>143</v>
      </c>
      <c r="D16" s="248" t="s">
        <v>123</v>
      </c>
      <c r="E16" s="249">
        <v>32.200000000000003</v>
      </c>
      <c r="F16" s="250"/>
      <c r="G16" s="251">
        <f>ROUND(E16*F16,2)</f>
        <v>0</v>
      </c>
      <c r="H16" s="232"/>
      <c r="I16" s="231">
        <f>ROUND(E16*H16,2)</f>
        <v>0</v>
      </c>
      <c r="J16" s="232"/>
      <c r="K16" s="231">
        <f>ROUND(E16*J16,2)</f>
        <v>0</v>
      </c>
      <c r="L16" s="231">
        <v>21</v>
      </c>
      <c r="M16" s="231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1"/>
      <c r="S16" s="231" t="s">
        <v>124</v>
      </c>
      <c r="T16" s="231" t="s">
        <v>125</v>
      </c>
      <c r="U16" s="231">
        <v>0.35299999999999998</v>
      </c>
      <c r="V16" s="231">
        <f>ROUND(E16*U16,2)</f>
        <v>11.37</v>
      </c>
      <c r="W16" s="231"/>
      <c r="X16" s="231" t="s">
        <v>126</v>
      </c>
      <c r="Y16" s="214"/>
      <c r="Z16" s="214"/>
      <c r="AA16" s="214"/>
      <c r="AB16" s="214"/>
      <c r="AC16" s="214"/>
      <c r="AD16" s="214"/>
      <c r="AE16" s="214"/>
      <c r="AF16" s="214"/>
      <c r="AG16" s="214" t="s">
        <v>127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46">
        <v>9</v>
      </c>
      <c r="B17" s="247" t="s">
        <v>144</v>
      </c>
      <c r="C17" s="254" t="s">
        <v>145</v>
      </c>
      <c r="D17" s="248" t="s">
        <v>135</v>
      </c>
      <c r="E17" s="249">
        <v>6.3674999999999997</v>
      </c>
      <c r="F17" s="250"/>
      <c r="G17" s="251">
        <f>ROUND(E17*F17,2)</f>
        <v>0</v>
      </c>
      <c r="H17" s="232"/>
      <c r="I17" s="231">
        <f>ROUND(E17*H17,2)</f>
        <v>0</v>
      </c>
      <c r="J17" s="232"/>
      <c r="K17" s="231">
        <f>ROUND(E17*J17,2)</f>
        <v>0</v>
      </c>
      <c r="L17" s="231">
        <v>21</v>
      </c>
      <c r="M17" s="231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1"/>
      <c r="S17" s="231" t="s">
        <v>124</v>
      </c>
      <c r="T17" s="231" t="s">
        <v>125</v>
      </c>
      <c r="U17" s="231">
        <v>0.66300000000000003</v>
      </c>
      <c r="V17" s="231">
        <f>ROUND(E17*U17,2)</f>
        <v>4.22</v>
      </c>
      <c r="W17" s="231"/>
      <c r="X17" s="231" t="s">
        <v>126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127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x14ac:dyDescent="0.2">
      <c r="A18" s="234" t="s">
        <v>119</v>
      </c>
      <c r="B18" s="235" t="s">
        <v>63</v>
      </c>
      <c r="C18" s="253" t="s">
        <v>64</v>
      </c>
      <c r="D18" s="236"/>
      <c r="E18" s="237"/>
      <c r="F18" s="238"/>
      <c r="G18" s="239">
        <f>SUMIF(AG19:AG24,"&lt;&gt;NOR",G19:G24)</f>
        <v>0</v>
      </c>
      <c r="H18" s="233"/>
      <c r="I18" s="233">
        <f>SUM(I19:I24)</f>
        <v>0</v>
      </c>
      <c r="J18" s="233"/>
      <c r="K18" s="233">
        <f>SUM(K19:K24)</f>
        <v>0</v>
      </c>
      <c r="L18" s="233"/>
      <c r="M18" s="233">
        <f>SUM(M19:M24)</f>
        <v>0</v>
      </c>
      <c r="N18" s="233"/>
      <c r="O18" s="233">
        <f>SUM(O19:O24)</f>
        <v>24.189999999999998</v>
      </c>
      <c r="P18" s="233"/>
      <c r="Q18" s="233">
        <f>SUM(Q19:Q24)</f>
        <v>0</v>
      </c>
      <c r="R18" s="233"/>
      <c r="S18" s="233"/>
      <c r="T18" s="233"/>
      <c r="U18" s="233"/>
      <c r="V18" s="233">
        <f>SUM(V19:V24)</f>
        <v>24.4</v>
      </c>
      <c r="W18" s="233"/>
      <c r="X18" s="233"/>
      <c r="AG18" t="s">
        <v>120</v>
      </c>
    </row>
    <row r="19" spans="1:60" outlineLevel="1" x14ac:dyDescent="0.2">
      <c r="A19" s="246">
        <v>10</v>
      </c>
      <c r="B19" s="247" t="s">
        <v>146</v>
      </c>
      <c r="C19" s="254" t="s">
        <v>147</v>
      </c>
      <c r="D19" s="248" t="s">
        <v>123</v>
      </c>
      <c r="E19" s="249">
        <v>25.47</v>
      </c>
      <c r="F19" s="250"/>
      <c r="G19" s="251">
        <f>ROUND(E19*F19,2)</f>
        <v>0</v>
      </c>
      <c r="H19" s="232"/>
      <c r="I19" s="231">
        <f>ROUND(E19*H19,2)</f>
        <v>0</v>
      </c>
      <c r="J19" s="232"/>
      <c r="K19" s="231">
        <f>ROUND(E19*J19,2)</f>
        <v>0</v>
      </c>
      <c r="L19" s="231">
        <v>21</v>
      </c>
      <c r="M19" s="231">
        <f>G19*(1+L19/100)</f>
        <v>0</v>
      </c>
      <c r="N19" s="231">
        <v>0.31879000000000002</v>
      </c>
      <c r="O19" s="231">
        <f>ROUND(E19*N19,2)</f>
        <v>8.1199999999999992</v>
      </c>
      <c r="P19" s="231">
        <v>0</v>
      </c>
      <c r="Q19" s="231">
        <f>ROUND(E19*P19,2)</f>
        <v>0</v>
      </c>
      <c r="R19" s="231"/>
      <c r="S19" s="231" t="s">
        <v>124</v>
      </c>
      <c r="T19" s="231" t="s">
        <v>125</v>
      </c>
      <c r="U19" s="231">
        <v>0.192</v>
      </c>
      <c r="V19" s="231">
        <f>ROUND(E19*U19,2)</f>
        <v>4.8899999999999997</v>
      </c>
      <c r="W19" s="231"/>
      <c r="X19" s="231" t="s">
        <v>126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127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46">
        <v>11</v>
      </c>
      <c r="B20" s="247" t="s">
        <v>148</v>
      </c>
      <c r="C20" s="254" t="s">
        <v>149</v>
      </c>
      <c r="D20" s="248" t="s">
        <v>123</v>
      </c>
      <c r="E20" s="249">
        <v>21.225000000000001</v>
      </c>
      <c r="F20" s="250"/>
      <c r="G20" s="251">
        <f>ROUND(E20*F20,2)</f>
        <v>0</v>
      </c>
      <c r="H20" s="232"/>
      <c r="I20" s="231">
        <f>ROUND(E20*H20,2)</f>
        <v>0</v>
      </c>
      <c r="J20" s="232"/>
      <c r="K20" s="231">
        <f>ROUND(E20*J20,2)</f>
        <v>0</v>
      </c>
      <c r="L20" s="231">
        <v>21</v>
      </c>
      <c r="M20" s="231">
        <f>G20*(1+L20/100)</f>
        <v>0</v>
      </c>
      <c r="N20" s="231">
        <v>7.1999999999999995E-2</v>
      </c>
      <c r="O20" s="231">
        <f>ROUND(E20*N20,2)</f>
        <v>1.53</v>
      </c>
      <c r="P20" s="231">
        <v>0</v>
      </c>
      <c r="Q20" s="231">
        <f>ROUND(E20*P20,2)</f>
        <v>0</v>
      </c>
      <c r="R20" s="231"/>
      <c r="S20" s="231" t="s">
        <v>124</v>
      </c>
      <c r="T20" s="231" t="s">
        <v>125</v>
      </c>
      <c r="U20" s="231">
        <v>0.375</v>
      </c>
      <c r="V20" s="231">
        <f>ROUND(E20*U20,2)</f>
        <v>7.96</v>
      </c>
      <c r="W20" s="231"/>
      <c r="X20" s="231" t="s">
        <v>126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127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46">
        <v>12</v>
      </c>
      <c r="B21" s="247" t="s">
        <v>150</v>
      </c>
      <c r="C21" s="254" t="s">
        <v>151</v>
      </c>
      <c r="D21" s="248" t="s">
        <v>132</v>
      </c>
      <c r="E21" s="249">
        <v>42.45</v>
      </c>
      <c r="F21" s="250"/>
      <c r="G21" s="251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21</v>
      </c>
      <c r="M21" s="231">
        <f>G21*(1+L21/100)</f>
        <v>0</v>
      </c>
      <c r="N21" s="231">
        <v>0.14874000000000001</v>
      </c>
      <c r="O21" s="231">
        <f>ROUND(E21*N21,2)</f>
        <v>6.31</v>
      </c>
      <c r="P21" s="231">
        <v>0</v>
      </c>
      <c r="Q21" s="231">
        <f>ROUND(E21*P21,2)</f>
        <v>0</v>
      </c>
      <c r="R21" s="231"/>
      <c r="S21" s="231" t="s">
        <v>124</v>
      </c>
      <c r="T21" s="231" t="s">
        <v>125</v>
      </c>
      <c r="U21" s="231">
        <v>0.27200000000000002</v>
      </c>
      <c r="V21" s="231">
        <f>ROUND(E21*U21,2)</f>
        <v>11.55</v>
      </c>
      <c r="W21" s="231"/>
      <c r="X21" s="231" t="s">
        <v>126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127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46">
        <v>13</v>
      </c>
      <c r="B22" s="247" t="s">
        <v>152</v>
      </c>
      <c r="C22" s="254" t="s">
        <v>153</v>
      </c>
      <c r="D22" s="248" t="s">
        <v>154</v>
      </c>
      <c r="E22" s="249">
        <v>2.1225000000000001</v>
      </c>
      <c r="F22" s="250"/>
      <c r="G22" s="251">
        <f>ROUND(E22*F22,2)</f>
        <v>0</v>
      </c>
      <c r="H22" s="232"/>
      <c r="I22" s="231">
        <f>ROUND(E22*H22,2)</f>
        <v>0</v>
      </c>
      <c r="J22" s="232"/>
      <c r="K22" s="231">
        <f>ROUND(E22*J22,2)</f>
        <v>0</v>
      </c>
      <c r="L22" s="231">
        <v>21</v>
      </c>
      <c r="M22" s="231">
        <f>G22*(1+L22/100)</f>
        <v>0</v>
      </c>
      <c r="N22" s="231">
        <v>1</v>
      </c>
      <c r="O22" s="231">
        <f>ROUND(E22*N22,2)</f>
        <v>2.12</v>
      </c>
      <c r="P22" s="231">
        <v>0</v>
      </c>
      <c r="Q22" s="231">
        <f>ROUND(E22*P22,2)</f>
        <v>0</v>
      </c>
      <c r="R22" s="231" t="s">
        <v>155</v>
      </c>
      <c r="S22" s="231" t="s">
        <v>124</v>
      </c>
      <c r="T22" s="231" t="s">
        <v>125</v>
      </c>
      <c r="U22" s="231">
        <v>0</v>
      </c>
      <c r="V22" s="231">
        <f>ROUND(E22*U22,2)</f>
        <v>0</v>
      </c>
      <c r="W22" s="231"/>
      <c r="X22" s="231" t="s">
        <v>156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157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46">
        <v>14</v>
      </c>
      <c r="B23" s="247" t="s">
        <v>158</v>
      </c>
      <c r="C23" s="254" t="s">
        <v>159</v>
      </c>
      <c r="D23" s="248" t="s">
        <v>154</v>
      </c>
      <c r="E23" s="249">
        <v>3.8205</v>
      </c>
      <c r="F23" s="250"/>
      <c r="G23" s="251">
        <f>ROUND(E23*F23,2)</f>
        <v>0</v>
      </c>
      <c r="H23" s="232"/>
      <c r="I23" s="231">
        <f>ROUND(E23*H23,2)</f>
        <v>0</v>
      </c>
      <c r="J23" s="232"/>
      <c r="K23" s="231">
        <f>ROUND(E23*J23,2)</f>
        <v>0</v>
      </c>
      <c r="L23" s="231">
        <v>21</v>
      </c>
      <c r="M23" s="231">
        <f>G23*(1+L23/100)</f>
        <v>0</v>
      </c>
      <c r="N23" s="231">
        <v>1</v>
      </c>
      <c r="O23" s="231">
        <f>ROUND(E23*N23,2)</f>
        <v>3.82</v>
      </c>
      <c r="P23" s="231">
        <v>0</v>
      </c>
      <c r="Q23" s="231">
        <f>ROUND(E23*P23,2)</f>
        <v>0</v>
      </c>
      <c r="R23" s="231" t="s">
        <v>155</v>
      </c>
      <c r="S23" s="231" t="s">
        <v>124</v>
      </c>
      <c r="T23" s="231" t="s">
        <v>125</v>
      </c>
      <c r="U23" s="231">
        <v>0</v>
      </c>
      <c r="V23" s="231">
        <f>ROUND(E23*U23,2)</f>
        <v>0</v>
      </c>
      <c r="W23" s="231"/>
      <c r="X23" s="231" t="s">
        <v>156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157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46">
        <v>15</v>
      </c>
      <c r="B24" s="247" t="s">
        <v>160</v>
      </c>
      <c r="C24" s="254" t="s">
        <v>161</v>
      </c>
      <c r="D24" s="248" t="s">
        <v>123</v>
      </c>
      <c r="E24" s="249">
        <v>21.225000000000001</v>
      </c>
      <c r="F24" s="250"/>
      <c r="G24" s="251">
        <f>ROUND(E24*F24,2)</f>
        <v>0</v>
      </c>
      <c r="H24" s="232"/>
      <c r="I24" s="231">
        <f>ROUND(E24*H24,2)</f>
        <v>0</v>
      </c>
      <c r="J24" s="232"/>
      <c r="K24" s="231">
        <f>ROUND(E24*J24,2)</f>
        <v>0</v>
      </c>
      <c r="L24" s="231">
        <v>21</v>
      </c>
      <c r="M24" s="231">
        <f>G24*(1+L24/100)</f>
        <v>0</v>
      </c>
      <c r="N24" s="231">
        <v>0.108</v>
      </c>
      <c r="O24" s="231">
        <f>ROUND(E24*N24,2)</f>
        <v>2.29</v>
      </c>
      <c r="P24" s="231">
        <v>0</v>
      </c>
      <c r="Q24" s="231">
        <f>ROUND(E24*P24,2)</f>
        <v>0</v>
      </c>
      <c r="R24" s="231" t="s">
        <v>155</v>
      </c>
      <c r="S24" s="231" t="s">
        <v>124</v>
      </c>
      <c r="T24" s="231" t="s">
        <v>125</v>
      </c>
      <c r="U24" s="231">
        <v>0</v>
      </c>
      <c r="V24" s="231">
        <f>ROUND(E24*U24,2)</f>
        <v>0</v>
      </c>
      <c r="W24" s="231"/>
      <c r="X24" s="231" t="s">
        <v>156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157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x14ac:dyDescent="0.2">
      <c r="A25" s="234" t="s">
        <v>119</v>
      </c>
      <c r="B25" s="235" t="s">
        <v>65</v>
      </c>
      <c r="C25" s="253" t="s">
        <v>66</v>
      </c>
      <c r="D25" s="236"/>
      <c r="E25" s="237"/>
      <c r="F25" s="238"/>
      <c r="G25" s="239">
        <f>SUMIF(AG26:AG27,"&lt;&gt;NOR",G26:G27)</f>
        <v>0</v>
      </c>
      <c r="H25" s="233"/>
      <c r="I25" s="233">
        <f>SUM(I26:I27)</f>
        <v>0</v>
      </c>
      <c r="J25" s="233"/>
      <c r="K25" s="233">
        <f>SUM(K26:K27)</f>
        <v>0</v>
      </c>
      <c r="L25" s="233"/>
      <c r="M25" s="233">
        <f>SUM(M26:M27)</f>
        <v>0</v>
      </c>
      <c r="N25" s="233"/>
      <c r="O25" s="233">
        <f>SUM(O26:O27)</f>
        <v>11.84</v>
      </c>
      <c r="P25" s="233"/>
      <c r="Q25" s="233">
        <f>SUM(Q26:Q27)</f>
        <v>0</v>
      </c>
      <c r="R25" s="233"/>
      <c r="S25" s="233"/>
      <c r="T25" s="233"/>
      <c r="U25" s="233"/>
      <c r="V25" s="233">
        <f>SUM(V26:V27)</f>
        <v>304.14999999999998</v>
      </c>
      <c r="W25" s="233"/>
      <c r="X25" s="233"/>
      <c r="AG25" t="s">
        <v>120</v>
      </c>
    </row>
    <row r="26" spans="1:60" ht="22.5" outlineLevel="1" x14ac:dyDescent="0.2">
      <c r="A26" s="246">
        <v>16</v>
      </c>
      <c r="B26" s="247" t="s">
        <v>162</v>
      </c>
      <c r="C26" s="254" t="s">
        <v>163</v>
      </c>
      <c r="D26" s="248" t="s">
        <v>123</v>
      </c>
      <c r="E26" s="249">
        <v>27.63</v>
      </c>
      <c r="F26" s="250"/>
      <c r="G26" s="251">
        <f>ROUND(E26*F26,2)</f>
        <v>0</v>
      </c>
      <c r="H26" s="232"/>
      <c r="I26" s="231">
        <f>ROUND(E26*H26,2)</f>
        <v>0</v>
      </c>
      <c r="J26" s="232"/>
      <c r="K26" s="231">
        <f>ROUND(E26*J26,2)</f>
        <v>0</v>
      </c>
      <c r="L26" s="231">
        <v>21</v>
      </c>
      <c r="M26" s="231">
        <f>G26*(1+L26/100)</f>
        <v>0</v>
      </c>
      <c r="N26" s="231">
        <v>3.465E-2</v>
      </c>
      <c r="O26" s="231">
        <f>ROUND(E26*N26,2)</f>
        <v>0.96</v>
      </c>
      <c r="P26" s="231">
        <v>0</v>
      </c>
      <c r="Q26" s="231">
        <f>ROUND(E26*P26,2)</f>
        <v>0</v>
      </c>
      <c r="R26" s="231"/>
      <c r="S26" s="231" t="s">
        <v>124</v>
      </c>
      <c r="T26" s="231" t="s">
        <v>125</v>
      </c>
      <c r="U26" s="231">
        <v>0.48</v>
      </c>
      <c r="V26" s="231">
        <f>ROUND(E26*U26,2)</f>
        <v>13.26</v>
      </c>
      <c r="W26" s="231"/>
      <c r="X26" s="231" t="s">
        <v>126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127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46">
        <v>17</v>
      </c>
      <c r="B27" s="247" t="s">
        <v>164</v>
      </c>
      <c r="C27" s="254" t="s">
        <v>165</v>
      </c>
      <c r="D27" s="248" t="s">
        <v>123</v>
      </c>
      <c r="E27" s="249">
        <v>594.47</v>
      </c>
      <c r="F27" s="250"/>
      <c r="G27" s="251">
        <f>ROUND(E27*F27,2)</f>
        <v>0</v>
      </c>
      <c r="H27" s="232"/>
      <c r="I27" s="231">
        <f>ROUND(E27*H27,2)</f>
        <v>0</v>
      </c>
      <c r="J27" s="232"/>
      <c r="K27" s="231">
        <f>ROUND(E27*J27,2)</f>
        <v>0</v>
      </c>
      <c r="L27" s="231">
        <v>21</v>
      </c>
      <c r="M27" s="231">
        <f>G27*(1+L27/100)</f>
        <v>0</v>
      </c>
      <c r="N27" s="231">
        <v>1.83E-2</v>
      </c>
      <c r="O27" s="231">
        <f>ROUND(E27*N27,2)</f>
        <v>10.88</v>
      </c>
      <c r="P27" s="231">
        <v>0</v>
      </c>
      <c r="Q27" s="231">
        <f>ROUND(E27*P27,2)</f>
        <v>0</v>
      </c>
      <c r="R27" s="231"/>
      <c r="S27" s="231" t="s">
        <v>124</v>
      </c>
      <c r="T27" s="231" t="s">
        <v>125</v>
      </c>
      <c r="U27" s="231">
        <v>0.48932999999999999</v>
      </c>
      <c r="V27" s="231">
        <f>ROUND(E27*U27,2)</f>
        <v>290.89</v>
      </c>
      <c r="W27" s="231"/>
      <c r="X27" s="231" t="s">
        <v>126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127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x14ac:dyDescent="0.2">
      <c r="A28" s="234" t="s">
        <v>119</v>
      </c>
      <c r="B28" s="235" t="s">
        <v>67</v>
      </c>
      <c r="C28" s="253" t="s">
        <v>68</v>
      </c>
      <c r="D28" s="236"/>
      <c r="E28" s="237"/>
      <c r="F28" s="238"/>
      <c r="G28" s="239">
        <f>SUMIF(AG29:AG40,"&lt;&gt;NOR",G29:G40)</f>
        <v>0</v>
      </c>
      <c r="H28" s="233"/>
      <c r="I28" s="233">
        <f>SUM(I29:I40)</f>
        <v>0</v>
      </c>
      <c r="J28" s="233"/>
      <c r="K28" s="233">
        <f>SUM(K29:K40)</f>
        <v>0</v>
      </c>
      <c r="L28" s="233"/>
      <c r="M28" s="233">
        <f>SUM(M29:M40)</f>
        <v>0</v>
      </c>
      <c r="N28" s="233"/>
      <c r="O28" s="233">
        <f>SUM(O29:O40)</f>
        <v>8.61</v>
      </c>
      <c r="P28" s="233"/>
      <c r="Q28" s="233">
        <f>SUM(Q29:Q40)</f>
        <v>0</v>
      </c>
      <c r="R28" s="233"/>
      <c r="S28" s="233"/>
      <c r="T28" s="233"/>
      <c r="U28" s="233"/>
      <c r="V28" s="233">
        <f>SUM(V29:V40)</f>
        <v>921.82</v>
      </c>
      <c r="W28" s="233"/>
      <c r="X28" s="233"/>
      <c r="AG28" t="s">
        <v>120</v>
      </c>
    </row>
    <row r="29" spans="1:60" ht="45" outlineLevel="1" x14ac:dyDescent="0.2">
      <c r="A29" s="246">
        <v>18</v>
      </c>
      <c r="B29" s="247" t="s">
        <v>166</v>
      </c>
      <c r="C29" s="254" t="s">
        <v>167</v>
      </c>
      <c r="D29" s="248" t="s">
        <v>123</v>
      </c>
      <c r="E29" s="249">
        <v>986.49</v>
      </c>
      <c r="F29" s="250"/>
      <c r="G29" s="251">
        <f>ROUND(E29*F29,2)</f>
        <v>0</v>
      </c>
      <c r="H29" s="232"/>
      <c r="I29" s="231">
        <f>ROUND(E29*H29,2)</f>
        <v>0</v>
      </c>
      <c r="J29" s="232"/>
      <c r="K29" s="231">
        <f>ROUND(E29*J29,2)</f>
        <v>0</v>
      </c>
      <c r="L29" s="231">
        <v>21</v>
      </c>
      <c r="M29" s="231">
        <f>G29*(1+L29/100)</f>
        <v>0</v>
      </c>
      <c r="N29" s="231">
        <v>2.63E-3</v>
      </c>
      <c r="O29" s="231">
        <f>ROUND(E29*N29,2)</f>
        <v>2.59</v>
      </c>
      <c r="P29" s="231">
        <v>0</v>
      </c>
      <c r="Q29" s="231">
        <f>ROUND(E29*P29,2)</f>
        <v>0</v>
      </c>
      <c r="R29" s="231"/>
      <c r="S29" s="231" t="s">
        <v>124</v>
      </c>
      <c r="T29" s="231" t="s">
        <v>125</v>
      </c>
      <c r="U29" s="231">
        <v>0.24234</v>
      </c>
      <c r="V29" s="231">
        <f>ROUND(E29*U29,2)</f>
        <v>239.07</v>
      </c>
      <c r="W29" s="231"/>
      <c r="X29" s="231" t="s">
        <v>126</v>
      </c>
      <c r="Y29" s="214"/>
      <c r="Z29" s="214"/>
      <c r="AA29" s="214"/>
      <c r="AB29" s="214"/>
      <c r="AC29" s="214"/>
      <c r="AD29" s="214"/>
      <c r="AE29" s="214"/>
      <c r="AF29" s="214"/>
      <c r="AG29" s="214" t="s">
        <v>127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46">
        <v>19</v>
      </c>
      <c r="B30" s="247" t="s">
        <v>168</v>
      </c>
      <c r="C30" s="254" t="s">
        <v>169</v>
      </c>
      <c r="D30" s="248" t="s">
        <v>123</v>
      </c>
      <c r="E30" s="249">
        <v>1048.28</v>
      </c>
      <c r="F30" s="250"/>
      <c r="G30" s="251">
        <f>ROUND(E30*F30,2)</f>
        <v>0</v>
      </c>
      <c r="H30" s="232"/>
      <c r="I30" s="231">
        <f>ROUND(E30*H30,2)</f>
        <v>0</v>
      </c>
      <c r="J30" s="232"/>
      <c r="K30" s="231">
        <f>ROUND(E30*J30,2)</f>
        <v>0</v>
      </c>
      <c r="L30" s="231">
        <v>21</v>
      </c>
      <c r="M30" s="231">
        <f>G30*(1+L30/100)</f>
        <v>0</v>
      </c>
      <c r="N30" s="231">
        <v>1.9000000000000001E-4</v>
      </c>
      <c r="O30" s="231">
        <f>ROUND(E30*N30,2)</f>
        <v>0.2</v>
      </c>
      <c r="P30" s="231">
        <v>0</v>
      </c>
      <c r="Q30" s="231">
        <f>ROUND(E30*P30,2)</f>
        <v>0</v>
      </c>
      <c r="R30" s="231"/>
      <c r="S30" s="231" t="s">
        <v>124</v>
      </c>
      <c r="T30" s="231" t="s">
        <v>125</v>
      </c>
      <c r="U30" s="231">
        <v>5.1999999999999998E-2</v>
      </c>
      <c r="V30" s="231">
        <f>ROUND(E30*U30,2)</f>
        <v>54.51</v>
      </c>
      <c r="W30" s="231"/>
      <c r="X30" s="231" t="s">
        <v>126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127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46">
        <v>20</v>
      </c>
      <c r="B31" s="247" t="s">
        <v>170</v>
      </c>
      <c r="C31" s="254" t="s">
        <v>171</v>
      </c>
      <c r="D31" s="248" t="s">
        <v>123</v>
      </c>
      <c r="E31" s="249">
        <v>122.625</v>
      </c>
      <c r="F31" s="250"/>
      <c r="G31" s="251">
        <f>ROUND(E31*F31,2)</f>
        <v>0</v>
      </c>
      <c r="H31" s="232"/>
      <c r="I31" s="231">
        <f>ROUND(E31*H31,2)</f>
        <v>0</v>
      </c>
      <c r="J31" s="232"/>
      <c r="K31" s="231">
        <f>ROUND(E31*J31,2)</f>
        <v>0</v>
      </c>
      <c r="L31" s="231">
        <v>21</v>
      </c>
      <c r="M31" s="231">
        <f>G31*(1+L31/100)</f>
        <v>0</v>
      </c>
      <c r="N31" s="231">
        <v>4.0000000000000003E-5</v>
      </c>
      <c r="O31" s="231">
        <f>ROUND(E31*N31,2)</f>
        <v>0</v>
      </c>
      <c r="P31" s="231">
        <v>0</v>
      </c>
      <c r="Q31" s="231">
        <f>ROUND(E31*P31,2)</f>
        <v>0</v>
      </c>
      <c r="R31" s="231"/>
      <c r="S31" s="231" t="s">
        <v>124</v>
      </c>
      <c r="T31" s="231" t="s">
        <v>125</v>
      </c>
      <c r="U31" s="231">
        <v>7.8E-2</v>
      </c>
      <c r="V31" s="231">
        <f>ROUND(E31*U31,2)</f>
        <v>9.56</v>
      </c>
      <c r="W31" s="231"/>
      <c r="X31" s="231" t="s">
        <v>126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127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22.5" outlineLevel="1" x14ac:dyDescent="0.2">
      <c r="A32" s="246">
        <v>21</v>
      </c>
      <c r="B32" s="247" t="s">
        <v>172</v>
      </c>
      <c r="C32" s="254" t="s">
        <v>173</v>
      </c>
      <c r="D32" s="248" t="s">
        <v>123</v>
      </c>
      <c r="E32" s="249">
        <v>35.6</v>
      </c>
      <c r="F32" s="250"/>
      <c r="G32" s="251">
        <f>ROUND(E32*F32,2)</f>
        <v>0</v>
      </c>
      <c r="H32" s="232"/>
      <c r="I32" s="231">
        <f>ROUND(E32*H32,2)</f>
        <v>0</v>
      </c>
      <c r="J32" s="232"/>
      <c r="K32" s="231">
        <f>ROUND(E32*J32,2)</f>
        <v>0</v>
      </c>
      <c r="L32" s="231">
        <v>21</v>
      </c>
      <c r="M32" s="231">
        <f>G32*(1+L32/100)</f>
        <v>0</v>
      </c>
      <c r="N32" s="231">
        <v>8.5000000000000006E-3</v>
      </c>
      <c r="O32" s="231">
        <f>ROUND(E32*N32,2)</f>
        <v>0.3</v>
      </c>
      <c r="P32" s="231">
        <v>0</v>
      </c>
      <c r="Q32" s="231">
        <f>ROUND(E32*P32,2)</f>
        <v>0</v>
      </c>
      <c r="R32" s="231"/>
      <c r="S32" s="231" t="s">
        <v>124</v>
      </c>
      <c r="T32" s="231" t="s">
        <v>125</v>
      </c>
      <c r="U32" s="231">
        <v>0.85699999999999998</v>
      </c>
      <c r="V32" s="231">
        <f>ROUND(E32*U32,2)</f>
        <v>30.51</v>
      </c>
      <c r="W32" s="231"/>
      <c r="X32" s="231" t="s">
        <v>126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127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46">
        <v>22</v>
      </c>
      <c r="B33" s="247" t="s">
        <v>174</v>
      </c>
      <c r="C33" s="254" t="s">
        <v>175</v>
      </c>
      <c r="D33" s="248" t="s">
        <v>123</v>
      </c>
      <c r="E33" s="249">
        <v>34.08</v>
      </c>
      <c r="F33" s="250"/>
      <c r="G33" s="251">
        <f>ROUND(E33*F33,2)</f>
        <v>0</v>
      </c>
      <c r="H33" s="232"/>
      <c r="I33" s="231">
        <f>ROUND(E33*H33,2)</f>
        <v>0</v>
      </c>
      <c r="J33" s="232"/>
      <c r="K33" s="231">
        <f>ROUND(E33*J33,2)</f>
        <v>0</v>
      </c>
      <c r="L33" s="231">
        <v>21</v>
      </c>
      <c r="M33" s="231">
        <f>G33*(1+L33/100)</f>
        <v>0</v>
      </c>
      <c r="N33" s="231">
        <v>7.2000000000000005E-4</v>
      </c>
      <c r="O33" s="231">
        <f>ROUND(E33*N33,2)</f>
        <v>0.02</v>
      </c>
      <c r="P33" s="231">
        <v>0</v>
      </c>
      <c r="Q33" s="231">
        <f>ROUND(E33*P33,2)</f>
        <v>0</v>
      </c>
      <c r="R33" s="231"/>
      <c r="S33" s="231" t="s">
        <v>124</v>
      </c>
      <c r="T33" s="231" t="s">
        <v>125</v>
      </c>
      <c r="U33" s="231">
        <v>0.21</v>
      </c>
      <c r="V33" s="231">
        <f>ROUND(E33*U33,2)</f>
        <v>7.16</v>
      </c>
      <c r="W33" s="231"/>
      <c r="X33" s="231" t="s">
        <v>126</v>
      </c>
      <c r="Y33" s="214"/>
      <c r="Z33" s="214"/>
      <c r="AA33" s="214"/>
      <c r="AB33" s="214"/>
      <c r="AC33" s="214"/>
      <c r="AD33" s="214"/>
      <c r="AE33" s="214"/>
      <c r="AF33" s="214"/>
      <c r="AG33" s="214" t="s">
        <v>127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46">
        <v>23</v>
      </c>
      <c r="B34" s="247" t="s">
        <v>176</v>
      </c>
      <c r="C34" s="254" t="s">
        <v>177</v>
      </c>
      <c r="D34" s="248" t="s">
        <v>123</v>
      </c>
      <c r="E34" s="249">
        <v>61.79</v>
      </c>
      <c r="F34" s="250"/>
      <c r="G34" s="251">
        <f>ROUND(E34*F34,2)</f>
        <v>0</v>
      </c>
      <c r="H34" s="232"/>
      <c r="I34" s="231">
        <f>ROUND(E34*H34,2)</f>
        <v>0</v>
      </c>
      <c r="J34" s="232"/>
      <c r="K34" s="231">
        <f>ROUND(E34*J34,2)</f>
        <v>0</v>
      </c>
      <c r="L34" s="231">
        <v>21</v>
      </c>
      <c r="M34" s="231">
        <f>G34*(1+L34/100)</f>
        <v>0</v>
      </c>
      <c r="N34" s="231">
        <v>3.6800000000000001E-3</v>
      </c>
      <c r="O34" s="231">
        <f>ROUND(E34*N34,2)</f>
        <v>0.23</v>
      </c>
      <c r="P34" s="231">
        <v>0</v>
      </c>
      <c r="Q34" s="231">
        <f>ROUND(E34*P34,2)</f>
        <v>0</v>
      </c>
      <c r="R34" s="231"/>
      <c r="S34" s="231" t="s">
        <v>124</v>
      </c>
      <c r="T34" s="231" t="s">
        <v>125</v>
      </c>
      <c r="U34" s="231">
        <v>0.46</v>
      </c>
      <c r="V34" s="231">
        <f>ROUND(E34*U34,2)</f>
        <v>28.42</v>
      </c>
      <c r="W34" s="231"/>
      <c r="X34" s="231" t="s">
        <v>126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127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ht="22.5" outlineLevel="1" x14ac:dyDescent="0.2">
      <c r="A35" s="246">
        <v>24</v>
      </c>
      <c r="B35" s="247" t="s">
        <v>178</v>
      </c>
      <c r="C35" s="254" t="s">
        <v>179</v>
      </c>
      <c r="D35" s="248" t="s">
        <v>123</v>
      </c>
      <c r="E35" s="249">
        <v>1048.28</v>
      </c>
      <c r="F35" s="250"/>
      <c r="G35" s="251">
        <f>ROUND(E35*F35,2)</f>
        <v>0</v>
      </c>
      <c r="H35" s="232"/>
      <c r="I35" s="231">
        <f>ROUND(E35*H35,2)</f>
        <v>0</v>
      </c>
      <c r="J35" s="232"/>
      <c r="K35" s="231">
        <f>ROUND(E35*J35,2)</f>
        <v>0</v>
      </c>
      <c r="L35" s="231">
        <v>21</v>
      </c>
      <c r="M35" s="231">
        <f>G35*(1+L35/100)</f>
        <v>0</v>
      </c>
      <c r="N35" s="231">
        <v>4.9100000000000003E-3</v>
      </c>
      <c r="O35" s="231">
        <f>ROUND(E35*N35,2)</f>
        <v>5.15</v>
      </c>
      <c r="P35" s="231">
        <v>0</v>
      </c>
      <c r="Q35" s="231">
        <f>ROUND(E35*P35,2)</f>
        <v>0</v>
      </c>
      <c r="R35" s="231"/>
      <c r="S35" s="231" t="s">
        <v>124</v>
      </c>
      <c r="T35" s="231" t="s">
        <v>125</v>
      </c>
      <c r="U35" s="231">
        <v>0.36199999999999999</v>
      </c>
      <c r="V35" s="231">
        <f>ROUND(E35*U35,2)</f>
        <v>379.48</v>
      </c>
      <c r="W35" s="231"/>
      <c r="X35" s="231" t="s">
        <v>126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127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ht="22.5" outlineLevel="1" x14ac:dyDescent="0.2">
      <c r="A36" s="246">
        <v>25</v>
      </c>
      <c r="B36" s="247" t="s">
        <v>180</v>
      </c>
      <c r="C36" s="254" t="s">
        <v>181</v>
      </c>
      <c r="D36" s="248" t="s">
        <v>123</v>
      </c>
      <c r="E36" s="249">
        <v>1021.76</v>
      </c>
      <c r="F36" s="250"/>
      <c r="G36" s="251">
        <f>ROUND(E36*F36,2)</f>
        <v>0</v>
      </c>
      <c r="H36" s="232"/>
      <c r="I36" s="231">
        <f>ROUND(E36*H36,2)</f>
        <v>0</v>
      </c>
      <c r="J36" s="232"/>
      <c r="K36" s="231">
        <f>ROUND(E36*J36,2)</f>
        <v>0</v>
      </c>
      <c r="L36" s="231">
        <v>21</v>
      </c>
      <c r="M36" s="231">
        <f>G36*(1+L36/100)</f>
        <v>0</v>
      </c>
      <c r="N36" s="231">
        <v>2.0000000000000002E-5</v>
      </c>
      <c r="O36" s="231">
        <f>ROUND(E36*N36,2)</f>
        <v>0.02</v>
      </c>
      <c r="P36" s="231">
        <v>0</v>
      </c>
      <c r="Q36" s="231">
        <f>ROUND(E36*P36,2)</f>
        <v>0</v>
      </c>
      <c r="R36" s="231"/>
      <c r="S36" s="231" t="s">
        <v>124</v>
      </c>
      <c r="T36" s="231" t="s">
        <v>125</v>
      </c>
      <c r="U36" s="231">
        <v>0.11</v>
      </c>
      <c r="V36" s="231">
        <f>ROUND(E36*U36,2)</f>
        <v>112.39</v>
      </c>
      <c r="W36" s="231"/>
      <c r="X36" s="231" t="s">
        <v>126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127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46">
        <v>26</v>
      </c>
      <c r="B37" s="247" t="s">
        <v>182</v>
      </c>
      <c r="C37" s="254" t="s">
        <v>183</v>
      </c>
      <c r="D37" s="248" t="s">
        <v>123</v>
      </c>
      <c r="E37" s="249">
        <v>25</v>
      </c>
      <c r="F37" s="250"/>
      <c r="G37" s="251">
        <f>ROUND(E37*F37,2)</f>
        <v>0</v>
      </c>
      <c r="H37" s="232"/>
      <c r="I37" s="231">
        <f>ROUND(E37*H37,2)</f>
        <v>0</v>
      </c>
      <c r="J37" s="232"/>
      <c r="K37" s="231">
        <f>ROUND(E37*J37,2)</f>
        <v>0</v>
      </c>
      <c r="L37" s="231">
        <v>21</v>
      </c>
      <c r="M37" s="231">
        <f>G37*(1+L37/100)</f>
        <v>0</v>
      </c>
      <c r="N37" s="231">
        <v>3.2000000000000003E-4</v>
      </c>
      <c r="O37" s="231">
        <f>ROUND(E37*N37,2)</f>
        <v>0.01</v>
      </c>
      <c r="P37" s="231">
        <v>0</v>
      </c>
      <c r="Q37" s="231">
        <f>ROUND(E37*P37,2)</f>
        <v>0</v>
      </c>
      <c r="R37" s="231"/>
      <c r="S37" s="231" t="s">
        <v>124</v>
      </c>
      <c r="T37" s="231" t="s">
        <v>125</v>
      </c>
      <c r="U37" s="231">
        <v>0.16</v>
      </c>
      <c r="V37" s="231">
        <f>ROUND(E37*U37,2)</f>
        <v>4</v>
      </c>
      <c r="W37" s="231"/>
      <c r="X37" s="231" t="s">
        <v>126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127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46">
        <v>27</v>
      </c>
      <c r="B38" s="247" t="s">
        <v>184</v>
      </c>
      <c r="C38" s="254" t="s">
        <v>185</v>
      </c>
      <c r="D38" s="248" t="s">
        <v>132</v>
      </c>
      <c r="E38" s="249">
        <v>347.3</v>
      </c>
      <c r="F38" s="250"/>
      <c r="G38" s="251">
        <f>ROUND(E38*F38,2)</f>
        <v>0</v>
      </c>
      <c r="H38" s="232"/>
      <c r="I38" s="231">
        <f>ROUND(E38*H38,2)</f>
        <v>0</v>
      </c>
      <c r="J38" s="232"/>
      <c r="K38" s="231">
        <f>ROUND(E38*J38,2)</f>
        <v>0</v>
      </c>
      <c r="L38" s="231">
        <v>21</v>
      </c>
      <c r="M38" s="231">
        <f>G38*(1+L38/100)</f>
        <v>0</v>
      </c>
      <c r="N38" s="231">
        <v>2.2000000000000001E-4</v>
      </c>
      <c r="O38" s="231">
        <f>ROUND(E38*N38,2)</f>
        <v>0.08</v>
      </c>
      <c r="P38" s="231">
        <v>0</v>
      </c>
      <c r="Q38" s="231">
        <f>ROUND(E38*P38,2)</f>
        <v>0</v>
      </c>
      <c r="R38" s="231"/>
      <c r="S38" s="231" t="s">
        <v>124</v>
      </c>
      <c r="T38" s="231" t="s">
        <v>125</v>
      </c>
      <c r="U38" s="231">
        <v>8.2000000000000003E-2</v>
      </c>
      <c r="V38" s="231">
        <f>ROUND(E38*U38,2)</f>
        <v>28.48</v>
      </c>
      <c r="W38" s="231"/>
      <c r="X38" s="231" t="s">
        <v>126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127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22.5" outlineLevel="1" x14ac:dyDescent="0.2">
      <c r="A39" s="246">
        <v>28</v>
      </c>
      <c r="B39" s="247" t="s">
        <v>180</v>
      </c>
      <c r="C39" s="254" t="s">
        <v>181</v>
      </c>
      <c r="D39" s="248" t="s">
        <v>123</v>
      </c>
      <c r="E39" s="249">
        <v>256.7</v>
      </c>
      <c r="F39" s="250"/>
      <c r="G39" s="251">
        <f>ROUND(E39*F39,2)</f>
        <v>0</v>
      </c>
      <c r="H39" s="232"/>
      <c r="I39" s="231">
        <f>ROUND(E39*H39,2)</f>
        <v>0</v>
      </c>
      <c r="J39" s="232"/>
      <c r="K39" s="231">
        <f>ROUND(E39*J39,2)</f>
        <v>0</v>
      </c>
      <c r="L39" s="231">
        <v>21</v>
      </c>
      <c r="M39" s="231">
        <f>G39*(1+L39/100)</f>
        <v>0</v>
      </c>
      <c r="N39" s="231">
        <v>2.0000000000000002E-5</v>
      </c>
      <c r="O39" s="231">
        <f>ROUND(E39*N39,2)</f>
        <v>0.01</v>
      </c>
      <c r="P39" s="231">
        <v>0</v>
      </c>
      <c r="Q39" s="231">
        <f>ROUND(E39*P39,2)</f>
        <v>0</v>
      </c>
      <c r="R39" s="231"/>
      <c r="S39" s="231" t="s">
        <v>124</v>
      </c>
      <c r="T39" s="231" t="s">
        <v>125</v>
      </c>
      <c r="U39" s="231">
        <v>0.11</v>
      </c>
      <c r="V39" s="231">
        <f>ROUND(E39*U39,2)</f>
        <v>28.24</v>
      </c>
      <c r="W39" s="231"/>
      <c r="X39" s="231" t="s">
        <v>126</v>
      </c>
      <c r="Y39" s="214"/>
      <c r="Z39" s="214"/>
      <c r="AA39" s="214"/>
      <c r="AB39" s="214"/>
      <c r="AC39" s="214"/>
      <c r="AD39" s="214"/>
      <c r="AE39" s="214"/>
      <c r="AF39" s="214"/>
      <c r="AG39" s="214" t="s">
        <v>127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ht="22.5" outlineLevel="1" x14ac:dyDescent="0.2">
      <c r="A40" s="246">
        <v>29</v>
      </c>
      <c r="B40" s="247" t="s">
        <v>186</v>
      </c>
      <c r="C40" s="254" t="s">
        <v>187</v>
      </c>
      <c r="D40" s="248" t="s">
        <v>132</v>
      </c>
      <c r="E40" s="249">
        <v>5.2</v>
      </c>
      <c r="F40" s="250"/>
      <c r="G40" s="251">
        <f>ROUND(E40*F40,2)</f>
        <v>0</v>
      </c>
      <c r="H40" s="232"/>
      <c r="I40" s="231">
        <f>ROUND(E40*H40,2)</f>
        <v>0</v>
      </c>
      <c r="J40" s="232"/>
      <c r="K40" s="231">
        <f>ROUND(E40*J40,2)</f>
        <v>0</v>
      </c>
      <c r="L40" s="231">
        <v>21</v>
      </c>
      <c r="M40" s="231">
        <f>G40*(1+L40/100)</f>
        <v>0</v>
      </c>
      <c r="N40" s="231">
        <v>2.0000000000000001E-4</v>
      </c>
      <c r="O40" s="231">
        <f>ROUND(E40*N40,2)</f>
        <v>0</v>
      </c>
      <c r="P40" s="231">
        <v>0</v>
      </c>
      <c r="Q40" s="231">
        <f>ROUND(E40*P40,2)</f>
        <v>0</v>
      </c>
      <c r="R40" s="231" t="s">
        <v>155</v>
      </c>
      <c r="S40" s="231" t="s">
        <v>124</v>
      </c>
      <c r="T40" s="231" t="s">
        <v>125</v>
      </c>
      <c r="U40" s="231">
        <v>0</v>
      </c>
      <c r="V40" s="231">
        <f>ROUND(E40*U40,2)</f>
        <v>0</v>
      </c>
      <c r="W40" s="231"/>
      <c r="X40" s="231" t="s">
        <v>156</v>
      </c>
      <c r="Y40" s="214"/>
      <c r="Z40" s="214"/>
      <c r="AA40" s="214"/>
      <c r="AB40" s="214"/>
      <c r="AC40" s="214"/>
      <c r="AD40" s="214"/>
      <c r="AE40" s="214"/>
      <c r="AF40" s="214"/>
      <c r="AG40" s="214" t="s">
        <v>157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x14ac:dyDescent="0.2">
      <c r="A41" s="234" t="s">
        <v>119</v>
      </c>
      <c r="B41" s="235" t="s">
        <v>69</v>
      </c>
      <c r="C41" s="253" t="s">
        <v>70</v>
      </c>
      <c r="D41" s="236"/>
      <c r="E41" s="237"/>
      <c r="F41" s="238"/>
      <c r="G41" s="239">
        <f>SUMIF(AG42:AG43,"&lt;&gt;NOR",G42:G43)</f>
        <v>0</v>
      </c>
      <c r="H41" s="233"/>
      <c r="I41" s="233">
        <f>SUM(I42:I43)</f>
        <v>0</v>
      </c>
      <c r="J41" s="233"/>
      <c r="K41" s="233">
        <f>SUM(K42:K43)</f>
        <v>0</v>
      </c>
      <c r="L41" s="233"/>
      <c r="M41" s="233">
        <f>SUM(M42:M43)</f>
        <v>0</v>
      </c>
      <c r="N41" s="233"/>
      <c r="O41" s="233">
        <f>SUM(O42:O43)</f>
        <v>0.89999999999999991</v>
      </c>
      <c r="P41" s="233"/>
      <c r="Q41" s="233">
        <f>SUM(Q42:Q43)</f>
        <v>0</v>
      </c>
      <c r="R41" s="233"/>
      <c r="S41" s="233"/>
      <c r="T41" s="233"/>
      <c r="U41" s="233"/>
      <c r="V41" s="233">
        <f>SUM(V42:V43)</f>
        <v>12.96</v>
      </c>
      <c r="W41" s="233"/>
      <c r="X41" s="233"/>
      <c r="AG41" t="s">
        <v>120</v>
      </c>
    </row>
    <row r="42" spans="1:60" ht="22.5" outlineLevel="1" x14ac:dyDescent="0.2">
      <c r="A42" s="246">
        <v>30</v>
      </c>
      <c r="B42" s="247" t="s">
        <v>188</v>
      </c>
      <c r="C42" s="254" t="s">
        <v>189</v>
      </c>
      <c r="D42" s="248" t="s">
        <v>123</v>
      </c>
      <c r="E42" s="249">
        <v>1.82</v>
      </c>
      <c r="F42" s="250"/>
      <c r="G42" s="251">
        <f>ROUND(E42*F42,2)</f>
        <v>0</v>
      </c>
      <c r="H42" s="232"/>
      <c r="I42" s="231">
        <f>ROUND(E42*H42,2)</f>
        <v>0</v>
      </c>
      <c r="J42" s="232"/>
      <c r="K42" s="231">
        <f>ROUND(E42*J42,2)</f>
        <v>0</v>
      </c>
      <c r="L42" s="231">
        <v>21</v>
      </c>
      <c r="M42" s="231">
        <f>G42*(1+L42/100)</f>
        <v>0</v>
      </c>
      <c r="N42" s="231">
        <v>3.032E-2</v>
      </c>
      <c r="O42" s="231">
        <f>ROUND(E42*N42,2)</f>
        <v>0.06</v>
      </c>
      <c r="P42" s="231">
        <v>0</v>
      </c>
      <c r="Q42" s="231">
        <f>ROUND(E42*P42,2)</f>
        <v>0</v>
      </c>
      <c r="R42" s="231"/>
      <c r="S42" s="231" t="s">
        <v>124</v>
      </c>
      <c r="T42" s="231" t="s">
        <v>125</v>
      </c>
      <c r="U42" s="231">
        <v>0.44</v>
      </c>
      <c r="V42" s="231">
        <f>ROUND(E42*U42,2)</f>
        <v>0.8</v>
      </c>
      <c r="W42" s="231"/>
      <c r="X42" s="231" t="s">
        <v>126</v>
      </c>
      <c r="Y42" s="214"/>
      <c r="Z42" s="214"/>
      <c r="AA42" s="214"/>
      <c r="AB42" s="214"/>
      <c r="AC42" s="214"/>
      <c r="AD42" s="214"/>
      <c r="AE42" s="214"/>
      <c r="AF42" s="214"/>
      <c r="AG42" s="214" t="s">
        <v>127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1" x14ac:dyDescent="0.2">
      <c r="A43" s="246">
        <v>31</v>
      </c>
      <c r="B43" s="247" t="s">
        <v>188</v>
      </c>
      <c r="C43" s="254" t="s">
        <v>189</v>
      </c>
      <c r="D43" s="248" t="s">
        <v>123</v>
      </c>
      <c r="E43" s="249">
        <v>27.63</v>
      </c>
      <c r="F43" s="250"/>
      <c r="G43" s="251">
        <f>ROUND(E43*F43,2)</f>
        <v>0</v>
      </c>
      <c r="H43" s="232"/>
      <c r="I43" s="231">
        <f>ROUND(E43*H43,2)</f>
        <v>0</v>
      </c>
      <c r="J43" s="232"/>
      <c r="K43" s="231">
        <f>ROUND(E43*J43,2)</f>
        <v>0</v>
      </c>
      <c r="L43" s="231">
        <v>21</v>
      </c>
      <c r="M43" s="231">
        <f>G43*(1+L43/100)</f>
        <v>0</v>
      </c>
      <c r="N43" s="231">
        <v>3.032E-2</v>
      </c>
      <c r="O43" s="231">
        <f>ROUND(E43*N43,2)</f>
        <v>0.84</v>
      </c>
      <c r="P43" s="231">
        <v>0</v>
      </c>
      <c r="Q43" s="231">
        <f>ROUND(E43*P43,2)</f>
        <v>0</v>
      </c>
      <c r="R43" s="231"/>
      <c r="S43" s="231" t="s">
        <v>124</v>
      </c>
      <c r="T43" s="231" t="s">
        <v>125</v>
      </c>
      <c r="U43" s="231">
        <v>0.44</v>
      </c>
      <c r="V43" s="231">
        <f>ROUND(E43*U43,2)</f>
        <v>12.16</v>
      </c>
      <c r="W43" s="231"/>
      <c r="X43" s="231" t="s">
        <v>126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127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x14ac:dyDescent="0.2">
      <c r="A44" s="234" t="s">
        <v>119</v>
      </c>
      <c r="B44" s="235" t="s">
        <v>71</v>
      </c>
      <c r="C44" s="253" t="s">
        <v>72</v>
      </c>
      <c r="D44" s="236"/>
      <c r="E44" s="237"/>
      <c r="F44" s="238"/>
      <c r="G44" s="239">
        <f>SUMIF(AG45:AG50,"&lt;&gt;NOR",G45:G50)</f>
        <v>0</v>
      </c>
      <c r="H44" s="233"/>
      <c r="I44" s="233">
        <f>SUM(I45:I50)</f>
        <v>0</v>
      </c>
      <c r="J44" s="233"/>
      <c r="K44" s="233">
        <f>SUM(K45:K50)</f>
        <v>0</v>
      </c>
      <c r="L44" s="233"/>
      <c r="M44" s="233">
        <f>SUM(M45:M50)</f>
        <v>0</v>
      </c>
      <c r="N44" s="233"/>
      <c r="O44" s="233">
        <f>SUM(O45:O50)</f>
        <v>40.910000000000004</v>
      </c>
      <c r="P44" s="233"/>
      <c r="Q44" s="233">
        <f>SUM(Q45:Q50)</f>
        <v>0</v>
      </c>
      <c r="R44" s="233"/>
      <c r="S44" s="233"/>
      <c r="T44" s="233"/>
      <c r="U44" s="233"/>
      <c r="V44" s="233">
        <f>SUM(V45:V50)</f>
        <v>493.45</v>
      </c>
      <c r="W44" s="233"/>
      <c r="X44" s="233"/>
      <c r="AG44" t="s">
        <v>120</v>
      </c>
    </row>
    <row r="45" spans="1:60" outlineLevel="1" x14ac:dyDescent="0.2">
      <c r="A45" s="246">
        <v>32</v>
      </c>
      <c r="B45" s="247" t="s">
        <v>190</v>
      </c>
      <c r="C45" s="254" t="s">
        <v>191</v>
      </c>
      <c r="D45" s="248" t="s">
        <v>123</v>
      </c>
      <c r="E45" s="249">
        <v>1489.4449999999999</v>
      </c>
      <c r="F45" s="250"/>
      <c r="G45" s="251">
        <f>ROUND(E45*F45,2)</f>
        <v>0</v>
      </c>
      <c r="H45" s="232"/>
      <c r="I45" s="231">
        <f>ROUND(E45*H45,2)</f>
        <v>0</v>
      </c>
      <c r="J45" s="232"/>
      <c r="K45" s="231">
        <f>ROUND(E45*J45,2)</f>
        <v>0</v>
      </c>
      <c r="L45" s="231">
        <v>21</v>
      </c>
      <c r="M45" s="231">
        <f>G45*(1+L45/100)</f>
        <v>0</v>
      </c>
      <c r="N45" s="231">
        <v>2.426E-2</v>
      </c>
      <c r="O45" s="231">
        <f>ROUND(E45*N45,2)</f>
        <v>36.130000000000003</v>
      </c>
      <c r="P45" s="231">
        <v>0</v>
      </c>
      <c r="Q45" s="231">
        <f>ROUND(E45*P45,2)</f>
        <v>0</v>
      </c>
      <c r="R45" s="231"/>
      <c r="S45" s="231" t="s">
        <v>124</v>
      </c>
      <c r="T45" s="231" t="s">
        <v>125</v>
      </c>
      <c r="U45" s="231">
        <v>0.14199999999999999</v>
      </c>
      <c r="V45" s="231">
        <f>ROUND(E45*U45,2)</f>
        <v>211.5</v>
      </c>
      <c r="W45" s="231"/>
      <c r="X45" s="231" t="s">
        <v>126</v>
      </c>
      <c r="Y45" s="214"/>
      <c r="Z45" s="214"/>
      <c r="AA45" s="214"/>
      <c r="AB45" s="214"/>
      <c r="AC45" s="214"/>
      <c r="AD45" s="214"/>
      <c r="AE45" s="214"/>
      <c r="AF45" s="214"/>
      <c r="AG45" s="214" t="s">
        <v>127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46">
        <v>33</v>
      </c>
      <c r="B46" s="247" t="s">
        <v>192</v>
      </c>
      <c r="C46" s="254" t="s">
        <v>193</v>
      </c>
      <c r="D46" s="248" t="s">
        <v>123</v>
      </c>
      <c r="E46" s="249">
        <v>4468.335</v>
      </c>
      <c r="F46" s="250"/>
      <c r="G46" s="251">
        <f>ROUND(E46*F46,2)</f>
        <v>0</v>
      </c>
      <c r="H46" s="232"/>
      <c r="I46" s="231">
        <f>ROUND(E46*H46,2)</f>
        <v>0</v>
      </c>
      <c r="J46" s="232"/>
      <c r="K46" s="231">
        <f>ROUND(E46*J46,2)</f>
        <v>0</v>
      </c>
      <c r="L46" s="231">
        <v>21</v>
      </c>
      <c r="M46" s="231">
        <f>G46*(1+L46/100)</f>
        <v>0</v>
      </c>
      <c r="N46" s="231">
        <v>1.0200000000000001E-3</v>
      </c>
      <c r="O46" s="231">
        <f>ROUND(E46*N46,2)</f>
        <v>4.5599999999999996</v>
      </c>
      <c r="P46" s="231">
        <v>0</v>
      </c>
      <c r="Q46" s="231">
        <f>ROUND(E46*P46,2)</f>
        <v>0</v>
      </c>
      <c r="R46" s="231"/>
      <c r="S46" s="231" t="s">
        <v>124</v>
      </c>
      <c r="T46" s="231" t="s">
        <v>125</v>
      </c>
      <c r="U46" s="231">
        <v>7.0000000000000001E-3</v>
      </c>
      <c r="V46" s="231">
        <f>ROUND(E46*U46,2)</f>
        <v>31.28</v>
      </c>
      <c r="W46" s="231"/>
      <c r="X46" s="231" t="s">
        <v>126</v>
      </c>
      <c r="Y46" s="214"/>
      <c r="Z46" s="214"/>
      <c r="AA46" s="214"/>
      <c r="AB46" s="214"/>
      <c r="AC46" s="214"/>
      <c r="AD46" s="214"/>
      <c r="AE46" s="214"/>
      <c r="AF46" s="214"/>
      <c r="AG46" s="214" t="s">
        <v>127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46">
        <v>34</v>
      </c>
      <c r="B47" s="247" t="s">
        <v>194</v>
      </c>
      <c r="C47" s="254" t="s">
        <v>195</v>
      </c>
      <c r="D47" s="248" t="s">
        <v>123</v>
      </c>
      <c r="E47" s="249">
        <v>1489.4449999999999</v>
      </c>
      <c r="F47" s="250"/>
      <c r="G47" s="251">
        <f>ROUND(E47*F47,2)</f>
        <v>0</v>
      </c>
      <c r="H47" s="232"/>
      <c r="I47" s="231">
        <f>ROUND(E47*H47,2)</f>
        <v>0</v>
      </c>
      <c r="J47" s="232"/>
      <c r="K47" s="231">
        <f>ROUND(E47*J47,2)</f>
        <v>0</v>
      </c>
      <c r="L47" s="231">
        <v>21</v>
      </c>
      <c r="M47" s="231">
        <f>G47*(1+L47/100)</f>
        <v>0</v>
      </c>
      <c r="N47" s="231">
        <v>0</v>
      </c>
      <c r="O47" s="231">
        <f>ROUND(E47*N47,2)</f>
        <v>0</v>
      </c>
      <c r="P47" s="231">
        <v>0</v>
      </c>
      <c r="Q47" s="231">
        <f>ROUND(E47*P47,2)</f>
        <v>0</v>
      </c>
      <c r="R47" s="231"/>
      <c r="S47" s="231" t="s">
        <v>124</v>
      </c>
      <c r="T47" s="231" t="s">
        <v>125</v>
      </c>
      <c r="U47" s="231">
        <v>0.12</v>
      </c>
      <c r="V47" s="231">
        <f>ROUND(E47*U47,2)</f>
        <v>178.73</v>
      </c>
      <c r="W47" s="231"/>
      <c r="X47" s="231" t="s">
        <v>126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127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46">
        <v>35</v>
      </c>
      <c r="B48" s="247" t="s">
        <v>196</v>
      </c>
      <c r="C48" s="254" t="s">
        <v>197</v>
      </c>
      <c r="D48" s="248" t="s">
        <v>123</v>
      </c>
      <c r="E48" s="249">
        <v>1489.4449999999999</v>
      </c>
      <c r="F48" s="250"/>
      <c r="G48" s="251">
        <f>ROUND(E48*F48,2)</f>
        <v>0</v>
      </c>
      <c r="H48" s="232"/>
      <c r="I48" s="231">
        <f>ROUND(E48*H48,2)</f>
        <v>0</v>
      </c>
      <c r="J48" s="232"/>
      <c r="K48" s="231">
        <f>ROUND(E48*J48,2)</f>
        <v>0</v>
      </c>
      <c r="L48" s="231">
        <v>21</v>
      </c>
      <c r="M48" s="231">
        <f>G48*(1+L48/100)</f>
        <v>0</v>
      </c>
      <c r="N48" s="231">
        <v>0</v>
      </c>
      <c r="O48" s="231">
        <f>ROUND(E48*N48,2)</f>
        <v>0</v>
      </c>
      <c r="P48" s="231">
        <v>0</v>
      </c>
      <c r="Q48" s="231">
        <f>ROUND(E48*P48,2)</f>
        <v>0</v>
      </c>
      <c r="R48" s="231"/>
      <c r="S48" s="231" t="s">
        <v>124</v>
      </c>
      <c r="T48" s="231" t="s">
        <v>125</v>
      </c>
      <c r="U48" s="231">
        <v>3.0300000000000001E-2</v>
      </c>
      <c r="V48" s="231">
        <f>ROUND(E48*U48,2)</f>
        <v>45.13</v>
      </c>
      <c r="W48" s="231"/>
      <c r="X48" s="231" t="s">
        <v>126</v>
      </c>
      <c r="Y48" s="214"/>
      <c r="Z48" s="214"/>
      <c r="AA48" s="214"/>
      <c r="AB48" s="214"/>
      <c r="AC48" s="214"/>
      <c r="AD48" s="214"/>
      <c r="AE48" s="214"/>
      <c r="AF48" s="214"/>
      <c r="AG48" s="214" t="s">
        <v>127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46">
        <v>36</v>
      </c>
      <c r="B49" s="247" t="s">
        <v>198</v>
      </c>
      <c r="C49" s="254" t="s">
        <v>199</v>
      </c>
      <c r="D49" s="248" t="s">
        <v>123</v>
      </c>
      <c r="E49" s="249">
        <v>4468.335</v>
      </c>
      <c r="F49" s="250"/>
      <c r="G49" s="251">
        <f>ROUND(E49*F49,2)</f>
        <v>0</v>
      </c>
      <c r="H49" s="232"/>
      <c r="I49" s="231">
        <f>ROUND(E49*H49,2)</f>
        <v>0</v>
      </c>
      <c r="J49" s="232"/>
      <c r="K49" s="231">
        <f>ROUND(E49*J49,2)</f>
        <v>0</v>
      </c>
      <c r="L49" s="231">
        <v>21</v>
      </c>
      <c r="M49" s="231">
        <f>G49*(1+L49/100)</f>
        <v>0</v>
      </c>
      <c r="N49" s="231">
        <v>5.0000000000000002E-5</v>
      </c>
      <c r="O49" s="231">
        <f>ROUND(E49*N49,2)</f>
        <v>0.22</v>
      </c>
      <c r="P49" s="231">
        <v>0</v>
      </c>
      <c r="Q49" s="231">
        <f>ROUND(E49*P49,2)</f>
        <v>0</v>
      </c>
      <c r="R49" s="231"/>
      <c r="S49" s="231" t="s">
        <v>124</v>
      </c>
      <c r="T49" s="231" t="s">
        <v>125</v>
      </c>
      <c r="U49" s="231">
        <v>0</v>
      </c>
      <c r="V49" s="231">
        <f>ROUND(E49*U49,2)</f>
        <v>0</v>
      </c>
      <c r="W49" s="231"/>
      <c r="X49" s="231" t="s">
        <v>126</v>
      </c>
      <c r="Y49" s="214"/>
      <c r="Z49" s="214"/>
      <c r="AA49" s="214"/>
      <c r="AB49" s="214"/>
      <c r="AC49" s="214"/>
      <c r="AD49" s="214"/>
      <c r="AE49" s="214"/>
      <c r="AF49" s="214"/>
      <c r="AG49" s="214" t="s">
        <v>127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46">
        <v>37</v>
      </c>
      <c r="B50" s="247" t="s">
        <v>200</v>
      </c>
      <c r="C50" s="254" t="s">
        <v>201</v>
      </c>
      <c r="D50" s="248" t="s">
        <v>123</v>
      </c>
      <c r="E50" s="249">
        <v>1489.4449999999999</v>
      </c>
      <c r="F50" s="250"/>
      <c r="G50" s="251">
        <f>ROUND(E50*F50,2)</f>
        <v>0</v>
      </c>
      <c r="H50" s="232"/>
      <c r="I50" s="231">
        <f>ROUND(E50*H50,2)</f>
        <v>0</v>
      </c>
      <c r="J50" s="232"/>
      <c r="K50" s="231">
        <f>ROUND(E50*J50,2)</f>
        <v>0</v>
      </c>
      <c r="L50" s="231">
        <v>21</v>
      </c>
      <c r="M50" s="231">
        <f>G50*(1+L50/100)</f>
        <v>0</v>
      </c>
      <c r="N50" s="231">
        <v>0</v>
      </c>
      <c r="O50" s="231">
        <f>ROUND(E50*N50,2)</f>
        <v>0</v>
      </c>
      <c r="P50" s="231">
        <v>0</v>
      </c>
      <c r="Q50" s="231">
        <f>ROUND(E50*P50,2)</f>
        <v>0</v>
      </c>
      <c r="R50" s="231"/>
      <c r="S50" s="231" t="s">
        <v>124</v>
      </c>
      <c r="T50" s="231" t="s">
        <v>125</v>
      </c>
      <c r="U50" s="231">
        <v>1.7999999999999999E-2</v>
      </c>
      <c r="V50" s="231">
        <f>ROUND(E50*U50,2)</f>
        <v>26.81</v>
      </c>
      <c r="W50" s="231"/>
      <c r="X50" s="231" t="s">
        <v>126</v>
      </c>
      <c r="Y50" s="214"/>
      <c r="Z50" s="214"/>
      <c r="AA50" s="214"/>
      <c r="AB50" s="214"/>
      <c r="AC50" s="214"/>
      <c r="AD50" s="214"/>
      <c r="AE50" s="214"/>
      <c r="AF50" s="214"/>
      <c r="AG50" s="214" t="s">
        <v>127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25.5" x14ac:dyDescent="0.2">
      <c r="A51" s="234" t="s">
        <v>119</v>
      </c>
      <c r="B51" s="235" t="s">
        <v>73</v>
      </c>
      <c r="C51" s="253" t="s">
        <v>74</v>
      </c>
      <c r="D51" s="236"/>
      <c r="E51" s="237"/>
      <c r="F51" s="238"/>
      <c r="G51" s="239">
        <f>SUMIF(AG52:AG62,"&lt;&gt;NOR",G52:G62)</f>
        <v>0</v>
      </c>
      <c r="H51" s="233"/>
      <c r="I51" s="233">
        <f>SUM(I52:I62)</f>
        <v>0</v>
      </c>
      <c r="J51" s="233"/>
      <c r="K51" s="233">
        <f>SUM(K52:K62)</f>
        <v>0</v>
      </c>
      <c r="L51" s="233"/>
      <c r="M51" s="233">
        <f>SUM(M52:M62)</f>
        <v>0</v>
      </c>
      <c r="N51" s="233"/>
      <c r="O51" s="233">
        <f>SUM(O52:O62)</f>
        <v>0</v>
      </c>
      <c r="P51" s="233"/>
      <c r="Q51" s="233">
        <f>SUM(Q52:Q62)</f>
        <v>0</v>
      </c>
      <c r="R51" s="233"/>
      <c r="S51" s="233"/>
      <c r="T51" s="233"/>
      <c r="U51" s="233"/>
      <c r="V51" s="233">
        <f>SUM(V52:V62)</f>
        <v>0</v>
      </c>
      <c r="W51" s="233"/>
      <c r="X51" s="233"/>
      <c r="AG51" t="s">
        <v>120</v>
      </c>
    </row>
    <row r="52" spans="1:60" ht="22.5" outlineLevel="1" x14ac:dyDescent="0.2">
      <c r="A52" s="246">
        <v>38</v>
      </c>
      <c r="B52" s="247" t="s">
        <v>202</v>
      </c>
      <c r="C52" s="254" t="s">
        <v>203</v>
      </c>
      <c r="D52" s="248" t="s">
        <v>204</v>
      </c>
      <c r="E52" s="249">
        <v>1</v>
      </c>
      <c r="F52" s="250"/>
      <c r="G52" s="251">
        <f>ROUND(E52*F52,2)</f>
        <v>0</v>
      </c>
      <c r="H52" s="232"/>
      <c r="I52" s="231">
        <f>ROUND(E52*H52,2)</f>
        <v>0</v>
      </c>
      <c r="J52" s="232"/>
      <c r="K52" s="231">
        <f>ROUND(E52*J52,2)</f>
        <v>0</v>
      </c>
      <c r="L52" s="231">
        <v>21</v>
      </c>
      <c r="M52" s="231">
        <f>G52*(1+L52/100)</f>
        <v>0</v>
      </c>
      <c r="N52" s="231">
        <v>0</v>
      </c>
      <c r="O52" s="231">
        <f>ROUND(E52*N52,2)</f>
        <v>0</v>
      </c>
      <c r="P52" s="231">
        <v>0</v>
      </c>
      <c r="Q52" s="231">
        <f>ROUND(E52*P52,2)</f>
        <v>0</v>
      </c>
      <c r="R52" s="231"/>
      <c r="S52" s="231" t="s">
        <v>205</v>
      </c>
      <c r="T52" s="231" t="s">
        <v>125</v>
      </c>
      <c r="U52" s="231">
        <v>0</v>
      </c>
      <c r="V52" s="231">
        <f>ROUND(E52*U52,2)</f>
        <v>0</v>
      </c>
      <c r="W52" s="231"/>
      <c r="X52" s="231" t="s">
        <v>126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127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ht="22.5" outlineLevel="1" x14ac:dyDescent="0.2">
      <c r="A53" s="246">
        <v>39</v>
      </c>
      <c r="B53" s="247" t="s">
        <v>206</v>
      </c>
      <c r="C53" s="254" t="s">
        <v>207</v>
      </c>
      <c r="D53" s="248" t="s">
        <v>204</v>
      </c>
      <c r="E53" s="249">
        <v>1</v>
      </c>
      <c r="F53" s="250"/>
      <c r="G53" s="251">
        <f>ROUND(E53*F53,2)</f>
        <v>0</v>
      </c>
      <c r="H53" s="232"/>
      <c r="I53" s="231">
        <f>ROUND(E53*H53,2)</f>
        <v>0</v>
      </c>
      <c r="J53" s="232"/>
      <c r="K53" s="231">
        <f>ROUND(E53*J53,2)</f>
        <v>0</v>
      </c>
      <c r="L53" s="231">
        <v>21</v>
      </c>
      <c r="M53" s="231">
        <f>G53*(1+L53/100)</f>
        <v>0</v>
      </c>
      <c r="N53" s="231">
        <v>0</v>
      </c>
      <c r="O53" s="231">
        <f>ROUND(E53*N53,2)</f>
        <v>0</v>
      </c>
      <c r="P53" s="231">
        <v>0</v>
      </c>
      <c r="Q53" s="231">
        <f>ROUND(E53*P53,2)</f>
        <v>0</v>
      </c>
      <c r="R53" s="231"/>
      <c r="S53" s="231" t="s">
        <v>205</v>
      </c>
      <c r="T53" s="231" t="s">
        <v>125</v>
      </c>
      <c r="U53" s="231">
        <v>0</v>
      </c>
      <c r="V53" s="231">
        <f>ROUND(E53*U53,2)</f>
        <v>0</v>
      </c>
      <c r="W53" s="231"/>
      <c r="X53" s="231" t="s">
        <v>126</v>
      </c>
      <c r="Y53" s="214"/>
      <c r="Z53" s="214"/>
      <c r="AA53" s="214"/>
      <c r="AB53" s="214"/>
      <c r="AC53" s="214"/>
      <c r="AD53" s="214"/>
      <c r="AE53" s="214"/>
      <c r="AF53" s="214"/>
      <c r="AG53" s="214" t="s">
        <v>127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ht="22.5" outlineLevel="1" x14ac:dyDescent="0.2">
      <c r="A54" s="246">
        <v>40</v>
      </c>
      <c r="B54" s="247" t="s">
        <v>208</v>
      </c>
      <c r="C54" s="254" t="s">
        <v>209</v>
      </c>
      <c r="D54" s="248" t="s">
        <v>210</v>
      </c>
      <c r="E54" s="249">
        <v>1</v>
      </c>
      <c r="F54" s="250"/>
      <c r="G54" s="251">
        <f>ROUND(E54*F54,2)</f>
        <v>0</v>
      </c>
      <c r="H54" s="232"/>
      <c r="I54" s="231">
        <f>ROUND(E54*H54,2)</f>
        <v>0</v>
      </c>
      <c r="J54" s="232"/>
      <c r="K54" s="231">
        <f>ROUND(E54*J54,2)</f>
        <v>0</v>
      </c>
      <c r="L54" s="231">
        <v>21</v>
      </c>
      <c r="M54" s="231">
        <f>G54*(1+L54/100)</f>
        <v>0</v>
      </c>
      <c r="N54" s="231">
        <v>0</v>
      </c>
      <c r="O54" s="231">
        <f>ROUND(E54*N54,2)</f>
        <v>0</v>
      </c>
      <c r="P54" s="231">
        <v>0</v>
      </c>
      <c r="Q54" s="231">
        <f>ROUND(E54*P54,2)</f>
        <v>0</v>
      </c>
      <c r="R54" s="231"/>
      <c r="S54" s="231" t="s">
        <v>205</v>
      </c>
      <c r="T54" s="231" t="s">
        <v>125</v>
      </c>
      <c r="U54" s="231">
        <v>0</v>
      </c>
      <c r="V54" s="231">
        <f>ROUND(E54*U54,2)</f>
        <v>0</v>
      </c>
      <c r="W54" s="231"/>
      <c r="X54" s="231" t="s">
        <v>126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127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ht="22.5" outlineLevel="1" x14ac:dyDescent="0.2">
      <c r="A55" s="246">
        <v>41</v>
      </c>
      <c r="B55" s="247" t="s">
        <v>211</v>
      </c>
      <c r="C55" s="254" t="s">
        <v>212</v>
      </c>
      <c r="D55" s="248" t="s">
        <v>213</v>
      </c>
      <c r="E55" s="249">
        <v>12</v>
      </c>
      <c r="F55" s="250"/>
      <c r="G55" s="251">
        <f>ROUND(E55*F55,2)</f>
        <v>0</v>
      </c>
      <c r="H55" s="232"/>
      <c r="I55" s="231">
        <f>ROUND(E55*H55,2)</f>
        <v>0</v>
      </c>
      <c r="J55" s="232"/>
      <c r="K55" s="231">
        <f>ROUND(E55*J55,2)</f>
        <v>0</v>
      </c>
      <c r="L55" s="231">
        <v>21</v>
      </c>
      <c r="M55" s="231">
        <f>G55*(1+L55/100)</f>
        <v>0</v>
      </c>
      <c r="N55" s="231">
        <v>0</v>
      </c>
      <c r="O55" s="231">
        <f>ROUND(E55*N55,2)</f>
        <v>0</v>
      </c>
      <c r="P55" s="231">
        <v>0</v>
      </c>
      <c r="Q55" s="231">
        <f>ROUND(E55*P55,2)</f>
        <v>0</v>
      </c>
      <c r="R55" s="231"/>
      <c r="S55" s="231" t="s">
        <v>205</v>
      </c>
      <c r="T55" s="231" t="s">
        <v>125</v>
      </c>
      <c r="U55" s="231">
        <v>0</v>
      </c>
      <c r="V55" s="231">
        <f>ROUND(E55*U55,2)</f>
        <v>0</v>
      </c>
      <c r="W55" s="231"/>
      <c r="X55" s="231" t="s">
        <v>126</v>
      </c>
      <c r="Y55" s="214"/>
      <c r="Z55" s="214"/>
      <c r="AA55" s="214"/>
      <c r="AB55" s="214"/>
      <c r="AC55" s="214"/>
      <c r="AD55" s="214"/>
      <c r="AE55" s="214"/>
      <c r="AF55" s="214"/>
      <c r="AG55" s="214" t="s">
        <v>127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ht="22.5" outlineLevel="1" x14ac:dyDescent="0.2">
      <c r="A56" s="246">
        <v>42</v>
      </c>
      <c r="B56" s="247" t="s">
        <v>214</v>
      </c>
      <c r="C56" s="254" t="s">
        <v>215</v>
      </c>
      <c r="D56" s="248" t="s">
        <v>210</v>
      </c>
      <c r="E56" s="249">
        <v>12</v>
      </c>
      <c r="F56" s="250"/>
      <c r="G56" s="251">
        <f>ROUND(E56*F56,2)</f>
        <v>0</v>
      </c>
      <c r="H56" s="232"/>
      <c r="I56" s="231">
        <f>ROUND(E56*H56,2)</f>
        <v>0</v>
      </c>
      <c r="J56" s="232"/>
      <c r="K56" s="231">
        <f>ROUND(E56*J56,2)</f>
        <v>0</v>
      </c>
      <c r="L56" s="231">
        <v>21</v>
      </c>
      <c r="M56" s="231">
        <f>G56*(1+L56/100)</f>
        <v>0</v>
      </c>
      <c r="N56" s="231">
        <v>0</v>
      </c>
      <c r="O56" s="231">
        <f>ROUND(E56*N56,2)</f>
        <v>0</v>
      </c>
      <c r="P56" s="231">
        <v>0</v>
      </c>
      <c r="Q56" s="231">
        <f>ROUND(E56*P56,2)</f>
        <v>0</v>
      </c>
      <c r="R56" s="231"/>
      <c r="S56" s="231" t="s">
        <v>205</v>
      </c>
      <c r="T56" s="231" t="s">
        <v>125</v>
      </c>
      <c r="U56" s="231">
        <v>0</v>
      </c>
      <c r="V56" s="231">
        <f>ROUND(E56*U56,2)</f>
        <v>0</v>
      </c>
      <c r="W56" s="231"/>
      <c r="X56" s="231" t="s">
        <v>126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127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46">
        <v>43</v>
      </c>
      <c r="B57" s="247" t="s">
        <v>216</v>
      </c>
      <c r="C57" s="254" t="s">
        <v>217</v>
      </c>
      <c r="D57" s="248" t="s">
        <v>210</v>
      </c>
      <c r="E57" s="249">
        <v>1</v>
      </c>
      <c r="F57" s="250"/>
      <c r="G57" s="251">
        <f>ROUND(E57*F57,2)</f>
        <v>0</v>
      </c>
      <c r="H57" s="232"/>
      <c r="I57" s="231">
        <f>ROUND(E57*H57,2)</f>
        <v>0</v>
      </c>
      <c r="J57" s="232"/>
      <c r="K57" s="231">
        <f>ROUND(E57*J57,2)</f>
        <v>0</v>
      </c>
      <c r="L57" s="231">
        <v>21</v>
      </c>
      <c r="M57" s="231">
        <f>G57*(1+L57/100)</f>
        <v>0</v>
      </c>
      <c r="N57" s="231">
        <v>0</v>
      </c>
      <c r="O57" s="231">
        <f>ROUND(E57*N57,2)</f>
        <v>0</v>
      </c>
      <c r="P57" s="231">
        <v>0</v>
      </c>
      <c r="Q57" s="231">
        <f>ROUND(E57*P57,2)</f>
        <v>0</v>
      </c>
      <c r="R57" s="231"/>
      <c r="S57" s="231" t="s">
        <v>205</v>
      </c>
      <c r="T57" s="231" t="s">
        <v>125</v>
      </c>
      <c r="U57" s="231">
        <v>0</v>
      </c>
      <c r="V57" s="231">
        <f>ROUND(E57*U57,2)</f>
        <v>0</v>
      </c>
      <c r="W57" s="231"/>
      <c r="X57" s="231" t="s">
        <v>126</v>
      </c>
      <c r="Y57" s="214"/>
      <c r="Z57" s="214"/>
      <c r="AA57" s="214"/>
      <c r="AB57" s="214"/>
      <c r="AC57" s="214"/>
      <c r="AD57" s="214"/>
      <c r="AE57" s="214"/>
      <c r="AF57" s="214"/>
      <c r="AG57" s="214" t="s">
        <v>127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46">
        <v>44</v>
      </c>
      <c r="B58" s="247" t="s">
        <v>218</v>
      </c>
      <c r="C58" s="254" t="s">
        <v>219</v>
      </c>
      <c r="D58" s="248" t="s">
        <v>210</v>
      </c>
      <c r="E58" s="249">
        <v>1</v>
      </c>
      <c r="F58" s="250"/>
      <c r="G58" s="251">
        <f>ROUND(E58*F58,2)</f>
        <v>0</v>
      </c>
      <c r="H58" s="232"/>
      <c r="I58" s="231">
        <f>ROUND(E58*H58,2)</f>
        <v>0</v>
      </c>
      <c r="J58" s="232"/>
      <c r="K58" s="231">
        <f>ROUND(E58*J58,2)</f>
        <v>0</v>
      </c>
      <c r="L58" s="231">
        <v>21</v>
      </c>
      <c r="M58" s="231">
        <f>G58*(1+L58/100)</f>
        <v>0</v>
      </c>
      <c r="N58" s="231">
        <v>0</v>
      </c>
      <c r="O58" s="231">
        <f>ROUND(E58*N58,2)</f>
        <v>0</v>
      </c>
      <c r="P58" s="231">
        <v>0</v>
      </c>
      <c r="Q58" s="231">
        <f>ROUND(E58*P58,2)</f>
        <v>0</v>
      </c>
      <c r="R58" s="231"/>
      <c r="S58" s="231" t="s">
        <v>205</v>
      </c>
      <c r="T58" s="231" t="s">
        <v>125</v>
      </c>
      <c r="U58" s="231">
        <v>0</v>
      </c>
      <c r="V58" s="231">
        <f>ROUND(E58*U58,2)</f>
        <v>0</v>
      </c>
      <c r="W58" s="231"/>
      <c r="X58" s="231" t="s">
        <v>126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127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46">
        <v>45</v>
      </c>
      <c r="B59" s="247" t="s">
        <v>220</v>
      </c>
      <c r="C59" s="254" t="s">
        <v>221</v>
      </c>
      <c r="D59" s="248" t="s">
        <v>210</v>
      </c>
      <c r="E59" s="249">
        <v>1</v>
      </c>
      <c r="F59" s="250"/>
      <c r="G59" s="251">
        <f>ROUND(E59*F59,2)</f>
        <v>0</v>
      </c>
      <c r="H59" s="232"/>
      <c r="I59" s="231">
        <f>ROUND(E59*H59,2)</f>
        <v>0</v>
      </c>
      <c r="J59" s="232"/>
      <c r="K59" s="231">
        <f>ROUND(E59*J59,2)</f>
        <v>0</v>
      </c>
      <c r="L59" s="231">
        <v>21</v>
      </c>
      <c r="M59" s="231">
        <f>G59*(1+L59/100)</f>
        <v>0</v>
      </c>
      <c r="N59" s="231">
        <v>0</v>
      </c>
      <c r="O59" s="231">
        <f>ROUND(E59*N59,2)</f>
        <v>0</v>
      </c>
      <c r="P59" s="231">
        <v>0</v>
      </c>
      <c r="Q59" s="231">
        <f>ROUND(E59*P59,2)</f>
        <v>0</v>
      </c>
      <c r="R59" s="231"/>
      <c r="S59" s="231" t="s">
        <v>205</v>
      </c>
      <c r="T59" s="231" t="s">
        <v>125</v>
      </c>
      <c r="U59" s="231">
        <v>0</v>
      </c>
      <c r="V59" s="231">
        <f>ROUND(E59*U59,2)</f>
        <v>0</v>
      </c>
      <c r="W59" s="231"/>
      <c r="X59" s="231" t="s">
        <v>126</v>
      </c>
      <c r="Y59" s="214"/>
      <c r="Z59" s="214"/>
      <c r="AA59" s="214"/>
      <c r="AB59" s="214"/>
      <c r="AC59" s="214"/>
      <c r="AD59" s="214"/>
      <c r="AE59" s="214"/>
      <c r="AF59" s="214"/>
      <c r="AG59" s="214" t="s">
        <v>127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ht="22.5" outlineLevel="1" x14ac:dyDescent="0.2">
      <c r="A60" s="246">
        <v>46</v>
      </c>
      <c r="B60" s="247" t="s">
        <v>222</v>
      </c>
      <c r="C60" s="254" t="s">
        <v>223</v>
      </c>
      <c r="D60" s="248" t="s">
        <v>210</v>
      </c>
      <c r="E60" s="249">
        <v>1</v>
      </c>
      <c r="F60" s="250"/>
      <c r="G60" s="251">
        <f>ROUND(E60*F60,2)</f>
        <v>0</v>
      </c>
      <c r="H60" s="232"/>
      <c r="I60" s="231">
        <f>ROUND(E60*H60,2)</f>
        <v>0</v>
      </c>
      <c r="J60" s="232"/>
      <c r="K60" s="231">
        <f>ROUND(E60*J60,2)</f>
        <v>0</v>
      </c>
      <c r="L60" s="231">
        <v>21</v>
      </c>
      <c r="M60" s="231">
        <f>G60*(1+L60/100)</f>
        <v>0</v>
      </c>
      <c r="N60" s="231">
        <v>0</v>
      </c>
      <c r="O60" s="231">
        <f>ROUND(E60*N60,2)</f>
        <v>0</v>
      </c>
      <c r="P60" s="231">
        <v>0</v>
      </c>
      <c r="Q60" s="231">
        <f>ROUND(E60*P60,2)</f>
        <v>0</v>
      </c>
      <c r="R60" s="231"/>
      <c r="S60" s="231" t="s">
        <v>205</v>
      </c>
      <c r="T60" s="231" t="s">
        <v>125</v>
      </c>
      <c r="U60" s="231">
        <v>0</v>
      </c>
      <c r="V60" s="231">
        <f>ROUND(E60*U60,2)</f>
        <v>0</v>
      </c>
      <c r="W60" s="231"/>
      <c r="X60" s="231" t="s">
        <v>126</v>
      </c>
      <c r="Y60" s="214"/>
      <c r="Z60" s="214"/>
      <c r="AA60" s="214"/>
      <c r="AB60" s="214"/>
      <c r="AC60" s="214"/>
      <c r="AD60" s="214"/>
      <c r="AE60" s="214"/>
      <c r="AF60" s="214"/>
      <c r="AG60" s="214" t="s">
        <v>127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ht="22.5" outlineLevel="1" x14ac:dyDescent="0.2">
      <c r="A61" s="246">
        <v>47</v>
      </c>
      <c r="B61" s="247" t="s">
        <v>224</v>
      </c>
      <c r="C61" s="254" t="s">
        <v>225</v>
      </c>
      <c r="D61" s="248" t="s">
        <v>210</v>
      </c>
      <c r="E61" s="249">
        <v>1</v>
      </c>
      <c r="F61" s="250"/>
      <c r="G61" s="251">
        <f>ROUND(E61*F61,2)</f>
        <v>0</v>
      </c>
      <c r="H61" s="232"/>
      <c r="I61" s="231">
        <f>ROUND(E61*H61,2)</f>
        <v>0</v>
      </c>
      <c r="J61" s="232"/>
      <c r="K61" s="231">
        <f>ROUND(E61*J61,2)</f>
        <v>0</v>
      </c>
      <c r="L61" s="231">
        <v>21</v>
      </c>
      <c r="M61" s="231">
        <f>G61*(1+L61/100)</f>
        <v>0</v>
      </c>
      <c r="N61" s="231">
        <v>0</v>
      </c>
      <c r="O61" s="231">
        <f>ROUND(E61*N61,2)</f>
        <v>0</v>
      </c>
      <c r="P61" s="231">
        <v>0</v>
      </c>
      <c r="Q61" s="231">
        <f>ROUND(E61*P61,2)</f>
        <v>0</v>
      </c>
      <c r="R61" s="231"/>
      <c r="S61" s="231" t="s">
        <v>205</v>
      </c>
      <c r="T61" s="231" t="s">
        <v>125</v>
      </c>
      <c r="U61" s="231">
        <v>0</v>
      </c>
      <c r="V61" s="231">
        <f>ROUND(E61*U61,2)</f>
        <v>0</v>
      </c>
      <c r="W61" s="231"/>
      <c r="X61" s="231" t="s">
        <v>126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127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46">
        <v>48</v>
      </c>
      <c r="B62" s="247" t="s">
        <v>226</v>
      </c>
      <c r="C62" s="254" t="s">
        <v>227</v>
      </c>
      <c r="D62" s="248" t="s">
        <v>210</v>
      </c>
      <c r="E62" s="249">
        <v>3</v>
      </c>
      <c r="F62" s="250"/>
      <c r="G62" s="251">
        <f>ROUND(E62*F62,2)</f>
        <v>0</v>
      </c>
      <c r="H62" s="232"/>
      <c r="I62" s="231">
        <f>ROUND(E62*H62,2)</f>
        <v>0</v>
      </c>
      <c r="J62" s="232"/>
      <c r="K62" s="231">
        <f>ROUND(E62*J62,2)</f>
        <v>0</v>
      </c>
      <c r="L62" s="231">
        <v>21</v>
      </c>
      <c r="M62" s="231">
        <f>G62*(1+L62/100)</f>
        <v>0</v>
      </c>
      <c r="N62" s="231">
        <v>0</v>
      </c>
      <c r="O62" s="231">
        <f>ROUND(E62*N62,2)</f>
        <v>0</v>
      </c>
      <c r="P62" s="231">
        <v>0</v>
      </c>
      <c r="Q62" s="231">
        <f>ROUND(E62*P62,2)</f>
        <v>0</v>
      </c>
      <c r="R62" s="231"/>
      <c r="S62" s="231" t="s">
        <v>205</v>
      </c>
      <c r="T62" s="231" t="s">
        <v>125</v>
      </c>
      <c r="U62" s="231">
        <v>0</v>
      </c>
      <c r="V62" s="231">
        <f>ROUND(E62*U62,2)</f>
        <v>0</v>
      </c>
      <c r="W62" s="231"/>
      <c r="X62" s="231" t="s">
        <v>126</v>
      </c>
      <c r="Y62" s="214"/>
      <c r="Z62" s="214"/>
      <c r="AA62" s="214"/>
      <c r="AB62" s="214"/>
      <c r="AC62" s="214"/>
      <c r="AD62" s="214"/>
      <c r="AE62" s="214"/>
      <c r="AF62" s="214"/>
      <c r="AG62" s="214" t="s">
        <v>127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x14ac:dyDescent="0.2">
      <c r="A63" s="234" t="s">
        <v>119</v>
      </c>
      <c r="B63" s="235" t="s">
        <v>75</v>
      </c>
      <c r="C63" s="253" t="s">
        <v>76</v>
      </c>
      <c r="D63" s="236"/>
      <c r="E63" s="237"/>
      <c r="F63" s="238"/>
      <c r="G63" s="239">
        <f>SUMIF(AG64:AG68,"&lt;&gt;NOR",G64:G68)</f>
        <v>0</v>
      </c>
      <c r="H63" s="233"/>
      <c r="I63" s="233">
        <f>SUM(I64:I68)</f>
        <v>0</v>
      </c>
      <c r="J63" s="233"/>
      <c r="K63" s="233">
        <f>SUM(K64:K68)</f>
        <v>0</v>
      </c>
      <c r="L63" s="233"/>
      <c r="M63" s="233">
        <f>SUM(M64:M68)</f>
        <v>0</v>
      </c>
      <c r="N63" s="233"/>
      <c r="O63" s="233">
        <f>SUM(O64:O68)</f>
        <v>0.01</v>
      </c>
      <c r="P63" s="233"/>
      <c r="Q63" s="233">
        <f>SUM(Q64:Q68)</f>
        <v>47.739999999999995</v>
      </c>
      <c r="R63" s="233"/>
      <c r="S63" s="233"/>
      <c r="T63" s="233"/>
      <c r="U63" s="233"/>
      <c r="V63" s="233">
        <f>SUM(V64:V68)</f>
        <v>175.31</v>
      </c>
      <c r="W63" s="233"/>
      <c r="X63" s="233"/>
      <c r="AG63" t="s">
        <v>120</v>
      </c>
    </row>
    <row r="64" spans="1:60" outlineLevel="1" x14ac:dyDescent="0.2">
      <c r="A64" s="246">
        <v>49</v>
      </c>
      <c r="B64" s="247" t="s">
        <v>228</v>
      </c>
      <c r="C64" s="254" t="s">
        <v>229</v>
      </c>
      <c r="D64" s="248" t="s">
        <v>123</v>
      </c>
      <c r="E64" s="249">
        <v>0.36</v>
      </c>
      <c r="F64" s="250"/>
      <c r="G64" s="251">
        <f>ROUND(E64*F64,2)</f>
        <v>0</v>
      </c>
      <c r="H64" s="232"/>
      <c r="I64" s="231">
        <f>ROUND(E64*H64,2)</f>
        <v>0</v>
      </c>
      <c r="J64" s="232"/>
      <c r="K64" s="231">
        <f>ROUND(E64*J64,2)</f>
        <v>0</v>
      </c>
      <c r="L64" s="231">
        <v>21</v>
      </c>
      <c r="M64" s="231">
        <f>G64*(1+L64/100)</f>
        <v>0</v>
      </c>
      <c r="N64" s="231">
        <v>1E-3</v>
      </c>
      <c r="O64" s="231">
        <f>ROUND(E64*N64,2)</f>
        <v>0</v>
      </c>
      <c r="P64" s="231">
        <v>3.492E-2</v>
      </c>
      <c r="Q64" s="231">
        <f>ROUND(E64*P64,2)</f>
        <v>0.01</v>
      </c>
      <c r="R64" s="231"/>
      <c r="S64" s="231" t="s">
        <v>124</v>
      </c>
      <c r="T64" s="231" t="s">
        <v>125</v>
      </c>
      <c r="U64" s="231">
        <v>0.52100000000000002</v>
      </c>
      <c r="V64" s="231">
        <f>ROUND(E64*U64,2)</f>
        <v>0.19</v>
      </c>
      <c r="W64" s="231"/>
      <c r="X64" s="231" t="s">
        <v>126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127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46">
        <v>50</v>
      </c>
      <c r="B65" s="247" t="s">
        <v>230</v>
      </c>
      <c r="C65" s="254" t="s">
        <v>231</v>
      </c>
      <c r="D65" s="248" t="s">
        <v>123</v>
      </c>
      <c r="E65" s="249">
        <v>5.3</v>
      </c>
      <c r="F65" s="250"/>
      <c r="G65" s="251">
        <f>ROUND(E65*F65,2)</f>
        <v>0</v>
      </c>
      <c r="H65" s="232"/>
      <c r="I65" s="231">
        <f>ROUND(E65*H65,2)</f>
        <v>0</v>
      </c>
      <c r="J65" s="232"/>
      <c r="K65" s="231">
        <f>ROUND(E65*J65,2)</f>
        <v>0</v>
      </c>
      <c r="L65" s="231">
        <v>21</v>
      </c>
      <c r="M65" s="231">
        <f>G65*(1+L65/100)</f>
        <v>0</v>
      </c>
      <c r="N65" s="231">
        <v>1E-3</v>
      </c>
      <c r="O65" s="231">
        <f>ROUND(E65*N65,2)</f>
        <v>0.01</v>
      </c>
      <c r="P65" s="231">
        <v>3.7199999999999997E-2</v>
      </c>
      <c r="Q65" s="231">
        <f>ROUND(E65*P65,2)</f>
        <v>0.2</v>
      </c>
      <c r="R65" s="231"/>
      <c r="S65" s="231" t="s">
        <v>124</v>
      </c>
      <c r="T65" s="231" t="s">
        <v>125</v>
      </c>
      <c r="U65" s="231">
        <v>0.498</v>
      </c>
      <c r="V65" s="231">
        <f>ROUND(E65*U65,2)</f>
        <v>2.64</v>
      </c>
      <c r="W65" s="231"/>
      <c r="X65" s="231" t="s">
        <v>126</v>
      </c>
      <c r="Y65" s="214"/>
      <c r="Z65" s="214"/>
      <c r="AA65" s="214"/>
      <c r="AB65" s="214"/>
      <c r="AC65" s="214"/>
      <c r="AD65" s="214"/>
      <c r="AE65" s="214"/>
      <c r="AF65" s="214"/>
      <c r="AG65" s="214" t="s">
        <v>127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46">
        <v>51</v>
      </c>
      <c r="B66" s="247" t="s">
        <v>232</v>
      </c>
      <c r="C66" s="254" t="s">
        <v>233</v>
      </c>
      <c r="D66" s="248" t="s">
        <v>132</v>
      </c>
      <c r="E66" s="249">
        <v>5.2</v>
      </c>
      <c r="F66" s="250"/>
      <c r="G66" s="251">
        <f>ROUND(E66*F66,2)</f>
        <v>0</v>
      </c>
      <c r="H66" s="232"/>
      <c r="I66" s="231">
        <f>ROUND(E66*H66,2)</f>
        <v>0</v>
      </c>
      <c r="J66" s="232"/>
      <c r="K66" s="231">
        <f>ROUND(E66*J66,2)</f>
        <v>0</v>
      </c>
      <c r="L66" s="231">
        <v>21</v>
      </c>
      <c r="M66" s="231">
        <f>G66*(1+L66/100)</f>
        <v>0</v>
      </c>
      <c r="N66" s="231">
        <v>0</v>
      </c>
      <c r="O66" s="231">
        <f>ROUND(E66*N66,2)</f>
        <v>0</v>
      </c>
      <c r="P66" s="231">
        <v>4.6000000000000001E-4</v>
      </c>
      <c r="Q66" s="231">
        <f>ROUND(E66*P66,2)</f>
        <v>0</v>
      </c>
      <c r="R66" s="231"/>
      <c r="S66" s="231" t="s">
        <v>124</v>
      </c>
      <c r="T66" s="231" t="s">
        <v>125</v>
      </c>
      <c r="U66" s="231">
        <v>1.2150000000000001</v>
      </c>
      <c r="V66" s="231">
        <f>ROUND(E66*U66,2)</f>
        <v>6.32</v>
      </c>
      <c r="W66" s="231"/>
      <c r="X66" s="231" t="s">
        <v>126</v>
      </c>
      <c r="Y66" s="214"/>
      <c r="Z66" s="214"/>
      <c r="AA66" s="214"/>
      <c r="AB66" s="214"/>
      <c r="AC66" s="214"/>
      <c r="AD66" s="214"/>
      <c r="AE66" s="214"/>
      <c r="AF66" s="214"/>
      <c r="AG66" s="214" t="s">
        <v>127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46">
        <v>52</v>
      </c>
      <c r="B67" s="247" t="s">
        <v>234</v>
      </c>
      <c r="C67" s="254" t="s">
        <v>235</v>
      </c>
      <c r="D67" s="248" t="s">
        <v>123</v>
      </c>
      <c r="E67" s="249">
        <v>1013.48</v>
      </c>
      <c r="F67" s="250"/>
      <c r="G67" s="251">
        <f>ROUND(E67*F67,2)</f>
        <v>0</v>
      </c>
      <c r="H67" s="232"/>
      <c r="I67" s="231">
        <f>ROUND(E67*H67,2)</f>
        <v>0</v>
      </c>
      <c r="J67" s="232"/>
      <c r="K67" s="231">
        <f>ROUND(E67*J67,2)</f>
        <v>0</v>
      </c>
      <c r="L67" s="231">
        <v>21</v>
      </c>
      <c r="M67" s="231">
        <f>G67*(1+L67/100)</f>
        <v>0</v>
      </c>
      <c r="N67" s="231">
        <v>0</v>
      </c>
      <c r="O67" s="231">
        <f>ROUND(E67*N67,2)</f>
        <v>0</v>
      </c>
      <c r="P67" s="231">
        <v>4.5999999999999999E-2</v>
      </c>
      <c r="Q67" s="231">
        <f>ROUND(E67*P67,2)</f>
        <v>46.62</v>
      </c>
      <c r="R67" s="231"/>
      <c r="S67" s="231" t="s">
        <v>124</v>
      </c>
      <c r="T67" s="231" t="s">
        <v>125</v>
      </c>
      <c r="U67" s="231">
        <v>0.16</v>
      </c>
      <c r="V67" s="231">
        <f>ROUND(E67*U67,2)</f>
        <v>162.16</v>
      </c>
      <c r="W67" s="231"/>
      <c r="X67" s="231" t="s">
        <v>126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127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46">
        <v>53</v>
      </c>
      <c r="B68" s="247" t="s">
        <v>236</v>
      </c>
      <c r="C68" s="254" t="s">
        <v>237</v>
      </c>
      <c r="D68" s="248" t="s">
        <v>123</v>
      </c>
      <c r="E68" s="249">
        <v>10.26</v>
      </c>
      <c r="F68" s="250"/>
      <c r="G68" s="251">
        <f>ROUND(E68*F68,2)</f>
        <v>0</v>
      </c>
      <c r="H68" s="232"/>
      <c r="I68" s="231">
        <f>ROUND(E68*H68,2)</f>
        <v>0</v>
      </c>
      <c r="J68" s="232"/>
      <c r="K68" s="231">
        <f>ROUND(E68*J68,2)</f>
        <v>0</v>
      </c>
      <c r="L68" s="231">
        <v>21</v>
      </c>
      <c r="M68" s="231">
        <f>G68*(1+L68/100)</f>
        <v>0</v>
      </c>
      <c r="N68" s="231">
        <v>0</v>
      </c>
      <c r="O68" s="231">
        <f>ROUND(E68*N68,2)</f>
        <v>0</v>
      </c>
      <c r="P68" s="231">
        <v>8.8999999999999996E-2</v>
      </c>
      <c r="Q68" s="231">
        <f>ROUND(E68*P68,2)</f>
        <v>0.91</v>
      </c>
      <c r="R68" s="231"/>
      <c r="S68" s="231" t="s">
        <v>124</v>
      </c>
      <c r="T68" s="231" t="s">
        <v>125</v>
      </c>
      <c r="U68" s="231">
        <v>0.39</v>
      </c>
      <c r="V68" s="231">
        <f>ROUND(E68*U68,2)</f>
        <v>4</v>
      </c>
      <c r="W68" s="231"/>
      <c r="X68" s="231" t="s">
        <v>126</v>
      </c>
      <c r="Y68" s="214"/>
      <c r="Z68" s="214"/>
      <c r="AA68" s="214"/>
      <c r="AB68" s="214"/>
      <c r="AC68" s="214"/>
      <c r="AD68" s="214"/>
      <c r="AE68" s="214"/>
      <c r="AF68" s="214"/>
      <c r="AG68" s="214" t="s">
        <v>127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x14ac:dyDescent="0.2">
      <c r="A69" s="234" t="s">
        <v>119</v>
      </c>
      <c r="B69" s="235" t="s">
        <v>77</v>
      </c>
      <c r="C69" s="253" t="s">
        <v>78</v>
      </c>
      <c r="D69" s="236"/>
      <c r="E69" s="237"/>
      <c r="F69" s="238"/>
      <c r="G69" s="239">
        <f>SUMIF(AG70:AG70,"&lt;&gt;NOR",G70:G70)</f>
        <v>0</v>
      </c>
      <c r="H69" s="233"/>
      <c r="I69" s="233">
        <f>SUM(I70:I70)</f>
        <v>0</v>
      </c>
      <c r="J69" s="233"/>
      <c r="K69" s="233">
        <f>SUM(K70:K70)</f>
        <v>0</v>
      </c>
      <c r="L69" s="233"/>
      <c r="M69" s="233">
        <f>SUM(M70:M70)</f>
        <v>0</v>
      </c>
      <c r="N69" s="233"/>
      <c r="O69" s="233">
        <f>SUM(O70:O70)</f>
        <v>0</v>
      </c>
      <c r="P69" s="233"/>
      <c r="Q69" s="233">
        <f>SUM(Q70:Q70)</f>
        <v>0</v>
      </c>
      <c r="R69" s="233"/>
      <c r="S69" s="233"/>
      <c r="T69" s="233"/>
      <c r="U69" s="233"/>
      <c r="V69" s="233">
        <f>SUM(V70:V70)</f>
        <v>0</v>
      </c>
      <c r="W69" s="233"/>
      <c r="X69" s="233"/>
      <c r="AG69" t="s">
        <v>120</v>
      </c>
    </row>
    <row r="70" spans="1:60" ht="45" outlineLevel="1" x14ac:dyDescent="0.2">
      <c r="A70" s="246">
        <v>54</v>
      </c>
      <c r="B70" s="247" t="s">
        <v>238</v>
      </c>
      <c r="C70" s="254" t="s">
        <v>239</v>
      </c>
      <c r="D70" s="248" t="s">
        <v>240</v>
      </c>
      <c r="E70" s="249">
        <v>16.8</v>
      </c>
      <c r="F70" s="250"/>
      <c r="G70" s="251">
        <f>ROUND(E70*F70,2)</f>
        <v>0</v>
      </c>
      <c r="H70" s="232"/>
      <c r="I70" s="231">
        <f>ROUND(E70*H70,2)</f>
        <v>0</v>
      </c>
      <c r="J70" s="232"/>
      <c r="K70" s="231">
        <f>ROUND(E70*J70,2)</f>
        <v>0</v>
      </c>
      <c r="L70" s="231">
        <v>21</v>
      </c>
      <c r="M70" s="231">
        <f>G70*(1+L70/100)</f>
        <v>0</v>
      </c>
      <c r="N70" s="231">
        <v>0</v>
      </c>
      <c r="O70" s="231">
        <f>ROUND(E70*N70,2)</f>
        <v>0</v>
      </c>
      <c r="P70" s="231">
        <v>0</v>
      </c>
      <c r="Q70" s="231">
        <f>ROUND(E70*P70,2)</f>
        <v>0</v>
      </c>
      <c r="R70" s="231"/>
      <c r="S70" s="231" t="s">
        <v>205</v>
      </c>
      <c r="T70" s="231" t="s">
        <v>125</v>
      </c>
      <c r="U70" s="231">
        <v>0</v>
      </c>
      <c r="V70" s="231">
        <f>ROUND(E70*U70,2)</f>
        <v>0</v>
      </c>
      <c r="W70" s="231"/>
      <c r="X70" s="231" t="s">
        <v>126</v>
      </c>
      <c r="Y70" s="214"/>
      <c r="Z70" s="214"/>
      <c r="AA70" s="214"/>
      <c r="AB70" s="214"/>
      <c r="AC70" s="214"/>
      <c r="AD70" s="214"/>
      <c r="AE70" s="214"/>
      <c r="AF70" s="214"/>
      <c r="AG70" s="214" t="s">
        <v>127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x14ac:dyDescent="0.2">
      <c r="A71" s="234" t="s">
        <v>119</v>
      </c>
      <c r="B71" s="235" t="s">
        <v>79</v>
      </c>
      <c r="C71" s="253" t="s">
        <v>80</v>
      </c>
      <c r="D71" s="236"/>
      <c r="E71" s="237"/>
      <c r="F71" s="238"/>
      <c r="G71" s="239">
        <f>SUMIF(AG72:AG73,"&lt;&gt;NOR",G72:G73)</f>
        <v>0</v>
      </c>
      <c r="H71" s="233"/>
      <c r="I71" s="233">
        <f>SUM(I72:I73)</f>
        <v>0</v>
      </c>
      <c r="J71" s="233"/>
      <c r="K71" s="233">
        <f>SUM(K72:K73)</f>
        <v>0</v>
      </c>
      <c r="L71" s="233"/>
      <c r="M71" s="233">
        <f>SUM(M72:M73)</f>
        <v>0</v>
      </c>
      <c r="N71" s="233"/>
      <c r="O71" s="233">
        <f>SUM(O72:O73)</f>
        <v>0.02</v>
      </c>
      <c r="P71" s="233"/>
      <c r="Q71" s="233">
        <f>SUM(Q72:Q73)</f>
        <v>0.02</v>
      </c>
      <c r="R71" s="233"/>
      <c r="S71" s="233"/>
      <c r="T71" s="233"/>
      <c r="U71" s="233"/>
      <c r="V71" s="233">
        <f>SUM(V72:V73)</f>
        <v>4.2799999999999994</v>
      </c>
      <c r="W71" s="233"/>
      <c r="X71" s="233"/>
      <c r="AG71" t="s">
        <v>120</v>
      </c>
    </row>
    <row r="72" spans="1:60" outlineLevel="1" x14ac:dyDescent="0.2">
      <c r="A72" s="246">
        <v>55</v>
      </c>
      <c r="B72" s="247" t="s">
        <v>241</v>
      </c>
      <c r="C72" s="254" t="s">
        <v>242</v>
      </c>
      <c r="D72" s="248" t="s">
        <v>132</v>
      </c>
      <c r="E72" s="249">
        <v>7</v>
      </c>
      <c r="F72" s="250"/>
      <c r="G72" s="251">
        <f>ROUND(E72*F72,2)</f>
        <v>0</v>
      </c>
      <c r="H72" s="232"/>
      <c r="I72" s="231">
        <f>ROUND(E72*H72,2)</f>
        <v>0</v>
      </c>
      <c r="J72" s="232"/>
      <c r="K72" s="231">
        <f>ROUND(E72*J72,2)</f>
        <v>0</v>
      </c>
      <c r="L72" s="231">
        <v>21</v>
      </c>
      <c r="M72" s="231">
        <f>G72*(1+L72/100)</f>
        <v>0</v>
      </c>
      <c r="N72" s="231">
        <v>2.63E-3</v>
      </c>
      <c r="O72" s="231">
        <f>ROUND(E72*N72,2)</f>
        <v>0.02</v>
      </c>
      <c r="P72" s="231">
        <v>0</v>
      </c>
      <c r="Q72" s="231">
        <f>ROUND(E72*P72,2)</f>
        <v>0</v>
      </c>
      <c r="R72" s="231"/>
      <c r="S72" s="231" t="s">
        <v>124</v>
      </c>
      <c r="T72" s="231" t="s">
        <v>125</v>
      </c>
      <c r="U72" s="231">
        <v>0.54305000000000003</v>
      </c>
      <c r="V72" s="231">
        <f>ROUND(E72*U72,2)</f>
        <v>3.8</v>
      </c>
      <c r="W72" s="231"/>
      <c r="X72" s="231" t="s">
        <v>126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127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46">
        <v>56</v>
      </c>
      <c r="B73" s="247" t="s">
        <v>243</v>
      </c>
      <c r="C73" s="254" t="s">
        <v>244</v>
      </c>
      <c r="D73" s="248" t="s">
        <v>132</v>
      </c>
      <c r="E73" s="249">
        <v>7</v>
      </c>
      <c r="F73" s="250"/>
      <c r="G73" s="251">
        <f>ROUND(E73*F73,2)</f>
        <v>0</v>
      </c>
      <c r="H73" s="232"/>
      <c r="I73" s="231">
        <f>ROUND(E73*H73,2)</f>
        <v>0</v>
      </c>
      <c r="J73" s="232"/>
      <c r="K73" s="231">
        <f>ROUND(E73*J73,2)</f>
        <v>0</v>
      </c>
      <c r="L73" s="231">
        <v>21</v>
      </c>
      <c r="M73" s="231">
        <f>G73*(1+L73/100)</f>
        <v>0</v>
      </c>
      <c r="N73" s="231">
        <v>0</v>
      </c>
      <c r="O73" s="231">
        <f>ROUND(E73*N73,2)</f>
        <v>0</v>
      </c>
      <c r="P73" s="231">
        <v>2.8500000000000001E-3</v>
      </c>
      <c r="Q73" s="231">
        <f>ROUND(E73*P73,2)</f>
        <v>0.02</v>
      </c>
      <c r="R73" s="231"/>
      <c r="S73" s="231" t="s">
        <v>124</v>
      </c>
      <c r="T73" s="231" t="s">
        <v>125</v>
      </c>
      <c r="U73" s="231">
        <v>6.9000000000000006E-2</v>
      </c>
      <c r="V73" s="231">
        <f>ROUND(E73*U73,2)</f>
        <v>0.48</v>
      </c>
      <c r="W73" s="231"/>
      <c r="X73" s="231" t="s">
        <v>126</v>
      </c>
      <c r="Y73" s="214"/>
      <c r="Z73" s="214"/>
      <c r="AA73" s="214"/>
      <c r="AB73" s="214"/>
      <c r="AC73" s="214"/>
      <c r="AD73" s="214"/>
      <c r="AE73" s="214"/>
      <c r="AF73" s="214"/>
      <c r="AG73" s="214" t="s">
        <v>127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x14ac:dyDescent="0.2">
      <c r="A74" s="234" t="s">
        <v>119</v>
      </c>
      <c r="B74" s="235" t="s">
        <v>81</v>
      </c>
      <c r="C74" s="253" t="s">
        <v>82</v>
      </c>
      <c r="D74" s="236"/>
      <c r="E74" s="237"/>
      <c r="F74" s="238"/>
      <c r="G74" s="239">
        <f>SUMIF(AG75:AG80,"&lt;&gt;NOR",G75:G80)</f>
        <v>0</v>
      </c>
      <c r="H74" s="233"/>
      <c r="I74" s="233">
        <f>SUM(I75:I80)</f>
        <v>0</v>
      </c>
      <c r="J74" s="233"/>
      <c r="K74" s="233">
        <f>SUM(K75:K80)</f>
        <v>0</v>
      </c>
      <c r="L74" s="233"/>
      <c r="M74" s="233">
        <f>SUM(M75:M80)</f>
        <v>0</v>
      </c>
      <c r="N74" s="233"/>
      <c r="O74" s="233">
        <f>SUM(O75:O80)</f>
        <v>0</v>
      </c>
      <c r="P74" s="233"/>
      <c r="Q74" s="233">
        <f>SUM(Q75:Q80)</f>
        <v>0</v>
      </c>
      <c r="R74" s="233"/>
      <c r="S74" s="233"/>
      <c r="T74" s="233"/>
      <c r="U74" s="233"/>
      <c r="V74" s="233">
        <f>SUM(V75:V80)</f>
        <v>0</v>
      </c>
      <c r="W74" s="233"/>
      <c r="X74" s="233"/>
      <c r="AG74" t="s">
        <v>120</v>
      </c>
    </row>
    <row r="75" spans="1:60" ht="22.5" outlineLevel="1" x14ac:dyDescent="0.2">
      <c r="A75" s="246">
        <v>57</v>
      </c>
      <c r="B75" s="247" t="s">
        <v>245</v>
      </c>
      <c r="C75" s="254" t="s">
        <v>246</v>
      </c>
      <c r="D75" s="248" t="s">
        <v>210</v>
      </c>
      <c r="E75" s="249">
        <v>1</v>
      </c>
      <c r="F75" s="250"/>
      <c r="G75" s="251">
        <f>ROUND(E75*F75,2)</f>
        <v>0</v>
      </c>
      <c r="H75" s="232"/>
      <c r="I75" s="231">
        <f>ROUND(E75*H75,2)</f>
        <v>0</v>
      </c>
      <c r="J75" s="232"/>
      <c r="K75" s="231">
        <f>ROUND(E75*J75,2)</f>
        <v>0</v>
      </c>
      <c r="L75" s="231">
        <v>21</v>
      </c>
      <c r="M75" s="231">
        <f>G75*(1+L75/100)</f>
        <v>0</v>
      </c>
      <c r="N75" s="231">
        <v>0</v>
      </c>
      <c r="O75" s="231">
        <f>ROUND(E75*N75,2)</f>
        <v>0</v>
      </c>
      <c r="P75" s="231">
        <v>0</v>
      </c>
      <c r="Q75" s="231">
        <f>ROUND(E75*P75,2)</f>
        <v>0</v>
      </c>
      <c r="R75" s="231"/>
      <c r="S75" s="231" t="s">
        <v>205</v>
      </c>
      <c r="T75" s="231" t="s">
        <v>125</v>
      </c>
      <c r="U75" s="231">
        <v>0</v>
      </c>
      <c r="V75" s="231">
        <f>ROUND(E75*U75,2)</f>
        <v>0</v>
      </c>
      <c r="W75" s="231"/>
      <c r="X75" s="231" t="s">
        <v>126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127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ht="33.75" outlineLevel="1" x14ac:dyDescent="0.2">
      <c r="A76" s="246">
        <v>58</v>
      </c>
      <c r="B76" s="247" t="s">
        <v>247</v>
      </c>
      <c r="C76" s="254" t="s">
        <v>248</v>
      </c>
      <c r="D76" s="248" t="s">
        <v>210</v>
      </c>
      <c r="E76" s="249">
        <v>1</v>
      </c>
      <c r="F76" s="250"/>
      <c r="G76" s="251">
        <f>ROUND(E76*F76,2)</f>
        <v>0</v>
      </c>
      <c r="H76" s="232"/>
      <c r="I76" s="231">
        <f>ROUND(E76*H76,2)</f>
        <v>0</v>
      </c>
      <c r="J76" s="232"/>
      <c r="K76" s="231">
        <f>ROUND(E76*J76,2)</f>
        <v>0</v>
      </c>
      <c r="L76" s="231">
        <v>21</v>
      </c>
      <c r="M76" s="231">
        <f>G76*(1+L76/100)</f>
        <v>0</v>
      </c>
      <c r="N76" s="231">
        <v>0</v>
      </c>
      <c r="O76" s="231">
        <f>ROUND(E76*N76,2)</f>
        <v>0</v>
      </c>
      <c r="P76" s="231">
        <v>0</v>
      </c>
      <c r="Q76" s="231">
        <f>ROUND(E76*P76,2)</f>
        <v>0</v>
      </c>
      <c r="R76" s="231"/>
      <c r="S76" s="231" t="s">
        <v>205</v>
      </c>
      <c r="T76" s="231" t="s">
        <v>125</v>
      </c>
      <c r="U76" s="231">
        <v>0</v>
      </c>
      <c r="V76" s="231">
        <f>ROUND(E76*U76,2)</f>
        <v>0</v>
      </c>
      <c r="W76" s="231"/>
      <c r="X76" s="231" t="s">
        <v>126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127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46">
        <v>59</v>
      </c>
      <c r="B77" s="247" t="s">
        <v>249</v>
      </c>
      <c r="C77" s="254" t="s">
        <v>250</v>
      </c>
      <c r="D77" s="248" t="s">
        <v>210</v>
      </c>
      <c r="E77" s="249">
        <v>2</v>
      </c>
      <c r="F77" s="250"/>
      <c r="G77" s="251">
        <f>ROUND(E77*F77,2)</f>
        <v>0</v>
      </c>
      <c r="H77" s="232"/>
      <c r="I77" s="231">
        <f>ROUND(E77*H77,2)</f>
        <v>0</v>
      </c>
      <c r="J77" s="232"/>
      <c r="K77" s="231">
        <f>ROUND(E77*J77,2)</f>
        <v>0</v>
      </c>
      <c r="L77" s="231">
        <v>21</v>
      </c>
      <c r="M77" s="231">
        <f>G77*(1+L77/100)</f>
        <v>0</v>
      </c>
      <c r="N77" s="231">
        <v>0</v>
      </c>
      <c r="O77" s="231">
        <f>ROUND(E77*N77,2)</f>
        <v>0</v>
      </c>
      <c r="P77" s="231">
        <v>0</v>
      </c>
      <c r="Q77" s="231">
        <f>ROUND(E77*P77,2)</f>
        <v>0</v>
      </c>
      <c r="R77" s="231"/>
      <c r="S77" s="231" t="s">
        <v>205</v>
      </c>
      <c r="T77" s="231" t="s">
        <v>125</v>
      </c>
      <c r="U77" s="231">
        <v>0</v>
      </c>
      <c r="V77" s="231">
        <f>ROUND(E77*U77,2)</f>
        <v>0</v>
      </c>
      <c r="W77" s="231"/>
      <c r="X77" s="231" t="s">
        <v>126</v>
      </c>
      <c r="Y77" s="214"/>
      <c r="Z77" s="214"/>
      <c r="AA77" s="214"/>
      <c r="AB77" s="214"/>
      <c r="AC77" s="214"/>
      <c r="AD77" s="214"/>
      <c r="AE77" s="214"/>
      <c r="AF77" s="214"/>
      <c r="AG77" s="214" t="s">
        <v>127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46">
        <v>60</v>
      </c>
      <c r="B78" s="247" t="s">
        <v>251</v>
      </c>
      <c r="C78" s="254" t="s">
        <v>252</v>
      </c>
      <c r="D78" s="248" t="s">
        <v>213</v>
      </c>
      <c r="E78" s="249">
        <v>9.5</v>
      </c>
      <c r="F78" s="250"/>
      <c r="G78" s="251">
        <f>ROUND(E78*F78,2)</f>
        <v>0</v>
      </c>
      <c r="H78" s="232"/>
      <c r="I78" s="231">
        <f>ROUND(E78*H78,2)</f>
        <v>0</v>
      </c>
      <c r="J78" s="232"/>
      <c r="K78" s="231">
        <f>ROUND(E78*J78,2)</f>
        <v>0</v>
      </c>
      <c r="L78" s="231">
        <v>21</v>
      </c>
      <c r="M78" s="231">
        <f>G78*(1+L78/100)</f>
        <v>0</v>
      </c>
      <c r="N78" s="231">
        <v>0</v>
      </c>
      <c r="O78" s="231">
        <f>ROUND(E78*N78,2)</f>
        <v>0</v>
      </c>
      <c r="P78" s="231">
        <v>0</v>
      </c>
      <c r="Q78" s="231">
        <f>ROUND(E78*P78,2)</f>
        <v>0</v>
      </c>
      <c r="R78" s="231"/>
      <c r="S78" s="231" t="s">
        <v>205</v>
      </c>
      <c r="T78" s="231" t="s">
        <v>125</v>
      </c>
      <c r="U78" s="231">
        <v>0</v>
      </c>
      <c r="V78" s="231">
        <f>ROUND(E78*U78,2)</f>
        <v>0</v>
      </c>
      <c r="W78" s="231"/>
      <c r="X78" s="231" t="s">
        <v>126</v>
      </c>
      <c r="Y78" s="214"/>
      <c r="Z78" s="214"/>
      <c r="AA78" s="214"/>
      <c r="AB78" s="214"/>
      <c r="AC78" s="214"/>
      <c r="AD78" s="214"/>
      <c r="AE78" s="214"/>
      <c r="AF78" s="214"/>
      <c r="AG78" s="214" t="s">
        <v>127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ht="33.75" outlineLevel="1" x14ac:dyDescent="0.2">
      <c r="A79" s="246">
        <v>61</v>
      </c>
      <c r="B79" s="247" t="s">
        <v>253</v>
      </c>
      <c r="C79" s="254" t="s">
        <v>254</v>
      </c>
      <c r="D79" s="248" t="s">
        <v>210</v>
      </c>
      <c r="E79" s="249">
        <v>1</v>
      </c>
      <c r="F79" s="250"/>
      <c r="G79" s="251">
        <f>ROUND(E79*F79,2)</f>
        <v>0</v>
      </c>
      <c r="H79" s="232"/>
      <c r="I79" s="231">
        <f>ROUND(E79*H79,2)</f>
        <v>0</v>
      </c>
      <c r="J79" s="232"/>
      <c r="K79" s="231">
        <f>ROUND(E79*J79,2)</f>
        <v>0</v>
      </c>
      <c r="L79" s="231">
        <v>21</v>
      </c>
      <c r="M79" s="231">
        <f>G79*(1+L79/100)</f>
        <v>0</v>
      </c>
      <c r="N79" s="231">
        <v>0</v>
      </c>
      <c r="O79" s="231">
        <f>ROUND(E79*N79,2)</f>
        <v>0</v>
      </c>
      <c r="P79" s="231">
        <v>0</v>
      </c>
      <c r="Q79" s="231">
        <f>ROUND(E79*P79,2)</f>
        <v>0</v>
      </c>
      <c r="R79" s="231"/>
      <c r="S79" s="231" t="s">
        <v>205</v>
      </c>
      <c r="T79" s="231" t="s">
        <v>125</v>
      </c>
      <c r="U79" s="231">
        <v>0</v>
      </c>
      <c r="V79" s="231">
        <f>ROUND(E79*U79,2)</f>
        <v>0</v>
      </c>
      <c r="W79" s="231"/>
      <c r="X79" s="231" t="s">
        <v>126</v>
      </c>
      <c r="Y79" s="214"/>
      <c r="Z79" s="214"/>
      <c r="AA79" s="214"/>
      <c r="AB79" s="214"/>
      <c r="AC79" s="214"/>
      <c r="AD79" s="214"/>
      <c r="AE79" s="214"/>
      <c r="AF79" s="214"/>
      <c r="AG79" s="214" t="s">
        <v>127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ht="22.5" outlineLevel="1" x14ac:dyDescent="0.2">
      <c r="A80" s="246">
        <v>62</v>
      </c>
      <c r="B80" s="247" t="s">
        <v>255</v>
      </c>
      <c r="C80" s="254" t="s">
        <v>256</v>
      </c>
      <c r="D80" s="248" t="s">
        <v>210</v>
      </c>
      <c r="E80" s="249">
        <v>1</v>
      </c>
      <c r="F80" s="250"/>
      <c r="G80" s="251">
        <f>ROUND(E80*F80,2)</f>
        <v>0</v>
      </c>
      <c r="H80" s="232"/>
      <c r="I80" s="231">
        <f>ROUND(E80*H80,2)</f>
        <v>0</v>
      </c>
      <c r="J80" s="232"/>
      <c r="K80" s="231">
        <f>ROUND(E80*J80,2)</f>
        <v>0</v>
      </c>
      <c r="L80" s="231">
        <v>21</v>
      </c>
      <c r="M80" s="231">
        <f>G80*(1+L80/100)</f>
        <v>0</v>
      </c>
      <c r="N80" s="231">
        <v>0</v>
      </c>
      <c r="O80" s="231">
        <f>ROUND(E80*N80,2)</f>
        <v>0</v>
      </c>
      <c r="P80" s="231">
        <v>0</v>
      </c>
      <c r="Q80" s="231">
        <f>ROUND(E80*P80,2)</f>
        <v>0</v>
      </c>
      <c r="R80" s="231"/>
      <c r="S80" s="231" t="s">
        <v>205</v>
      </c>
      <c r="T80" s="231" t="s">
        <v>125</v>
      </c>
      <c r="U80" s="231">
        <v>0</v>
      </c>
      <c r="V80" s="231">
        <f>ROUND(E80*U80,2)</f>
        <v>0</v>
      </c>
      <c r="W80" s="231"/>
      <c r="X80" s="231" t="s">
        <v>126</v>
      </c>
      <c r="Y80" s="214"/>
      <c r="Z80" s="214"/>
      <c r="AA80" s="214"/>
      <c r="AB80" s="214"/>
      <c r="AC80" s="214"/>
      <c r="AD80" s="214"/>
      <c r="AE80" s="214"/>
      <c r="AF80" s="214"/>
      <c r="AG80" s="214" t="s">
        <v>127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x14ac:dyDescent="0.2">
      <c r="A81" s="234" t="s">
        <v>119</v>
      </c>
      <c r="B81" s="235" t="s">
        <v>83</v>
      </c>
      <c r="C81" s="253" t="s">
        <v>84</v>
      </c>
      <c r="D81" s="236"/>
      <c r="E81" s="237"/>
      <c r="F81" s="238"/>
      <c r="G81" s="239">
        <f>SUMIF(AG82:AG85,"&lt;&gt;NOR",G82:G85)</f>
        <v>0</v>
      </c>
      <c r="H81" s="233"/>
      <c r="I81" s="233">
        <f>SUM(I82:I85)</f>
        <v>0</v>
      </c>
      <c r="J81" s="233"/>
      <c r="K81" s="233">
        <f>SUM(K82:K85)</f>
        <v>0</v>
      </c>
      <c r="L81" s="233"/>
      <c r="M81" s="233">
        <f>SUM(M82:M85)</f>
        <v>0</v>
      </c>
      <c r="N81" s="233"/>
      <c r="O81" s="233">
        <f>SUM(O82:O85)</f>
        <v>0.01</v>
      </c>
      <c r="P81" s="233"/>
      <c r="Q81" s="233">
        <f>SUM(Q82:Q85)</f>
        <v>0</v>
      </c>
      <c r="R81" s="233"/>
      <c r="S81" s="233"/>
      <c r="T81" s="233"/>
      <c r="U81" s="233"/>
      <c r="V81" s="233">
        <f>SUM(V82:V85)</f>
        <v>2.29</v>
      </c>
      <c r="W81" s="233"/>
      <c r="X81" s="233"/>
      <c r="AG81" t="s">
        <v>120</v>
      </c>
    </row>
    <row r="82" spans="1:60" outlineLevel="1" x14ac:dyDescent="0.2">
      <c r="A82" s="246">
        <v>63</v>
      </c>
      <c r="B82" s="247" t="s">
        <v>257</v>
      </c>
      <c r="C82" s="254" t="s">
        <v>258</v>
      </c>
      <c r="D82" s="248" t="s">
        <v>259</v>
      </c>
      <c r="E82" s="249">
        <v>1</v>
      </c>
      <c r="F82" s="250"/>
      <c r="G82" s="251">
        <f>ROUND(E82*F82,2)</f>
        <v>0</v>
      </c>
      <c r="H82" s="232"/>
      <c r="I82" s="231">
        <f>ROUND(E82*H82,2)</f>
        <v>0</v>
      </c>
      <c r="J82" s="232"/>
      <c r="K82" s="231">
        <f>ROUND(E82*J82,2)</f>
        <v>0</v>
      </c>
      <c r="L82" s="231">
        <v>21</v>
      </c>
      <c r="M82" s="231">
        <f>G82*(1+L82/100)</f>
        <v>0</v>
      </c>
      <c r="N82" s="231">
        <v>8.9999999999999998E-4</v>
      </c>
      <c r="O82" s="231">
        <f>ROUND(E82*N82,2)</f>
        <v>0</v>
      </c>
      <c r="P82" s="231">
        <v>0</v>
      </c>
      <c r="Q82" s="231">
        <f>ROUND(E82*P82,2)</f>
        <v>0</v>
      </c>
      <c r="R82" s="231"/>
      <c r="S82" s="231" t="s">
        <v>124</v>
      </c>
      <c r="T82" s="231" t="s">
        <v>125</v>
      </c>
      <c r="U82" s="231">
        <v>2.29</v>
      </c>
      <c r="V82" s="231">
        <f>ROUND(E82*U82,2)</f>
        <v>2.29</v>
      </c>
      <c r="W82" s="231"/>
      <c r="X82" s="231" t="s">
        <v>126</v>
      </c>
      <c r="Y82" s="214"/>
      <c r="Z82" s="214"/>
      <c r="AA82" s="214"/>
      <c r="AB82" s="214"/>
      <c r="AC82" s="214"/>
      <c r="AD82" s="214"/>
      <c r="AE82" s="214"/>
      <c r="AF82" s="214"/>
      <c r="AG82" s="214" t="s">
        <v>127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ht="22.5" outlineLevel="1" x14ac:dyDescent="0.2">
      <c r="A83" s="246">
        <v>64</v>
      </c>
      <c r="B83" s="247" t="s">
        <v>260</v>
      </c>
      <c r="C83" s="254" t="s">
        <v>261</v>
      </c>
      <c r="D83" s="248" t="s">
        <v>210</v>
      </c>
      <c r="E83" s="249">
        <v>1</v>
      </c>
      <c r="F83" s="250"/>
      <c r="G83" s="251">
        <f>ROUND(E83*F83,2)</f>
        <v>0</v>
      </c>
      <c r="H83" s="232"/>
      <c r="I83" s="231">
        <f>ROUND(E83*H83,2)</f>
        <v>0</v>
      </c>
      <c r="J83" s="232"/>
      <c r="K83" s="231">
        <f>ROUND(E83*J83,2)</f>
        <v>0</v>
      </c>
      <c r="L83" s="231">
        <v>21</v>
      </c>
      <c r="M83" s="231">
        <f>G83*(1+L83/100)</f>
        <v>0</v>
      </c>
      <c r="N83" s="231">
        <v>0</v>
      </c>
      <c r="O83" s="231">
        <f>ROUND(E83*N83,2)</f>
        <v>0</v>
      </c>
      <c r="P83" s="231">
        <v>0</v>
      </c>
      <c r="Q83" s="231">
        <f>ROUND(E83*P83,2)</f>
        <v>0</v>
      </c>
      <c r="R83" s="231"/>
      <c r="S83" s="231" t="s">
        <v>205</v>
      </c>
      <c r="T83" s="231" t="s">
        <v>125</v>
      </c>
      <c r="U83" s="231">
        <v>0</v>
      </c>
      <c r="V83" s="231">
        <f>ROUND(E83*U83,2)</f>
        <v>0</v>
      </c>
      <c r="W83" s="231"/>
      <c r="X83" s="231" t="s">
        <v>126</v>
      </c>
      <c r="Y83" s="214"/>
      <c r="Z83" s="214"/>
      <c r="AA83" s="214"/>
      <c r="AB83" s="214"/>
      <c r="AC83" s="214"/>
      <c r="AD83" s="214"/>
      <c r="AE83" s="214"/>
      <c r="AF83" s="214"/>
      <c r="AG83" s="214" t="s">
        <v>127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ht="22.5" outlineLevel="1" x14ac:dyDescent="0.2">
      <c r="A84" s="246">
        <v>65</v>
      </c>
      <c r="B84" s="247" t="s">
        <v>262</v>
      </c>
      <c r="C84" s="254" t="s">
        <v>263</v>
      </c>
      <c r="D84" s="248" t="s">
        <v>210</v>
      </c>
      <c r="E84" s="249">
        <v>1</v>
      </c>
      <c r="F84" s="250"/>
      <c r="G84" s="251">
        <f>ROUND(E84*F84,2)</f>
        <v>0</v>
      </c>
      <c r="H84" s="232"/>
      <c r="I84" s="231">
        <f>ROUND(E84*H84,2)</f>
        <v>0</v>
      </c>
      <c r="J84" s="232"/>
      <c r="K84" s="231">
        <f>ROUND(E84*J84,2)</f>
        <v>0</v>
      </c>
      <c r="L84" s="231">
        <v>21</v>
      </c>
      <c r="M84" s="231">
        <f>G84*(1+L84/100)</f>
        <v>0</v>
      </c>
      <c r="N84" s="231">
        <v>0</v>
      </c>
      <c r="O84" s="231">
        <f>ROUND(E84*N84,2)</f>
        <v>0</v>
      </c>
      <c r="P84" s="231">
        <v>0</v>
      </c>
      <c r="Q84" s="231">
        <f>ROUND(E84*P84,2)</f>
        <v>0</v>
      </c>
      <c r="R84" s="231"/>
      <c r="S84" s="231" t="s">
        <v>205</v>
      </c>
      <c r="T84" s="231" t="s">
        <v>125</v>
      </c>
      <c r="U84" s="231">
        <v>0</v>
      </c>
      <c r="V84" s="231">
        <f>ROUND(E84*U84,2)</f>
        <v>0</v>
      </c>
      <c r="W84" s="231"/>
      <c r="X84" s="231" t="s">
        <v>126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127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46">
        <v>66</v>
      </c>
      <c r="B85" s="247" t="s">
        <v>264</v>
      </c>
      <c r="C85" s="254" t="s">
        <v>265</v>
      </c>
      <c r="D85" s="248" t="s">
        <v>259</v>
      </c>
      <c r="E85" s="249">
        <v>1</v>
      </c>
      <c r="F85" s="250"/>
      <c r="G85" s="251">
        <f>ROUND(E85*F85,2)</f>
        <v>0</v>
      </c>
      <c r="H85" s="232"/>
      <c r="I85" s="231">
        <f>ROUND(E85*H85,2)</f>
        <v>0</v>
      </c>
      <c r="J85" s="232"/>
      <c r="K85" s="231">
        <f>ROUND(E85*J85,2)</f>
        <v>0</v>
      </c>
      <c r="L85" s="231">
        <v>21</v>
      </c>
      <c r="M85" s="231">
        <f>G85*(1+L85/100)</f>
        <v>0</v>
      </c>
      <c r="N85" s="231">
        <v>7.1000000000000004E-3</v>
      </c>
      <c r="O85" s="231">
        <f>ROUND(E85*N85,2)</f>
        <v>0.01</v>
      </c>
      <c r="P85" s="231">
        <v>0</v>
      </c>
      <c r="Q85" s="231">
        <f>ROUND(E85*P85,2)</f>
        <v>0</v>
      </c>
      <c r="R85" s="231" t="s">
        <v>155</v>
      </c>
      <c r="S85" s="231" t="s">
        <v>124</v>
      </c>
      <c r="T85" s="231" t="s">
        <v>125</v>
      </c>
      <c r="U85" s="231">
        <v>0</v>
      </c>
      <c r="V85" s="231">
        <f>ROUND(E85*U85,2)</f>
        <v>0</v>
      </c>
      <c r="W85" s="231"/>
      <c r="X85" s="231" t="s">
        <v>156</v>
      </c>
      <c r="Y85" s="214"/>
      <c r="Z85" s="214"/>
      <c r="AA85" s="214"/>
      <c r="AB85" s="214"/>
      <c r="AC85" s="214"/>
      <c r="AD85" s="214"/>
      <c r="AE85" s="214"/>
      <c r="AF85" s="214"/>
      <c r="AG85" s="214" t="s">
        <v>157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x14ac:dyDescent="0.2">
      <c r="A86" s="234" t="s">
        <v>119</v>
      </c>
      <c r="B86" s="235" t="s">
        <v>85</v>
      </c>
      <c r="C86" s="253" t="s">
        <v>86</v>
      </c>
      <c r="D86" s="236"/>
      <c r="E86" s="237"/>
      <c r="F86" s="238"/>
      <c r="G86" s="239">
        <f>SUMIF(AG87:AG89,"&lt;&gt;NOR",G87:G89)</f>
        <v>0</v>
      </c>
      <c r="H86" s="233"/>
      <c r="I86" s="233">
        <f>SUM(I87:I89)</f>
        <v>0</v>
      </c>
      <c r="J86" s="233"/>
      <c r="K86" s="233">
        <f>SUM(K87:K89)</f>
        <v>0</v>
      </c>
      <c r="L86" s="233"/>
      <c r="M86" s="233">
        <f>SUM(M87:M89)</f>
        <v>0</v>
      </c>
      <c r="N86" s="233"/>
      <c r="O86" s="233">
        <f>SUM(O87:O89)</f>
        <v>0.02</v>
      </c>
      <c r="P86" s="233"/>
      <c r="Q86" s="233">
        <f>SUM(Q87:Q89)</f>
        <v>0</v>
      </c>
      <c r="R86" s="233"/>
      <c r="S86" s="233"/>
      <c r="T86" s="233"/>
      <c r="U86" s="233"/>
      <c r="V86" s="233">
        <f>SUM(V87:V89)</f>
        <v>39.089999999999996</v>
      </c>
      <c r="W86" s="233"/>
      <c r="X86" s="233"/>
      <c r="AG86" t="s">
        <v>120</v>
      </c>
    </row>
    <row r="87" spans="1:60" ht="22.5" outlineLevel="1" x14ac:dyDescent="0.2">
      <c r="A87" s="246">
        <v>67</v>
      </c>
      <c r="B87" s="247" t="s">
        <v>266</v>
      </c>
      <c r="C87" s="254" t="s">
        <v>267</v>
      </c>
      <c r="D87" s="248" t="s">
        <v>123</v>
      </c>
      <c r="E87" s="249">
        <v>70.25</v>
      </c>
      <c r="F87" s="250"/>
      <c r="G87" s="251">
        <f>ROUND(E87*F87,2)</f>
        <v>0</v>
      </c>
      <c r="H87" s="232"/>
      <c r="I87" s="231">
        <f>ROUND(E87*H87,2)</f>
        <v>0</v>
      </c>
      <c r="J87" s="232"/>
      <c r="K87" s="231">
        <f>ROUND(E87*J87,2)</f>
        <v>0</v>
      </c>
      <c r="L87" s="231">
        <v>21</v>
      </c>
      <c r="M87" s="231">
        <f>G87*(1+L87/100)</f>
        <v>0</v>
      </c>
      <c r="N87" s="231">
        <v>1.0000000000000001E-5</v>
      </c>
      <c r="O87" s="231">
        <f>ROUND(E87*N87,2)</f>
        <v>0</v>
      </c>
      <c r="P87" s="231">
        <v>0</v>
      </c>
      <c r="Q87" s="231">
        <f>ROUND(E87*P87,2)</f>
        <v>0</v>
      </c>
      <c r="R87" s="231"/>
      <c r="S87" s="231" t="s">
        <v>124</v>
      </c>
      <c r="T87" s="231" t="s">
        <v>125</v>
      </c>
      <c r="U87" s="231">
        <v>7.1999999999999995E-2</v>
      </c>
      <c r="V87" s="231">
        <f>ROUND(E87*U87,2)</f>
        <v>5.0599999999999996</v>
      </c>
      <c r="W87" s="231"/>
      <c r="X87" s="231" t="s">
        <v>126</v>
      </c>
      <c r="Y87" s="214"/>
      <c r="Z87" s="214"/>
      <c r="AA87" s="214"/>
      <c r="AB87" s="214"/>
      <c r="AC87" s="214"/>
      <c r="AD87" s="214"/>
      <c r="AE87" s="214"/>
      <c r="AF87" s="214"/>
      <c r="AG87" s="214" t="s">
        <v>127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46">
        <v>68</v>
      </c>
      <c r="B88" s="247" t="s">
        <v>268</v>
      </c>
      <c r="C88" s="254" t="s">
        <v>269</v>
      </c>
      <c r="D88" s="248" t="s">
        <v>123</v>
      </c>
      <c r="E88" s="249">
        <v>70.25</v>
      </c>
      <c r="F88" s="250"/>
      <c r="G88" s="251">
        <f>ROUND(E88*F88,2)</f>
        <v>0</v>
      </c>
      <c r="H88" s="232"/>
      <c r="I88" s="231">
        <f>ROUND(E88*H88,2)</f>
        <v>0</v>
      </c>
      <c r="J88" s="232"/>
      <c r="K88" s="231">
        <f>ROUND(E88*J88,2)</f>
        <v>0</v>
      </c>
      <c r="L88" s="231">
        <v>21</v>
      </c>
      <c r="M88" s="231">
        <f>G88*(1+L88/100)</f>
        <v>0</v>
      </c>
      <c r="N88" s="231">
        <v>3.1E-4</v>
      </c>
      <c r="O88" s="231">
        <f>ROUND(E88*N88,2)</f>
        <v>0.02</v>
      </c>
      <c r="P88" s="231">
        <v>0</v>
      </c>
      <c r="Q88" s="231">
        <f>ROUND(E88*P88,2)</f>
        <v>0</v>
      </c>
      <c r="R88" s="231"/>
      <c r="S88" s="231" t="s">
        <v>124</v>
      </c>
      <c r="T88" s="231" t="s">
        <v>125</v>
      </c>
      <c r="U88" s="231">
        <v>0.40300000000000002</v>
      </c>
      <c r="V88" s="231">
        <f>ROUND(E88*U88,2)</f>
        <v>28.31</v>
      </c>
      <c r="W88" s="231"/>
      <c r="X88" s="231" t="s">
        <v>126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127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46">
        <v>69</v>
      </c>
      <c r="B89" s="247" t="s">
        <v>270</v>
      </c>
      <c r="C89" s="254" t="s">
        <v>271</v>
      </c>
      <c r="D89" s="248" t="s">
        <v>123</v>
      </c>
      <c r="E89" s="249">
        <v>84.16</v>
      </c>
      <c r="F89" s="250"/>
      <c r="G89" s="251">
        <f>ROUND(E89*F89,2)</f>
        <v>0</v>
      </c>
      <c r="H89" s="232"/>
      <c r="I89" s="231">
        <f>ROUND(E89*H89,2)</f>
        <v>0</v>
      </c>
      <c r="J89" s="232"/>
      <c r="K89" s="231">
        <f>ROUND(E89*J89,2)</f>
        <v>0</v>
      </c>
      <c r="L89" s="231">
        <v>21</v>
      </c>
      <c r="M89" s="231">
        <f>G89*(1+L89/100)</f>
        <v>0</v>
      </c>
      <c r="N89" s="231">
        <v>1.0000000000000001E-5</v>
      </c>
      <c r="O89" s="231">
        <f>ROUND(E89*N89,2)</f>
        <v>0</v>
      </c>
      <c r="P89" s="231">
        <v>0</v>
      </c>
      <c r="Q89" s="231">
        <f>ROUND(E89*P89,2)</f>
        <v>0</v>
      </c>
      <c r="R89" s="231"/>
      <c r="S89" s="231" t="s">
        <v>124</v>
      </c>
      <c r="T89" s="231" t="s">
        <v>125</v>
      </c>
      <c r="U89" s="231">
        <v>6.8000000000000005E-2</v>
      </c>
      <c r="V89" s="231">
        <f>ROUND(E89*U89,2)</f>
        <v>5.72</v>
      </c>
      <c r="W89" s="231"/>
      <c r="X89" s="231" t="s">
        <v>126</v>
      </c>
      <c r="Y89" s="214"/>
      <c r="Z89" s="214"/>
      <c r="AA89" s="214"/>
      <c r="AB89" s="214"/>
      <c r="AC89" s="214"/>
      <c r="AD89" s="214"/>
      <c r="AE89" s="214"/>
      <c r="AF89" s="214"/>
      <c r="AG89" s="214" t="s">
        <v>127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x14ac:dyDescent="0.2">
      <c r="A90" s="234" t="s">
        <v>119</v>
      </c>
      <c r="B90" s="235" t="s">
        <v>92</v>
      </c>
      <c r="C90" s="253" t="s">
        <v>29</v>
      </c>
      <c r="D90" s="236"/>
      <c r="E90" s="237"/>
      <c r="F90" s="238"/>
      <c r="G90" s="239">
        <f>SUMIF(AG91:AG91,"&lt;&gt;NOR",G91:G91)</f>
        <v>0</v>
      </c>
      <c r="H90" s="233"/>
      <c r="I90" s="233">
        <f>SUM(I91:I91)</f>
        <v>0</v>
      </c>
      <c r="J90" s="233"/>
      <c r="K90" s="233">
        <f>SUM(K91:K91)</f>
        <v>0</v>
      </c>
      <c r="L90" s="233"/>
      <c r="M90" s="233">
        <f>SUM(M91:M91)</f>
        <v>0</v>
      </c>
      <c r="N90" s="233"/>
      <c r="O90" s="233">
        <f>SUM(O91:O91)</f>
        <v>0</v>
      </c>
      <c r="P90" s="233"/>
      <c r="Q90" s="233">
        <f>SUM(Q91:Q91)</f>
        <v>0</v>
      </c>
      <c r="R90" s="233"/>
      <c r="S90" s="233"/>
      <c r="T90" s="233"/>
      <c r="U90" s="233"/>
      <c r="V90" s="233">
        <f>SUM(V91:V91)</f>
        <v>0</v>
      </c>
      <c r="W90" s="233"/>
      <c r="X90" s="233"/>
      <c r="AG90" t="s">
        <v>120</v>
      </c>
    </row>
    <row r="91" spans="1:60" outlineLevel="1" x14ac:dyDescent="0.2">
      <c r="A91" s="246">
        <v>70</v>
      </c>
      <c r="B91" s="247" t="s">
        <v>272</v>
      </c>
      <c r="C91" s="254" t="s">
        <v>273</v>
      </c>
      <c r="D91" s="248" t="s">
        <v>274</v>
      </c>
      <c r="E91" s="249">
        <v>1</v>
      </c>
      <c r="F91" s="250"/>
      <c r="G91" s="251">
        <f>ROUND(E91*F91,2)</f>
        <v>0</v>
      </c>
      <c r="H91" s="232"/>
      <c r="I91" s="231">
        <f>ROUND(E91*H91,2)</f>
        <v>0</v>
      </c>
      <c r="J91" s="232"/>
      <c r="K91" s="231">
        <f>ROUND(E91*J91,2)</f>
        <v>0</v>
      </c>
      <c r="L91" s="231">
        <v>21</v>
      </c>
      <c r="M91" s="231">
        <f>G91*(1+L91/100)</f>
        <v>0</v>
      </c>
      <c r="N91" s="231">
        <v>0</v>
      </c>
      <c r="O91" s="231">
        <f>ROUND(E91*N91,2)</f>
        <v>0</v>
      </c>
      <c r="P91" s="231">
        <v>0</v>
      </c>
      <c r="Q91" s="231">
        <f>ROUND(E91*P91,2)</f>
        <v>0</v>
      </c>
      <c r="R91" s="231"/>
      <c r="S91" s="231" t="s">
        <v>124</v>
      </c>
      <c r="T91" s="231" t="s">
        <v>125</v>
      </c>
      <c r="U91" s="231">
        <v>0</v>
      </c>
      <c r="V91" s="231">
        <f>ROUND(E91*U91,2)</f>
        <v>0</v>
      </c>
      <c r="W91" s="231"/>
      <c r="X91" s="231" t="s">
        <v>275</v>
      </c>
      <c r="Y91" s="214"/>
      <c r="Z91" s="214"/>
      <c r="AA91" s="214"/>
      <c r="AB91" s="214"/>
      <c r="AC91" s="214"/>
      <c r="AD91" s="214"/>
      <c r="AE91" s="214"/>
      <c r="AF91" s="214"/>
      <c r="AG91" s="214" t="s">
        <v>276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x14ac:dyDescent="0.2">
      <c r="A92" s="234" t="s">
        <v>119</v>
      </c>
      <c r="B92" s="235" t="s">
        <v>87</v>
      </c>
      <c r="C92" s="253" t="s">
        <v>88</v>
      </c>
      <c r="D92" s="236"/>
      <c r="E92" s="237"/>
      <c r="F92" s="238"/>
      <c r="G92" s="239">
        <f>SUMIF(AG93:AG97,"&lt;&gt;NOR",G93:G97)</f>
        <v>0</v>
      </c>
      <c r="H92" s="233"/>
      <c r="I92" s="233">
        <f>SUM(I93:I97)</f>
        <v>0</v>
      </c>
      <c r="J92" s="233"/>
      <c r="K92" s="233">
        <f>SUM(K93:K97)</f>
        <v>0</v>
      </c>
      <c r="L92" s="233"/>
      <c r="M92" s="233">
        <f>SUM(M93:M97)</f>
        <v>0</v>
      </c>
      <c r="N92" s="233"/>
      <c r="O92" s="233">
        <f>SUM(O93:O97)</f>
        <v>0</v>
      </c>
      <c r="P92" s="233"/>
      <c r="Q92" s="233">
        <f>SUM(Q93:Q97)</f>
        <v>0</v>
      </c>
      <c r="R92" s="233"/>
      <c r="S92" s="233"/>
      <c r="T92" s="233"/>
      <c r="U92" s="233"/>
      <c r="V92" s="233">
        <f>SUM(V93:V97)</f>
        <v>0</v>
      </c>
      <c r="W92" s="233"/>
      <c r="X92" s="233"/>
      <c r="AG92" t="s">
        <v>120</v>
      </c>
    </row>
    <row r="93" spans="1:60" outlineLevel="1" x14ac:dyDescent="0.2">
      <c r="A93" s="246">
        <v>71</v>
      </c>
      <c r="B93" s="247" t="s">
        <v>61</v>
      </c>
      <c r="C93" s="254" t="s">
        <v>277</v>
      </c>
      <c r="D93" s="248" t="s">
        <v>204</v>
      </c>
      <c r="E93" s="249">
        <v>1</v>
      </c>
      <c r="F93" s="250"/>
      <c r="G93" s="251">
        <f>ROUND(E93*F93,2)</f>
        <v>0</v>
      </c>
      <c r="H93" s="232"/>
      <c r="I93" s="231">
        <f>ROUND(E93*H93,2)</f>
        <v>0</v>
      </c>
      <c r="J93" s="232"/>
      <c r="K93" s="231">
        <f>ROUND(E93*J93,2)</f>
        <v>0</v>
      </c>
      <c r="L93" s="231">
        <v>21</v>
      </c>
      <c r="M93" s="231">
        <f>G93*(1+L93/100)</f>
        <v>0</v>
      </c>
      <c r="N93" s="231">
        <v>0</v>
      </c>
      <c r="O93" s="231">
        <f>ROUND(E93*N93,2)</f>
        <v>0</v>
      </c>
      <c r="P93" s="231">
        <v>0</v>
      </c>
      <c r="Q93" s="231">
        <f>ROUND(E93*P93,2)</f>
        <v>0</v>
      </c>
      <c r="R93" s="231"/>
      <c r="S93" s="231" t="s">
        <v>205</v>
      </c>
      <c r="T93" s="231" t="s">
        <v>125</v>
      </c>
      <c r="U93" s="231">
        <v>0</v>
      </c>
      <c r="V93" s="231">
        <f>ROUND(E93*U93,2)</f>
        <v>0</v>
      </c>
      <c r="W93" s="231"/>
      <c r="X93" s="231" t="s">
        <v>126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127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46">
        <v>72</v>
      </c>
      <c r="B94" s="247" t="s">
        <v>278</v>
      </c>
      <c r="C94" s="254" t="s">
        <v>279</v>
      </c>
      <c r="D94" s="248" t="s">
        <v>213</v>
      </c>
      <c r="E94" s="249">
        <v>8.5</v>
      </c>
      <c r="F94" s="250"/>
      <c r="G94" s="251">
        <f>ROUND(E94*F94,2)</f>
        <v>0</v>
      </c>
      <c r="H94" s="232"/>
      <c r="I94" s="231">
        <f>ROUND(E94*H94,2)</f>
        <v>0</v>
      </c>
      <c r="J94" s="232"/>
      <c r="K94" s="231">
        <f>ROUND(E94*J94,2)</f>
        <v>0</v>
      </c>
      <c r="L94" s="231">
        <v>21</v>
      </c>
      <c r="M94" s="231">
        <f>G94*(1+L94/100)</f>
        <v>0</v>
      </c>
      <c r="N94" s="231">
        <v>0</v>
      </c>
      <c r="O94" s="231">
        <f>ROUND(E94*N94,2)</f>
        <v>0</v>
      </c>
      <c r="P94" s="231">
        <v>0</v>
      </c>
      <c r="Q94" s="231">
        <f>ROUND(E94*P94,2)</f>
        <v>0</v>
      </c>
      <c r="R94" s="231"/>
      <c r="S94" s="231" t="s">
        <v>205</v>
      </c>
      <c r="T94" s="231" t="s">
        <v>125</v>
      </c>
      <c r="U94" s="231">
        <v>0</v>
      </c>
      <c r="V94" s="231">
        <f>ROUND(E94*U94,2)</f>
        <v>0</v>
      </c>
      <c r="W94" s="231"/>
      <c r="X94" s="231" t="s">
        <v>126</v>
      </c>
      <c r="Y94" s="214"/>
      <c r="Z94" s="214"/>
      <c r="AA94" s="214"/>
      <c r="AB94" s="214"/>
      <c r="AC94" s="214"/>
      <c r="AD94" s="214"/>
      <c r="AE94" s="214"/>
      <c r="AF94" s="214"/>
      <c r="AG94" s="214" t="s">
        <v>127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46">
        <v>73</v>
      </c>
      <c r="B95" s="247" t="s">
        <v>280</v>
      </c>
      <c r="C95" s="254" t="s">
        <v>281</v>
      </c>
      <c r="D95" s="248" t="s">
        <v>213</v>
      </c>
      <c r="E95" s="249">
        <v>8.5</v>
      </c>
      <c r="F95" s="250"/>
      <c r="G95" s="251">
        <f>ROUND(E95*F95,2)</f>
        <v>0</v>
      </c>
      <c r="H95" s="232"/>
      <c r="I95" s="231">
        <f>ROUND(E95*H95,2)</f>
        <v>0</v>
      </c>
      <c r="J95" s="232"/>
      <c r="K95" s="231">
        <f>ROUND(E95*J95,2)</f>
        <v>0</v>
      </c>
      <c r="L95" s="231">
        <v>21</v>
      </c>
      <c r="M95" s="231">
        <f>G95*(1+L95/100)</f>
        <v>0</v>
      </c>
      <c r="N95" s="231">
        <v>0</v>
      </c>
      <c r="O95" s="231">
        <f>ROUND(E95*N95,2)</f>
        <v>0</v>
      </c>
      <c r="P95" s="231">
        <v>0</v>
      </c>
      <c r="Q95" s="231">
        <f>ROUND(E95*P95,2)</f>
        <v>0</v>
      </c>
      <c r="R95" s="231"/>
      <c r="S95" s="231" t="s">
        <v>205</v>
      </c>
      <c r="T95" s="231" t="s">
        <v>125</v>
      </c>
      <c r="U95" s="231">
        <v>0</v>
      </c>
      <c r="V95" s="231">
        <f>ROUND(E95*U95,2)</f>
        <v>0</v>
      </c>
      <c r="W95" s="231"/>
      <c r="X95" s="231" t="s">
        <v>126</v>
      </c>
      <c r="Y95" s="214"/>
      <c r="Z95" s="214"/>
      <c r="AA95" s="214"/>
      <c r="AB95" s="214"/>
      <c r="AC95" s="214"/>
      <c r="AD95" s="214"/>
      <c r="AE95" s="214"/>
      <c r="AF95" s="214"/>
      <c r="AG95" s="214" t="s">
        <v>127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46">
        <v>74</v>
      </c>
      <c r="B96" s="247" t="s">
        <v>282</v>
      </c>
      <c r="C96" s="254" t="s">
        <v>283</v>
      </c>
      <c r="D96" s="248" t="s">
        <v>210</v>
      </c>
      <c r="E96" s="249">
        <v>12</v>
      </c>
      <c r="F96" s="250"/>
      <c r="G96" s="251">
        <f>ROUND(E96*F96,2)</f>
        <v>0</v>
      </c>
      <c r="H96" s="232"/>
      <c r="I96" s="231">
        <f>ROUND(E96*H96,2)</f>
        <v>0</v>
      </c>
      <c r="J96" s="232"/>
      <c r="K96" s="231">
        <f>ROUND(E96*J96,2)</f>
        <v>0</v>
      </c>
      <c r="L96" s="231">
        <v>21</v>
      </c>
      <c r="M96" s="231">
        <f>G96*(1+L96/100)</f>
        <v>0</v>
      </c>
      <c r="N96" s="231">
        <v>0</v>
      </c>
      <c r="O96" s="231">
        <f>ROUND(E96*N96,2)</f>
        <v>0</v>
      </c>
      <c r="P96" s="231">
        <v>0</v>
      </c>
      <c r="Q96" s="231">
        <f>ROUND(E96*P96,2)</f>
        <v>0</v>
      </c>
      <c r="R96" s="231"/>
      <c r="S96" s="231" t="s">
        <v>205</v>
      </c>
      <c r="T96" s="231" t="s">
        <v>125</v>
      </c>
      <c r="U96" s="231">
        <v>0</v>
      </c>
      <c r="V96" s="231">
        <f>ROUND(E96*U96,2)</f>
        <v>0</v>
      </c>
      <c r="W96" s="231"/>
      <c r="X96" s="231" t="s">
        <v>126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127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46">
        <v>75</v>
      </c>
      <c r="B97" s="247" t="s">
        <v>284</v>
      </c>
      <c r="C97" s="254" t="s">
        <v>285</v>
      </c>
      <c r="D97" s="248" t="s">
        <v>204</v>
      </c>
      <c r="E97" s="249">
        <v>1</v>
      </c>
      <c r="F97" s="250"/>
      <c r="G97" s="251">
        <f>ROUND(E97*F97,2)</f>
        <v>0</v>
      </c>
      <c r="H97" s="232"/>
      <c r="I97" s="231">
        <f>ROUND(E97*H97,2)</f>
        <v>0</v>
      </c>
      <c r="J97" s="232"/>
      <c r="K97" s="231">
        <f>ROUND(E97*J97,2)</f>
        <v>0</v>
      </c>
      <c r="L97" s="231">
        <v>21</v>
      </c>
      <c r="M97" s="231">
        <f>G97*(1+L97/100)</f>
        <v>0</v>
      </c>
      <c r="N97" s="231">
        <v>0</v>
      </c>
      <c r="O97" s="231">
        <f>ROUND(E97*N97,2)</f>
        <v>0</v>
      </c>
      <c r="P97" s="231">
        <v>0</v>
      </c>
      <c r="Q97" s="231">
        <f>ROUND(E97*P97,2)</f>
        <v>0</v>
      </c>
      <c r="R97" s="231"/>
      <c r="S97" s="231" t="s">
        <v>205</v>
      </c>
      <c r="T97" s="231" t="s">
        <v>125</v>
      </c>
      <c r="U97" s="231">
        <v>0</v>
      </c>
      <c r="V97" s="231">
        <f>ROUND(E97*U97,2)</f>
        <v>0</v>
      </c>
      <c r="W97" s="231"/>
      <c r="X97" s="231" t="s">
        <v>126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127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x14ac:dyDescent="0.2">
      <c r="A98" s="234" t="s">
        <v>119</v>
      </c>
      <c r="B98" s="235" t="s">
        <v>89</v>
      </c>
      <c r="C98" s="253" t="s">
        <v>90</v>
      </c>
      <c r="D98" s="236"/>
      <c r="E98" s="237"/>
      <c r="F98" s="238"/>
      <c r="G98" s="239">
        <f>SUMIF(AG99:AG106,"&lt;&gt;NOR",G99:G106)</f>
        <v>0</v>
      </c>
      <c r="H98" s="233"/>
      <c r="I98" s="233">
        <f>SUM(I99:I106)</f>
        <v>0</v>
      </c>
      <c r="J98" s="233"/>
      <c r="K98" s="233">
        <f>SUM(K99:K106)</f>
        <v>0</v>
      </c>
      <c r="L98" s="233"/>
      <c r="M98" s="233">
        <f>SUM(M99:M106)</f>
        <v>0</v>
      </c>
      <c r="N98" s="233"/>
      <c r="O98" s="233">
        <f>SUM(O99:O106)</f>
        <v>0</v>
      </c>
      <c r="P98" s="233"/>
      <c r="Q98" s="233">
        <f>SUM(Q99:Q106)</f>
        <v>0</v>
      </c>
      <c r="R98" s="233"/>
      <c r="S98" s="233"/>
      <c r="T98" s="233"/>
      <c r="U98" s="233"/>
      <c r="V98" s="233">
        <f>SUM(V99:V106)</f>
        <v>66.13</v>
      </c>
      <c r="W98" s="233"/>
      <c r="X98" s="233"/>
      <c r="AG98" t="s">
        <v>120</v>
      </c>
    </row>
    <row r="99" spans="1:60" outlineLevel="1" x14ac:dyDescent="0.2">
      <c r="A99" s="246">
        <v>76</v>
      </c>
      <c r="B99" s="247" t="s">
        <v>286</v>
      </c>
      <c r="C99" s="254" t="s">
        <v>287</v>
      </c>
      <c r="D99" s="248" t="s">
        <v>154</v>
      </c>
      <c r="E99" s="249">
        <v>20.12</v>
      </c>
      <c r="F99" s="250"/>
      <c r="G99" s="251">
        <f>ROUND(E99*F99,2)</f>
        <v>0</v>
      </c>
      <c r="H99" s="232"/>
      <c r="I99" s="231">
        <f>ROUND(E99*H99,2)</f>
        <v>0</v>
      </c>
      <c r="J99" s="232"/>
      <c r="K99" s="231">
        <f>ROUND(E99*J99,2)</f>
        <v>0</v>
      </c>
      <c r="L99" s="231">
        <v>21</v>
      </c>
      <c r="M99" s="231">
        <f>G99*(1+L99/100)</f>
        <v>0</v>
      </c>
      <c r="N99" s="231">
        <v>0</v>
      </c>
      <c r="O99" s="231">
        <f>ROUND(E99*N99,2)</f>
        <v>0</v>
      </c>
      <c r="P99" s="231">
        <v>0</v>
      </c>
      <c r="Q99" s="231">
        <f>ROUND(E99*P99,2)</f>
        <v>0</v>
      </c>
      <c r="R99" s="231"/>
      <c r="S99" s="231" t="s">
        <v>124</v>
      </c>
      <c r="T99" s="231" t="s">
        <v>125</v>
      </c>
      <c r="U99" s="231">
        <v>0.16400000000000001</v>
      </c>
      <c r="V99" s="231">
        <f>ROUND(E99*U99,2)</f>
        <v>3.3</v>
      </c>
      <c r="W99" s="231"/>
      <c r="X99" s="231" t="s">
        <v>126</v>
      </c>
      <c r="Y99" s="214"/>
      <c r="Z99" s="214"/>
      <c r="AA99" s="214"/>
      <c r="AB99" s="214"/>
      <c r="AC99" s="214"/>
      <c r="AD99" s="214"/>
      <c r="AE99" s="214"/>
      <c r="AF99" s="214"/>
      <c r="AG99" s="214" t="s">
        <v>127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46">
        <v>77</v>
      </c>
      <c r="B100" s="247" t="s">
        <v>288</v>
      </c>
      <c r="C100" s="254" t="s">
        <v>289</v>
      </c>
      <c r="D100" s="248" t="s">
        <v>154</v>
      </c>
      <c r="E100" s="249">
        <v>20.12</v>
      </c>
      <c r="F100" s="250"/>
      <c r="G100" s="251">
        <f>ROUND(E100*F100,2)</f>
        <v>0</v>
      </c>
      <c r="H100" s="232"/>
      <c r="I100" s="231">
        <f>ROUND(E100*H100,2)</f>
        <v>0</v>
      </c>
      <c r="J100" s="232"/>
      <c r="K100" s="231">
        <f>ROUND(E100*J100,2)</f>
        <v>0</v>
      </c>
      <c r="L100" s="231">
        <v>21</v>
      </c>
      <c r="M100" s="231">
        <f>G100*(1+L100/100)</f>
        <v>0</v>
      </c>
      <c r="N100" s="231">
        <v>0</v>
      </c>
      <c r="O100" s="231">
        <f>ROUND(E100*N100,2)</f>
        <v>0</v>
      </c>
      <c r="P100" s="231">
        <v>0</v>
      </c>
      <c r="Q100" s="231">
        <f>ROUND(E100*P100,2)</f>
        <v>0</v>
      </c>
      <c r="R100" s="231"/>
      <c r="S100" s="231" t="s">
        <v>124</v>
      </c>
      <c r="T100" s="231" t="s">
        <v>125</v>
      </c>
      <c r="U100" s="231">
        <v>0.93300000000000005</v>
      </c>
      <c r="V100" s="231">
        <f>ROUND(E100*U100,2)</f>
        <v>18.77</v>
      </c>
      <c r="W100" s="231"/>
      <c r="X100" s="231" t="s">
        <v>126</v>
      </c>
      <c r="Y100" s="214"/>
      <c r="Z100" s="214"/>
      <c r="AA100" s="214"/>
      <c r="AB100" s="214"/>
      <c r="AC100" s="214"/>
      <c r="AD100" s="214"/>
      <c r="AE100" s="214"/>
      <c r="AF100" s="214"/>
      <c r="AG100" s="214" t="s">
        <v>127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46">
        <v>78</v>
      </c>
      <c r="B101" s="247" t="s">
        <v>290</v>
      </c>
      <c r="C101" s="254" t="s">
        <v>291</v>
      </c>
      <c r="D101" s="248" t="s">
        <v>154</v>
      </c>
      <c r="E101" s="249">
        <v>20.12</v>
      </c>
      <c r="F101" s="250"/>
      <c r="G101" s="251">
        <f>ROUND(E101*F101,2)</f>
        <v>0</v>
      </c>
      <c r="H101" s="232"/>
      <c r="I101" s="231">
        <f>ROUND(E101*H101,2)</f>
        <v>0</v>
      </c>
      <c r="J101" s="232"/>
      <c r="K101" s="231">
        <f>ROUND(E101*J101,2)</f>
        <v>0</v>
      </c>
      <c r="L101" s="231">
        <v>21</v>
      </c>
      <c r="M101" s="231">
        <f>G101*(1+L101/100)</f>
        <v>0</v>
      </c>
      <c r="N101" s="231">
        <v>0</v>
      </c>
      <c r="O101" s="231">
        <f>ROUND(E101*N101,2)</f>
        <v>0</v>
      </c>
      <c r="P101" s="231">
        <v>0</v>
      </c>
      <c r="Q101" s="231">
        <f>ROUND(E101*P101,2)</f>
        <v>0</v>
      </c>
      <c r="R101" s="231"/>
      <c r="S101" s="231" t="s">
        <v>124</v>
      </c>
      <c r="T101" s="231" t="s">
        <v>125</v>
      </c>
      <c r="U101" s="231">
        <v>0.65300000000000002</v>
      </c>
      <c r="V101" s="231">
        <f>ROUND(E101*U101,2)</f>
        <v>13.14</v>
      </c>
      <c r="W101" s="231"/>
      <c r="X101" s="231" t="s">
        <v>126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127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46">
        <v>79</v>
      </c>
      <c r="B102" s="247" t="s">
        <v>292</v>
      </c>
      <c r="C102" s="254" t="s">
        <v>293</v>
      </c>
      <c r="D102" s="248" t="s">
        <v>154</v>
      </c>
      <c r="E102" s="249">
        <v>20.12</v>
      </c>
      <c r="F102" s="250"/>
      <c r="G102" s="251">
        <f>ROUND(E102*F102,2)</f>
        <v>0</v>
      </c>
      <c r="H102" s="232"/>
      <c r="I102" s="231">
        <f>ROUND(E102*H102,2)</f>
        <v>0</v>
      </c>
      <c r="J102" s="232"/>
      <c r="K102" s="231">
        <f>ROUND(E102*J102,2)</f>
        <v>0</v>
      </c>
      <c r="L102" s="231">
        <v>21</v>
      </c>
      <c r="M102" s="231">
        <f>G102*(1+L102/100)</f>
        <v>0</v>
      </c>
      <c r="N102" s="231">
        <v>0</v>
      </c>
      <c r="O102" s="231">
        <f>ROUND(E102*N102,2)</f>
        <v>0</v>
      </c>
      <c r="P102" s="231">
        <v>0</v>
      </c>
      <c r="Q102" s="231">
        <f>ROUND(E102*P102,2)</f>
        <v>0</v>
      </c>
      <c r="R102" s="231"/>
      <c r="S102" s="231" t="s">
        <v>124</v>
      </c>
      <c r="T102" s="231" t="s">
        <v>125</v>
      </c>
      <c r="U102" s="231">
        <v>0.49</v>
      </c>
      <c r="V102" s="231">
        <f>ROUND(E102*U102,2)</f>
        <v>9.86</v>
      </c>
      <c r="W102" s="231"/>
      <c r="X102" s="231" t="s">
        <v>126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127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46">
        <v>80</v>
      </c>
      <c r="B103" s="247" t="s">
        <v>294</v>
      </c>
      <c r="C103" s="254" t="s">
        <v>295</v>
      </c>
      <c r="D103" s="248" t="s">
        <v>154</v>
      </c>
      <c r="E103" s="249">
        <v>20.12</v>
      </c>
      <c r="F103" s="250"/>
      <c r="G103" s="251">
        <f>ROUND(E103*F103,2)</f>
        <v>0</v>
      </c>
      <c r="H103" s="232"/>
      <c r="I103" s="231">
        <f>ROUND(E103*H103,2)</f>
        <v>0</v>
      </c>
      <c r="J103" s="232"/>
      <c r="K103" s="231">
        <f>ROUND(E103*J103,2)</f>
        <v>0</v>
      </c>
      <c r="L103" s="231">
        <v>21</v>
      </c>
      <c r="M103" s="231">
        <f>G103*(1+L103/100)</f>
        <v>0</v>
      </c>
      <c r="N103" s="231">
        <v>0</v>
      </c>
      <c r="O103" s="231">
        <f>ROUND(E103*N103,2)</f>
        <v>0</v>
      </c>
      <c r="P103" s="231">
        <v>0</v>
      </c>
      <c r="Q103" s="231">
        <f>ROUND(E103*P103,2)</f>
        <v>0</v>
      </c>
      <c r="R103" s="231"/>
      <c r="S103" s="231" t="s">
        <v>124</v>
      </c>
      <c r="T103" s="231" t="s">
        <v>125</v>
      </c>
      <c r="U103" s="231">
        <v>0</v>
      </c>
      <c r="V103" s="231">
        <f>ROUND(E103*U103,2)</f>
        <v>0</v>
      </c>
      <c r="W103" s="231"/>
      <c r="X103" s="231" t="s">
        <v>126</v>
      </c>
      <c r="Y103" s="214"/>
      <c r="Z103" s="214"/>
      <c r="AA103" s="214"/>
      <c r="AB103" s="214"/>
      <c r="AC103" s="214"/>
      <c r="AD103" s="214"/>
      <c r="AE103" s="214"/>
      <c r="AF103" s="214"/>
      <c r="AG103" s="214" t="s">
        <v>127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46">
        <v>81</v>
      </c>
      <c r="B104" s="247" t="s">
        <v>296</v>
      </c>
      <c r="C104" s="254" t="s">
        <v>297</v>
      </c>
      <c r="D104" s="248" t="s">
        <v>154</v>
      </c>
      <c r="E104" s="249">
        <v>20.12</v>
      </c>
      <c r="F104" s="250"/>
      <c r="G104" s="251">
        <f>ROUND(E104*F104,2)</f>
        <v>0</v>
      </c>
      <c r="H104" s="232"/>
      <c r="I104" s="231">
        <f>ROUND(E104*H104,2)</f>
        <v>0</v>
      </c>
      <c r="J104" s="232"/>
      <c r="K104" s="231">
        <f>ROUND(E104*J104,2)</f>
        <v>0</v>
      </c>
      <c r="L104" s="231">
        <v>21</v>
      </c>
      <c r="M104" s="231">
        <f>G104*(1+L104/100)</f>
        <v>0</v>
      </c>
      <c r="N104" s="231">
        <v>0</v>
      </c>
      <c r="O104" s="231">
        <f>ROUND(E104*N104,2)</f>
        <v>0</v>
      </c>
      <c r="P104" s="231">
        <v>0</v>
      </c>
      <c r="Q104" s="231">
        <f>ROUND(E104*P104,2)</f>
        <v>0</v>
      </c>
      <c r="R104" s="231"/>
      <c r="S104" s="231" t="s">
        <v>124</v>
      </c>
      <c r="T104" s="231" t="s">
        <v>125</v>
      </c>
      <c r="U104" s="231">
        <v>0.94199999999999995</v>
      </c>
      <c r="V104" s="231">
        <f>ROUND(E104*U104,2)</f>
        <v>18.95</v>
      </c>
      <c r="W104" s="231"/>
      <c r="X104" s="231" t="s">
        <v>126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127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46">
        <v>82</v>
      </c>
      <c r="B105" s="247" t="s">
        <v>298</v>
      </c>
      <c r="C105" s="254" t="s">
        <v>299</v>
      </c>
      <c r="D105" s="248" t="s">
        <v>154</v>
      </c>
      <c r="E105" s="249">
        <v>20.12</v>
      </c>
      <c r="F105" s="250"/>
      <c r="G105" s="251">
        <f>ROUND(E105*F105,2)</f>
        <v>0</v>
      </c>
      <c r="H105" s="232"/>
      <c r="I105" s="231">
        <f>ROUND(E105*H105,2)</f>
        <v>0</v>
      </c>
      <c r="J105" s="232"/>
      <c r="K105" s="231">
        <f>ROUND(E105*J105,2)</f>
        <v>0</v>
      </c>
      <c r="L105" s="231">
        <v>21</v>
      </c>
      <c r="M105" s="231">
        <f>G105*(1+L105/100)</f>
        <v>0</v>
      </c>
      <c r="N105" s="231">
        <v>0</v>
      </c>
      <c r="O105" s="231">
        <f>ROUND(E105*N105,2)</f>
        <v>0</v>
      </c>
      <c r="P105" s="231">
        <v>0</v>
      </c>
      <c r="Q105" s="231">
        <f>ROUND(E105*P105,2)</f>
        <v>0</v>
      </c>
      <c r="R105" s="231"/>
      <c r="S105" s="231" t="s">
        <v>124</v>
      </c>
      <c r="T105" s="231" t="s">
        <v>125</v>
      </c>
      <c r="U105" s="231">
        <v>0.105</v>
      </c>
      <c r="V105" s="231">
        <f>ROUND(E105*U105,2)</f>
        <v>2.11</v>
      </c>
      <c r="W105" s="231"/>
      <c r="X105" s="231" t="s">
        <v>126</v>
      </c>
      <c r="Y105" s="214"/>
      <c r="Z105" s="214"/>
      <c r="AA105" s="214"/>
      <c r="AB105" s="214"/>
      <c r="AC105" s="214"/>
      <c r="AD105" s="214"/>
      <c r="AE105" s="214"/>
      <c r="AF105" s="214"/>
      <c r="AG105" s="214" t="s">
        <v>127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46">
        <v>83</v>
      </c>
      <c r="B106" s="247" t="s">
        <v>300</v>
      </c>
      <c r="C106" s="254" t="s">
        <v>301</v>
      </c>
      <c r="D106" s="248" t="s">
        <v>154</v>
      </c>
      <c r="E106" s="249">
        <v>20.12</v>
      </c>
      <c r="F106" s="250"/>
      <c r="G106" s="251">
        <f>ROUND(E106*F106,2)</f>
        <v>0</v>
      </c>
      <c r="H106" s="232"/>
      <c r="I106" s="231">
        <f>ROUND(E106*H106,2)</f>
        <v>0</v>
      </c>
      <c r="J106" s="232"/>
      <c r="K106" s="231">
        <f>ROUND(E106*J106,2)</f>
        <v>0</v>
      </c>
      <c r="L106" s="231">
        <v>21</v>
      </c>
      <c r="M106" s="231">
        <f>G106*(1+L106/100)</f>
        <v>0</v>
      </c>
      <c r="N106" s="231">
        <v>0</v>
      </c>
      <c r="O106" s="231">
        <f>ROUND(E106*N106,2)</f>
        <v>0</v>
      </c>
      <c r="P106" s="231">
        <v>0</v>
      </c>
      <c r="Q106" s="231">
        <f>ROUND(E106*P106,2)</f>
        <v>0</v>
      </c>
      <c r="R106" s="231"/>
      <c r="S106" s="231" t="s">
        <v>205</v>
      </c>
      <c r="T106" s="231" t="s">
        <v>125</v>
      </c>
      <c r="U106" s="231">
        <v>0</v>
      </c>
      <c r="V106" s="231">
        <f>ROUND(E106*U106,2)</f>
        <v>0</v>
      </c>
      <c r="W106" s="231"/>
      <c r="X106" s="231" t="s">
        <v>302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303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x14ac:dyDescent="0.2">
      <c r="A107" s="234" t="s">
        <v>119</v>
      </c>
      <c r="B107" s="235" t="s">
        <v>92</v>
      </c>
      <c r="C107" s="253" t="s">
        <v>29</v>
      </c>
      <c r="D107" s="236"/>
      <c r="E107" s="237"/>
      <c r="F107" s="238"/>
      <c r="G107" s="239">
        <f>SUMIF(AG108:AG110,"&lt;&gt;NOR",G108:G110)</f>
        <v>0</v>
      </c>
      <c r="H107" s="233"/>
      <c r="I107" s="233">
        <f>SUM(I108:I110)</f>
        <v>0</v>
      </c>
      <c r="J107" s="233"/>
      <c r="K107" s="233">
        <f>SUM(K108:K110)</f>
        <v>0</v>
      </c>
      <c r="L107" s="233"/>
      <c r="M107" s="233">
        <f>SUM(M108:M110)</f>
        <v>0</v>
      </c>
      <c r="N107" s="233"/>
      <c r="O107" s="233">
        <f>SUM(O108:O110)</f>
        <v>0</v>
      </c>
      <c r="P107" s="233"/>
      <c r="Q107" s="233">
        <f>SUM(Q108:Q110)</f>
        <v>0</v>
      </c>
      <c r="R107" s="233"/>
      <c r="S107" s="233"/>
      <c r="T107" s="233"/>
      <c r="U107" s="233"/>
      <c r="V107" s="233">
        <f>SUM(V108:V110)</f>
        <v>0</v>
      </c>
      <c r="W107" s="233"/>
      <c r="X107" s="233"/>
      <c r="AG107" t="s">
        <v>120</v>
      </c>
    </row>
    <row r="108" spans="1:60" outlineLevel="1" x14ac:dyDescent="0.2">
      <c r="A108" s="246">
        <v>84</v>
      </c>
      <c r="B108" s="247" t="s">
        <v>304</v>
      </c>
      <c r="C108" s="254" t="s">
        <v>305</v>
      </c>
      <c r="D108" s="248" t="s">
        <v>274</v>
      </c>
      <c r="E108" s="249">
        <v>1</v>
      </c>
      <c r="F108" s="250"/>
      <c r="G108" s="251">
        <f>ROUND(E108*F108,2)</f>
        <v>0</v>
      </c>
      <c r="H108" s="232"/>
      <c r="I108" s="231">
        <f>ROUND(E108*H108,2)</f>
        <v>0</v>
      </c>
      <c r="J108" s="232"/>
      <c r="K108" s="231">
        <f>ROUND(E108*J108,2)</f>
        <v>0</v>
      </c>
      <c r="L108" s="231">
        <v>21</v>
      </c>
      <c r="M108" s="231">
        <f>G108*(1+L108/100)</f>
        <v>0</v>
      </c>
      <c r="N108" s="231">
        <v>0</v>
      </c>
      <c r="O108" s="231">
        <f>ROUND(E108*N108,2)</f>
        <v>0</v>
      </c>
      <c r="P108" s="231">
        <v>0</v>
      </c>
      <c r="Q108" s="231">
        <f>ROUND(E108*P108,2)</f>
        <v>0</v>
      </c>
      <c r="R108" s="231"/>
      <c r="S108" s="231" t="s">
        <v>124</v>
      </c>
      <c r="T108" s="231" t="s">
        <v>125</v>
      </c>
      <c r="U108" s="231">
        <v>0</v>
      </c>
      <c r="V108" s="231">
        <f>ROUND(E108*U108,2)</f>
        <v>0</v>
      </c>
      <c r="W108" s="231"/>
      <c r="X108" s="231" t="s">
        <v>275</v>
      </c>
      <c r="Y108" s="214"/>
      <c r="Z108" s="214"/>
      <c r="AA108" s="214"/>
      <c r="AB108" s="214"/>
      <c r="AC108" s="214"/>
      <c r="AD108" s="214"/>
      <c r="AE108" s="214"/>
      <c r="AF108" s="214"/>
      <c r="AG108" s="214" t="s">
        <v>306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46">
        <v>85</v>
      </c>
      <c r="B109" s="247" t="s">
        <v>307</v>
      </c>
      <c r="C109" s="254" t="s">
        <v>308</v>
      </c>
      <c r="D109" s="248" t="s">
        <v>274</v>
      </c>
      <c r="E109" s="249">
        <v>1</v>
      </c>
      <c r="F109" s="250"/>
      <c r="G109" s="251">
        <f>ROUND(E109*F109,2)</f>
        <v>0</v>
      </c>
      <c r="H109" s="232"/>
      <c r="I109" s="231">
        <f>ROUND(E109*H109,2)</f>
        <v>0</v>
      </c>
      <c r="J109" s="232"/>
      <c r="K109" s="231">
        <f>ROUND(E109*J109,2)</f>
        <v>0</v>
      </c>
      <c r="L109" s="231">
        <v>21</v>
      </c>
      <c r="M109" s="231">
        <f>G109*(1+L109/100)</f>
        <v>0</v>
      </c>
      <c r="N109" s="231">
        <v>0</v>
      </c>
      <c r="O109" s="231">
        <f>ROUND(E109*N109,2)</f>
        <v>0</v>
      </c>
      <c r="P109" s="231">
        <v>0</v>
      </c>
      <c r="Q109" s="231">
        <f>ROUND(E109*P109,2)</f>
        <v>0</v>
      </c>
      <c r="R109" s="231"/>
      <c r="S109" s="231" t="s">
        <v>124</v>
      </c>
      <c r="T109" s="231" t="s">
        <v>125</v>
      </c>
      <c r="U109" s="231">
        <v>0</v>
      </c>
      <c r="V109" s="231">
        <f>ROUND(E109*U109,2)</f>
        <v>0</v>
      </c>
      <c r="W109" s="231"/>
      <c r="X109" s="231" t="s">
        <v>275</v>
      </c>
      <c r="Y109" s="214"/>
      <c r="Z109" s="214"/>
      <c r="AA109" s="214"/>
      <c r="AB109" s="214"/>
      <c r="AC109" s="214"/>
      <c r="AD109" s="214"/>
      <c r="AE109" s="214"/>
      <c r="AF109" s="214"/>
      <c r="AG109" s="214" t="s">
        <v>306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40">
        <v>86</v>
      </c>
      <c r="B110" s="241" t="s">
        <v>309</v>
      </c>
      <c r="C110" s="255" t="s">
        <v>310</v>
      </c>
      <c r="D110" s="242" t="s">
        <v>0</v>
      </c>
      <c r="E110" s="243">
        <v>1.5</v>
      </c>
      <c r="F110" s="244"/>
      <c r="G110" s="245">
        <f>ROUND(E110*F110,2)</f>
        <v>0</v>
      </c>
      <c r="H110" s="232"/>
      <c r="I110" s="231">
        <f>ROUND(E110*H110,2)</f>
        <v>0</v>
      </c>
      <c r="J110" s="232"/>
      <c r="K110" s="231">
        <f>ROUND(E110*J110,2)</f>
        <v>0</v>
      </c>
      <c r="L110" s="231">
        <v>21</v>
      </c>
      <c r="M110" s="231">
        <f>G110*(1+L110/100)</f>
        <v>0</v>
      </c>
      <c r="N110" s="231">
        <v>0</v>
      </c>
      <c r="O110" s="231">
        <f>ROUND(E110*N110,2)</f>
        <v>0</v>
      </c>
      <c r="P110" s="231">
        <v>0</v>
      </c>
      <c r="Q110" s="231">
        <f>ROUND(E110*P110,2)</f>
        <v>0</v>
      </c>
      <c r="R110" s="231"/>
      <c r="S110" s="231" t="s">
        <v>124</v>
      </c>
      <c r="T110" s="231" t="s">
        <v>125</v>
      </c>
      <c r="U110" s="231">
        <v>0</v>
      </c>
      <c r="V110" s="231">
        <f>ROUND(E110*U110,2)</f>
        <v>0</v>
      </c>
      <c r="W110" s="231"/>
      <c r="X110" s="231" t="s">
        <v>275</v>
      </c>
      <c r="Y110" s="214"/>
      <c r="Z110" s="214"/>
      <c r="AA110" s="214"/>
      <c r="AB110" s="214"/>
      <c r="AC110" s="214"/>
      <c r="AD110" s="214"/>
      <c r="AE110" s="214"/>
      <c r="AF110" s="214"/>
      <c r="AG110" s="214" t="s">
        <v>311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x14ac:dyDescent="0.2">
      <c r="A111" s="3"/>
      <c r="B111" s="4"/>
      <c r="C111" s="256"/>
      <c r="D111" s="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AE111">
        <v>15</v>
      </c>
      <c r="AF111">
        <v>21</v>
      </c>
      <c r="AG111" t="s">
        <v>106</v>
      </c>
    </row>
    <row r="112" spans="1:60" x14ac:dyDescent="0.2">
      <c r="A112" s="217"/>
      <c r="B112" s="218" t="s">
        <v>31</v>
      </c>
      <c r="C112" s="257"/>
      <c r="D112" s="219"/>
      <c r="E112" s="220"/>
      <c r="F112" s="220"/>
      <c r="G112" s="252">
        <f>G8+G18+G25+G28+G41+G44+G51+G63+G69+G71+G74+G81+G86+G90+G92+G98+G107</f>
        <v>0</v>
      </c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AE112">
        <f>SUMIF(L7:L110,AE111,G7:G110)</f>
        <v>0</v>
      </c>
      <c r="AF112">
        <f>SUMIF(L7:L110,AF111,G7:G110)</f>
        <v>0</v>
      </c>
      <c r="AG112" t="s">
        <v>312</v>
      </c>
    </row>
    <row r="113" spans="1:33" x14ac:dyDescent="0.2">
      <c r="A113" s="3"/>
      <c r="B113" s="4"/>
      <c r="C113" s="256"/>
      <c r="D113" s="6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33" x14ac:dyDescent="0.2">
      <c r="A114" s="3"/>
      <c r="B114" s="4"/>
      <c r="C114" s="256"/>
      <c r="D114" s="6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33" x14ac:dyDescent="0.2">
      <c r="A115" s="221" t="s">
        <v>313</v>
      </c>
      <c r="B115" s="221"/>
      <c r="C115" s="258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33" x14ac:dyDescent="0.2">
      <c r="A116" s="222"/>
      <c r="B116" s="223"/>
      <c r="C116" s="259"/>
      <c r="D116" s="223"/>
      <c r="E116" s="223"/>
      <c r="F116" s="223"/>
      <c r="G116" s="224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AG116" t="s">
        <v>314</v>
      </c>
    </row>
    <row r="117" spans="1:33" x14ac:dyDescent="0.2">
      <c r="A117" s="225"/>
      <c r="B117" s="226"/>
      <c r="C117" s="260"/>
      <c r="D117" s="226"/>
      <c r="E117" s="226"/>
      <c r="F117" s="226"/>
      <c r="G117" s="227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33" x14ac:dyDescent="0.2">
      <c r="A118" s="225"/>
      <c r="B118" s="226"/>
      <c r="C118" s="260"/>
      <c r="D118" s="226"/>
      <c r="E118" s="226"/>
      <c r="F118" s="226"/>
      <c r="G118" s="227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33" x14ac:dyDescent="0.2">
      <c r="A119" s="225"/>
      <c r="B119" s="226"/>
      <c r="C119" s="260"/>
      <c r="D119" s="226"/>
      <c r="E119" s="226"/>
      <c r="F119" s="226"/>
      <c r="G119" s="227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33" x14ac:dyDescent="0.2">
      <c r="A120" s="228"/>
      <c r="B120" s="229"/>
      <c r="C120" s="261"/>
      <c r="D120" s="229"/>
      <c r="E120" s="229"/>
      <c r="F120" s="229"/>
      <c r="G120" s="230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33" x14ac:dyDescent="0.2">
      <c r="A121" s="3"/>
      <c r="B121" s="4"/>
      <c r="C121" s="256"/>
      <c r="D121" s="6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33" x14ac:dyDescent="0.2">
      <c r="C122" s="262"/>
      <c r="D122" s="10"/>
      <c r="AG122" t="s">
        <v>315</v>
      </c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115:C115"/>
    <mergeCell ref="A116:G12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</dc:creator>
  <cp:lastModifiedBy>TK</cp:lastModifiedBy>
  <cp:lastPrinted>2019-03-19T12:27:02Z</cp:lastPrinted>
  <dcterms:created xsi:type="dcterms:W3CDTF">2009-04-08T07:15:50Z</dcterms:created>
  <dcterms:modified xsi:type="dcterms:W3CDTF">2020-04-23T08:17:24Z</dcterms:modified>
</cp:coreProperties>
</file>