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0" windowHeight="0"/>
  </bookViews>
  <sheets>
    <sheet name="Rekapitulace stavby" sheetId="1" r:id="rId1"/>
    <sheet name="SO 000 - Vedlejší a ostat..." sheetId="2" r:id="rId2"/>
    <sheet name="SO 901 - Dětské hřiště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000 - Vedlejší a ostat...'!$C$120:$K$158</definedName>
    <definedName name="_xlnm.Print_Area" localSheetId="1">'SO 000 - Vedlejší a ostat...'!$C$4:$J$76,'SO 000 - Vedlejší a ostat...'!$C$82:$J$102,'SO 000 - Vedlejší a ostat...'!$C$108:$J$158</definedName>
    <definedName name="_xlnm.Print_Titles" localSheetId="1">'SO 000 - Vedlejší a ostat...'!$120:$120</definedName>
    <definedName name="_xlnm._FilterDatabase" localSheetId="2" hidden="1">'SO 901 - Dětské hřiště'!$C$127:$K$444</definedName>
    <definedName name="_xlnm.Print_Area" localSheetId="2">'SO 901 - Dětské hřiště'!$C$4:$J$76,'SO 901 - Dětské hřiště'!$C$82:$J$109,'SO 901 - Dětské hřiště'!$C$115:$J$444</definedName>
    <definedName name="_xlnm.Print_Titles" localSheetId="2">'SO 901 - Dětské hřiště'!$127:$127</definedName>
  </definedNames>
  <calcPr/>
</workbook>
</file>

<file path=xl/calcChain.xml><?xml version="1.0" encoding="utf-8"?>
<calcChain xmlns="http://schemas.openxmlformats.org/spreadsheetml/2006/main">
  <c i="3" l="1" r="R417"/>
  <c r="J37"/>
  <c r="J36"/>
  <c i="1" r="AY96"/>
  <c i="3" r="J35"/>
  <c i="1" r="AX96"/>
  <c i="3"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6"/>
  <c r="BH436"/>
  <c r="BG436"/>
  <c r="BF436"/>
  <c r="T436"/>
  <c r="R436"/>
  <c r="P436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3"/>
  <c r="BH423"/>
  <c r="BG423"/>
  <c r="BF423"/>
  <c r="T423"/>
  <c r="R423"/>
  <c r="P423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3"/>
  <c r="BH383"/>
  <c r="BG383"/>
  <c r="BF383"/>
  <c r="T383"/>
  <c r="R383"/>
  <c r="P383"/>
  <c r="BI379"/>
  <c r="BH379"/>
  <c r="BG379"/>
  <c r="BF379"/>
  <c r="T379"/>
  <c r="R379"/>
  <c r="P379"/>
  <c r="BI372"/>
  <c r="BH372"/>
  <c r="BG372"/>
  <c r="BF372"/>
  <c r="T372"/>
  <c r="R372"/>
  <c r="P372"/>
  <c r="BI369"/>
  <c r="BH369"/>
  <c r="BG369"/>
  <c r="BF369"/>
  <c r="T369"/>
  <c r="R369"/>
  <c r="P369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38"/>
  <c r="BH138"/>
  <c r="BG138"/>
  <c r="BF138"/>
  <c r="T138"/>
  <c r="R138"/>
  <c r="P138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118"/>
  <c i="2" r="J37"/>
  <c r="J36"/>
  <c i="1" r="AY95"/>
  <c i="2" r="J35"/>
  <c i="1" r="AX95"/>
  <c i="2" r="BI155"/>
  <c r="BH155"/>
  <c r="BG155"/>
  <c r="BF155"/>
  <c r="T155"/>
  <c r="T154"/>
  <c r="R155"/>
  <c r="R154"/>
  <c r="P155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1" r="L90"/>
  <c r="AM90"/>
  <c r="AM89"/>
  <c r="L89"/>
  <c r="AM87"/>
  <c r="L87"/>
  <c r="L85"/>
  <c r="L84"/>
  <c i="2" r="J155"/>
  <c r="BK136"/>
  <c r="J130"/>
  <c r="J126"/>
  <c r="J152"/>
  <c i="1" r="AS94"/>
  <c i="2" r="J144"/>
  <c r="BK130"/>
  <c r="BK155"/>
  <c r="BK150"/>
  <c r="BK144"/>
  <c r="J128"/>
  <c i="3" r="J436"/>
  <c r="J421"/>
  <c r="J415"/>
  <c r="BK399"/>
  <c r="BK367"/>
  <c r="J356"/>
  <c r="J345"/>
  <c r="J326"/>
  <c r="J316"/>
  <c r="BK305"/>
  <c r="J272"/>
  <c r="BK245"/>
  <c r="J228"/>
  <c r="J216"/>
  <c r="J204"/>
  <c r="J193"/>
  <c r="J177"/>
  <c r="J170"/>
  <c r="J162"/>
  <c r="BK436"/>
  <c r="BK423"/>
  <c r="J397"/>
  <c r="J391"/>
  <c r="J353"/>
  <c r="J333"/>
  <c r="BK323"/>
  <c r="BK278"/>
  <c r="J264"/>
  <c r="BK251"/>
  <c r="BK239"/>
  <c r="J226"/>
  <c r="BK214"/>
  <c r="J185"/>
  <c r="BK170"/>
  <c r="J155"/>
  <c r="BK442"/>
  <c r="BK432"/>
  <c r="BK413"/>
  <c r="J401"/>
  <c r="BK393"/>
  <c r="J369"/>
  <c r="BK359"/>
  <c r="J337"/>
  <c r="BK312"/>
  <c r="BK298"/>
  <c r="BK281"/>
  <c r="BK270"/>
  <c r="BK256"/>
  <c r="J239"/>
  <c r="BK237"/>
  <c r="BK212"/>
  <c r="BK160"/>
  <c r="J432"/>
  <c r="BK415"/>
  <c r="J407"/>
  <c r="BK401"/>
  <c r="BK391"/>
  <c r="BK379"/>
  <c r="BK345"/>
  <c r="BK337"/>
  <c r="BK326"/>
  <c r="J314"/>
  <c r="BK303"/>
  <c r="BK272"/>
  <c r="BK264"/>
  <c r="BK248"/>
  <c r="BK222"/>
  <c r="BK204"/>
  <c r="J191"/>
  <c r="J164"/>
  <c r="BK157"/>
  <c r="BK131"/>
  <c r="J413"/>
  <c r="BK397"/>
  <c r="J379"/>
  <c r="J359"/>
  <c r="J342"/>
  <c r="BK320"/>
  <c r="BK314"/>
  <c r="J298"/>
  <c r="J276"/>
  <c r="J237"/>
  <c r="BK226"/>
  <c r="BK210"/>
  <c r="BK185"/>
  <c r="BK173"/>
  <c r="BK164"/>
  <c r="J437"/>
  <c r="J427"/>
  <c r="BK403"/>
  <c r="BK395"/>
  <c r="BK369"/>
  <c r="J339"/>
  <c r="BK310"/>
  <c r="J288"/>
  <c r="BK267"/>
  <c r="J256"/>
  <c r="J231"/>
  <c r="BK224"/>
  <c r="BK207"/>
  <c r="J182"/>
  <c r="BK177"/>
  <c r="J167"/>
  <c r="J131"/>
  <c r="J440"/>
  <c r="BK418"/>
  <c r="BK405"/>
  <c r="J395"/>
  <c r="J389"/>
  <c r="J363"/>
  <c r="J323"/>
  <c r="J310"/>
  <c r="BK300"/>
  <c r="BK284"/>
  <c r="J261"/>
  <c r="J254"/>
  <c r="BK242"/>
  <c r="BK219"/>
  <c r="BK216"/>
  <c r="J207"/>
  <c r="BK437"/>
  <c r="BK427"/>
  <c r="J409"/>
  <c r="J403"/>
  <c r="BK389"/>
  <c r="J372"/>
  <c r="BK342"/>
  <c r="BK333"/>
  <c r="BK328"/>
  <c r="BK316"/>
  <c r="J305"/>
  <c r="J281"/>
  <c r="J267"/>
  <c r="J251"/>
  <c r="J242"/>
  <c r="J210"/>
  <c r="BK193"/>
  <c r="J173"/>
  <c r="J160"/>
  <c r="BK138"/>
  <c i="2" r="J140"/>
  <c r="BK133"/>
  <c r="BK128"/>
  <c r="BK124"/>
  <c r="J133"/>
  <c r="J150"/>
  <c r="J147"/>
  <c r="BK140"/>
  <c r="J124"/>
  <c r="BK152"/>
  <c r="BK147"/>
  <c r="J136"/>
  <c r="BK126"/>
  <c i="3" r="BK440"/>
  <c r="J423"/>
  <c r="J418"/>
  <c r="J411"/>
  <c r="BK383"/>
  <c r="BK363"/>
  <c r="BK353"/>
  <c r="J328"/>
  <c r="BK318"/>
  <c r="J312"/>
  <c r="J284"/>
  <c r="BK258"/>
  <c r="BK231"/>
  <c r="J212"/>
  <c r="BK196"/>
  <c r="BK182"/>
  <c r="BK167"/>
  <c r="J157"/>
  <c r="J429"/>
  <c r="BK409"/>
  <c r="BK372"/>
  <c r="BK351"/>
  <c r="J331"/>
  <c r="BK307"/>
  <c r="BK276"/>
  <c r="BK261"/>
  <c r="J248"/>
  <c r="BK228"/>
  <c r="J222"/>
  <c r="BK191"/>
  <c r="BK179"/>
  <c r="J138"/>
  <c r="J442"/>
  <c r="BK421"/>
  <c r="BK407"/>
  <c r="J399"/>
  <c r="J367"/>
  <c r="BK356"/>
  <c r="J320"/>
  <c r="J303"/>
  <c r="BK288"/>
  <c r="J278"/>
  <c r="J258"/>
  <c r="J245"/>
  <c r="J224"/>
  <c r="J214"/>
  <c r="BK155"/>
  <c r="BK429"/>
  <c r="BK411"/>
  <c r="J405"/>
  <c r="J393"/>
  <c r="J383"/>
  <c r="J351"/>
  <c r="BK339"/>
  <c r="BK331"/>
  <c r="J318"/>
  <c r="J307"/>
  <c r="J300"/>
  <c r="J270"/>
  <c r="BK254"/>
  <c r="J219"/>
  <c r="J196"/>
  <c r="J179"/>
  <c r="BK162"/>
  <c i="2" l="1" r="BK123"/>
  <c r="J123"/>
  <c r="J98"/>
  <c r="T123"/>
  <c r="R132"/>
  <c r="P143"/>
  <c i="3" r="T130"/>
  <c r="R176"/>
  <c r="R218"/>
  <c r="P275"/>
  <c r="T275"/>
  <c r="BK336"/>
  <c r="J336"/>
  <c r="J103"/>
  <c r="P366"/>
  <c i="2" r="R123"/>
  <c r="P132"/>
  <c r="T132"/>
  <c r="T143"/>
  <c i="3" r="BK130"/>
  <c r="J130"/>
  <c r="J98"/>
  <c r="R130"/>
  <c r="P176"/>
  <c r="BK218"/>
  <c r="J218"/>
  <c r="J100"/>
  <c r="T218"/>
  <c r="BK287"/>
  <c r="J287"/>
  <c r="J102"/>
  <c r="R287"/>
  <c r="P336"/>
  <c r="BK366"/>
  <c r="J366"/>
  <c r="J104"/>
  <c r="R366"/>
  <c r="BK417"/>
  <c r="J417"/>
  <c r="J105"/>
  <c i="2" r="P123"/>
  <c r="P122"/>
  <c r="P121"/>
  <c i="1" r="AU95"/>
  <c i="2" r="BK132"/>
  <c r="J132"/>
  <c r="J99"/>
  <c r="BK143"/>
  <c r="J143"/>
  <c r="J100"/>
  <c r="R143"/>
  <c i="3" r="P130"/>
  <c r="BK176"/>
  <c r="J176"/>
  <c r="J99"/>
  <c r="T176"/>
  <c r="P218"/>
  <c r="BK275"/>
  <c r="J275"/>
  <c r="J101"/>
  <c r="R275"/>
  <c r="P287"/>
  <c r="T287"/>
  <c r="R336"/>
  <c r="T336"/>
  <c r="T366"/>
  <c r="P417"/>
  <c r="T417"/>
  <c r="BK435"/>
  <c r="J435"/>
  <c r="J106"/>
  <c r="P435"/>
  <c r="R435"/>
  <c r="T435"/>
  <c r="BK439"/>
  <c r="J439"/>
  <c r="J108"/>
  <c r="P439"/>
  <c r="P438"/>
  <c r="R439"/>
  <c r="R438"/>
  <c r="T439"/>
  <c r="T438"/>
  <c i="2" r="BK154"/>
  <c r="J154"/>
  <c r="J101"/>
  <c r="BK122"/>
  <c r="J122"/>
  <c r="J97"/>
  <c i="3" r="BE164"/>
  <c r="BE170"/>
  <c r="BE182"/>
  <c r="BE214"/>
  <c r="BE224"/>
  <c r="BE226"/>
  <c r="BE231"/>
  <c r="BE256"/>
  <c r="BE258"/>
  <c r="BE288"/>
  <c r="BE310"/>
  <c r="BE320"/>
  <c r="BE351"/>
  <c r="BE353"/>
  <c r="BE359"/>
  <c r="BE367"/>
  <c r="BE395"/>
  <c r="BE397"/>
  <c r="BE421"/>
  <c r="BE432"/>
  <c r="BE436"/>
  <c r="BE440"/>
  <c r="F92"/>
  <c r="BE131"/>
  <c r="BE155"/>
  <c r="BE167"/>
  <c r="BE173"/>
  <c r="BE177"/>
  <c r="BE179"/>
  <c r="BE185"/>
  <c r="BE191"/>
  <c r="BE196"/>
  <c r="BE204"/>
  <c r="BE207"/>
  <c r="BE228"/>
  <c r="BE245"/>
  <c r="BE248"/>
  <c r="BE264"/>
  <c r="BE272"/>
  <c r="BE305"/>
  <c r="BE316"/>
  <c r="BE323"/>
  <c r="BE328"/>
  <c r="BE339"/>
  <c r="BE345"/>
  <c r="BE372"/>
  <c r="BE379"/>
  <c r="BE391"/>
  <c r="BE409"/>
  <c r="BE418"/>
  <c r="BE423"/>
  <c r="BE427"/>
  <c r="BE437"/>
  <c r="BE442"/>
  <c r="J122"/>
  <c r="BE157"/>
  <c r="BE160"/>
  <c r="BE162"/>
  <c r="BE193"/>
  <c r="BE210"/>
  <c r="BE212"/>
  <c r="BE216"/>
  <c r="BE242"/>
  <c r="BE270"/>
  <c r="BE281"/>
  <c r="BE298"/>
  <c r="BE303"/>
  <c r="BE312"/>
  <c r="BE314"/>
  <c r="BE318"/>
  <c r="BE326"/>
  <c r="BE342"/>
  <c r="BE356"/>
  <c r="BE363"/>
  <c r="BE383"/>
  <c r="BE393"/>
  <c r="BE399"/>
  <c r="BE405"/>
  <c r="BE411"/>
  <c r="BE413"/>
  <c r="BE415"/>
  <c r="E85"/>
  <c r="BE138"/>
  <c r="BE219"/>
  <c r="BE222"/>
  <c r="BE237"/>
  <c r="BE239"/>
  <c r="BE251"/>
  <c r="BE254"/>
  <c r="BE261"/>
  <c r="BE267"/>
  <c r="BE276"/>
  <c r="BE278"/>
  <c r="BE284"/>
  <c r="BE300"/>
  <c r="BE307"/>
  <c r="BE331"/>
  <c r="BE333"/>
  <c r="BE337"/>
  <c r="BE369"/>
  <c r="BE389"/>
  <c r="BE401"/>
  <c r="BE403"/>
  <c r="BE407"/>
  <c r="BE429"/>
  <c i="2" r="J89"/>
  <c r="E111"/>
  <c r="BE130"/>
  <c r="BE155"/>
  <c r="BE124"/>
  <c r="BE126"/>
  <c r="BE133"/>
  <c r="BE152"/>
  <c r="F118"/>
  <c r="BE128"/>
  <c r="BE136"/>
  <c r="BE140"/>
  <c r="BE147"/>
  <c r="BE144"/>
  <c r="BE150"/>
  <c r="F35"/>
  <c i="1" r="BB95"/>
  <c i="2" r="F36"/>
  <c i="1" r="BC95"/>
  <c i="2" r="F34"/>
  <c i="1" r="BA95"/>
  <c i="2" r="F37"/>
  <c i="1" r="BD95"/>
  <c i="2" r="J34"/>
  <c i="1" r="AW95"/>
  <c i="3" r="J34"/>
  <c i="1" r="AW96"/>
  <c i="3" r="F35"/>
  <c i="1" r="BB96"/>
  <c i="3" r="F37"/>
  <c i="1" r="BD96"/>
  <c i="3" r="F36"/>
  <c i="1" r="BC96"/>
  <c i="3" r="F34"/>
  <c i="1" r="BA96"/>
  <c i="3" l="1" r="P129"/>
  <c r="P128"/>
  <c i="1" r="AU96"/>
  <c i="3" r="R129"/>
  <c r="R128"/>
  <c i="2" r="R122"/>
  <c r="R121"/>
  <c i="3" r="T129"/>
  <c r="T128"/>
  <c i="2" r="T122"/>
  <c r="T121"/>
  <c i="3" r="BK129"/>
  <c r="J129"/>
  <c r="J97"/>
  <c r="BK438"/>
  <c r="J438"/>
  <c r="J107"/>
  <c i="2" r="BK121"/>
  <c r="J121"/>
  <c r="J96"/>
  <c i="1" r="AU94"/>
  <c i="2" r="J33"/>
  <c i="1" r="AV95"/>
  <c r="AT95"/>
  <c i="2" r="F33"/>
  <c i="1" r="AZ95"/>
  <c r="BD94"/>
  <c r="W33"/>
  <c r="BA94"/>
  <c r="AW94"/>
  <c r="AK30"/>
  <c r="BB94"/>
  <c r="W31"/>
  <c i="3" r="J33"/>
  <c i="1" r="AV96"/>
  <c r="AT96"/>
  <c r="BC94"/>
  <c r="W32"/>
  <c i="3" r="F33"/>
  <c i="1" r="AZ96"/>
  <c i="3" l="1" r="BK128"/>
  <c r="J128"/>
  <c r="J96"/>
  <c i="1" r="AZ94"/>
  <c r="W29"/>
  <c r="W30"/>
  <c r="AY94"/>
  <c r="AX94"/>
  <c i="2" r="J30"/>
  <c i="1" r="AG95"/>
  <c i="2" l="1" r="J39"/>
  <c i="1" r="AN95"/>
  <c i="3" r="J30"/>
  <c i="1" r="AG96"/>
  <c r="AV94"/>
  <c r="AK29"/>
  <c i="3" l="1" r="J39"/>
  <c i="1" r="AN96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<sst xmlns="http://schemas.openxmlformats.org/spreadsheetml/2006/main">
  <si>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</si>
  <si>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</si>
  <si>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</si>
  <si>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</si>
  <si>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</si>
  <si>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{fc6827d9-d3d8-49ef-b037-e0d230407003}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</si>
  <si>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</si>
  <si>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</si>
  <si>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</si>
  <si>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</si>
  <si>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</si>
  <si>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</si>
  <si>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</si>
  <si>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</si>
  <si>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442024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</si>
  <si>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</si>
  <si>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</si>
  <si>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Otrokovice, sídliště Trávníky - hřiště u MŠ Pastelka</t>
  </si>
  <si>
    <t>KSO:</t>
  </si>
  <si>
    <t>CC-CZ:</t>
  </si>
  <si>
    <t>Místo:</t>
  </si>
  <si>
    <t>Otrokovice, m.č. Trávníky</t>
  </si>
  <si>
    <t>Datum:</t>
  </si>
  <si>
    <t>20. 10. 2024</t>
  </si>
  <si>
    <t>Zadavatel:</t>
  </si>
  <si>
    <t>IČ:</t>
  </si>
  <si>
    <t>Město Otrokovice</t>
  </si>
  <si>
    <t>DIČ:</t>
  </si>
  <si>
    <t>Uchazeč:</t>
  </si>
  <si>
    <t>Vyplň údaj</t>
  </si>
  <si>
    <t>Projektant:</t>
  </si>
  <si>
    <t>M.Sedlářová</t>
  </si>
  <si>
    <t>True</t>
  </si>
  <si>
    <t>Zpracovatel:</t>
  </si>
  <si>
    <t>Ing.L.Alster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</si>
  <si>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</si>
  <si>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</si>
  <si>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</si>
  <si>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</si>
  <si>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</si>
  <si>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</si>
  <si>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</si>
  <si>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</si>
  <si>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</si>
  <si>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</si>
  <si>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</si>
  <si>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</si>
  <si>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</si>
  <si>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</si>
  <si>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</si>
  <si>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</si>
  <si>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</si>
  <si>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</si>
  <si>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</si>
  <si>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</si>
  <si>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</si>
  <si>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</si>
  <si>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</si>
  <si>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</si>
  <si>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</si>
  <si>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</si>
  <si>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</si>
  <si>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</si>
  <si>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</si>
  <si>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</si>
  <si>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</si>
  <si>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</si>
  <si>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</si>
  <si>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</si>
  <si>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</si>
  <si>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</si>
  <si>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</si>
  <si>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</si>
  <si>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</si>
  <si>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</si>
  <si>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</si>
  <si>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</si>
  <si>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</si>
  <si>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</si>
  <si>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</si>
  <si>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</si>
  <si>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</si>
  <si>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a ostatní rozpočtové náklady</t>
  </si>
  <si>
    <t>STA</t>
  </si>
  <si>
    <t>1</t>
  </si>
  <si>
    <t>{be9d67e7-46dc-48a0-adad-c8857ef74aa3}</t>
  </si>
  <si>
    <t>2</t>
  </si>
  <si>
    <t>SO 901</t>
  </si>
  <si>
    <t>Dětské hřiště</t>
  </si>
  <si>
    <t>{46228f3e-6aec-4717-91de-a076d2f558ff}</t>
  </si>
  <si>
    <t>KRYCÍ LIST SOUPISU PRACÍ</t>
  </si>
  <si>
    <t>Objekt:</t>
  </si>
  <si>
    <t>SO 000 - Vedlejší a ostatní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</si>
  <si>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</si>
  <si>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</si>
  <si>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</si>
  <si>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</si>
  <si>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</si>
  <si>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</si>
  <si>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</si>
  <si>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</si>
  <si>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</si>
  <si>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</si>
  <si>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</si>
  <si>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</si>
  <si>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</si>
  <si>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</si>
  <si>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</si>
  <si>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</si>
  <si>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</si>
  <si>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</si>
  <si>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</si>
  <si>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</si>
  <si>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</si>
  <si>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</si>
  <si>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</si>
  <si>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</si>
  <si>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</si>
  <si>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</si>
  <si>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</si>
  <si>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</si>
  <si>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</si>
  <si>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</si>
  <si>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012164000</t>
  </si>
  <si>
    <t>Vytyčení a zaměření inženýrských sítí</t>
  </si>
  <si>
    <t>komplet…</t>
  </si>
  <si>
    <t>1024</t>
  </si>
  <si>
    <t>-1076075636</t>
  </si>
  <si>
    <t>VV</t>
  </si>
  <si>
    <t>012234000</t>
  </si>
  <si>
    <t xml:space="preserve">Vytyčení  stavby</t>
  </si>
  <si>
    <t>komplet</t>
  </si>
  <si>
    <t>-1778793090</t>
  </si>
  <si>
    <t>3</t>
  </si>
  <si>
    <t>012444000</t>
  </si>
  <si>
    <t>Geodetické měření skutečného provedení stavby</t>
  </si>
  <si>
    <t>-2009378500</t>
  </si>
  <si>
    <t>4</t>
  </si>
  <si>
    <t>013254000</t>
  </si>
  <si>
    <t>Dokumentace skutečného provedení stavby</t>
  </si>
  <si>
    <t>hod</t>
  </si>
  <si>
    <t>1374952836</t>
  </si>
  <si>
    <t>VRN3</t>
  </si>
  <si>
    <t>Zařízení staveniště</t>
  </si>
  <si>
    <t>031002000</t>
  </si>
  <si>
    <t>Související práce pro zařízení staveniště</t>
  </si>
  <si>
    <t>komp…</t>
  </si>
  <si>
    <t>286095331</t>
  </si>
  <si>
    <t>vypracování projekt.dokumentace pro ZS, případná příprava území pro ZS</t>
  </si>
  <si>
    <t>6</t>
  </si>
  <si>
    <t>032002000</t>
  </si>
  <si>
    <t>Vybavení staveniště</t>
  </si>
  <si>
    <t>kompl…</t>
  </si>
  <si>
    <t>857887801</t>
  </si>
  <si>
    <t xml:space="preserve">zpevnění plochy ZS staveniště v nezbytném rozsahu, osazení mobilních buněk a skladů, </t>
  </si>
  <si>
    <t xml:space="preserve">oplocení staveniště, mobilní WC, jeho připojení na inženýrské sítě, </t>
  </si>
  <si>
    <t>7</t>
  </si>
  <si>
    <t>039002000</t>
  </si>
  <si>
    <t>Zrušení zařízení staveniště</t>
  </si>
  <si>
    <t>314236885</t>
  </si>
  <si>
    <t>Odtsranění objektů ZS a uvedení jeho plochy do původního stavu</t>
  </si>
  <si>
    <t>VRN4</t>
  </si>
  <si>
    <t>Inženýrská činnost</t>
  </si>
  <si>
    <t>8</t>
  </si>
  <si>
    <t>041903000</t>
  </si>
  <si>
    <t>Dozor jiné osoby</t>
  </si>
  <si>
    <t>hodina</t>
  </si>
  <si>
    <t>-1979842477</t>
  </si>
  <si>
    <t>Dozor správce sítě při realizaci kabelové chráničky</t>
  </si>
  <si>
    <t>9</t>
  </si>
  <si>
    <t>043103000</t>
  </si>
  <si>
    <t>Zkoušky bez rozlišení</t>
  </si>
  <si>
    <t>kompl.</t>
  </si>
  <si>
    <t>-42212668</t>
  </si>
  <si>
    <t>Statická zkouška únosnosti pláně a ověření )činnosti zesílení podkladní vrstvy</t>
  </si>
  <si>
    <t>2+2</t>
  </si>
  <si>
    <t>10</t>
  </si>
  <si>
    <t>045002000</t>
  </si>
  <si>
    <t>Kompletační a koordinační činnost</t>
  </si>
  <si>
    <t>-695988339</t>
  </si>
  <si>
    <t>11</t>
  </si>
  <si>
    <t>04930300R</t>
  </si>
  <si>
    <t>Revize hracích prvků</t>
  </si>
  <si>
    <t>1286294426</t>
  </si>
  <si>
    <t>VRN9</t>
  </si>
  <si>
    <t>Ostatní náklady</t>
  </si>
  <si>
    <t>094002000.2</t>
  </si>
  <si>
    <t>Ostatní náklady související s výstavbou - dopravně inženýrská opatření</t>
  </si>
  <si>
    <t>948546071</t>
  </si>
  <si>
    <t>Projednání a realizace dopravního značení při výstavbě - předpoklad pouze</t>
  </si>
  <si>
    <t>upozornění na výjezd vozidel stavby</t>
  </si>
  <si>
    <t>SO 901 - Dětské hřiště</t>
  </si>
  <si>
    <t>HSV - Práce a dodávky HSV</t>
  </si>
  <si>
    <t xml:space="preserve">    1 - Zemní práce</t>
  </si>
  <si>
    <t xml:space="preserve">    11 - Přípravné a přidružené práce</t>
  </si>
  <si>
    <t xml:space="preserve">    18 - Zemní práce - povrchové úpravy terénu</t>
  </si>
  <si>
    <t xml:space="preserve">    21 - Zakládání - úprava podloží a základové spáry, zlepšování vlastností hornin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</si>
  <si>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</si>
  <si>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</si>
  <si>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</si>
  <si>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99 - Přesun hmot a manipulace se sutí</t>
  </si>
  <si>
    <t xml:space="preserve">    998 - Přesun hmot</t>
  </si>
  <si>
    <t>PSV - Práce a dodávky PSV</t>
  </si>
  <si>
    <t xml:space="preserve">    711 - Izolace proti vodě, vlhkosti a plynům</t>
  </si>
  <si>
    <t>HSV</t>
  </si>
  <si>
    <t>Práce a dodávky HSV</t>
  </si>
  <si>
    <t>Zemní práce</t>
  </si>
  <si>
    <t>122211101</t>
  </si>
  <si>
    <t>Odkopávky a prokopávky ručně zapažené i nezapažené v hornině třídy těžitelnosti I skupiny 3</t>
  </si>
  <si>
    <t>m3</t>
  </si>
  <si>
    <t>409168442</t>
  </si>
  <si>
    <t>Odkopávky v ochranném pásmu stromů</t>
  </si>
  <si>
    <t>Konstrukce</t>
  </si>
  <si>
    <t>(10+12)*(0,3-0,15)</t>
  </si>
  <si>
    <t>Sanace pláně</t>
  </si>
  <si>
    <t>10*0,15+12*0,2</t>
  </si>
  <si>
    <t>Součet</t>
  </si>
  <si>
    <t>122251103</t>
  </si>
  <si>
    <t>Odkopávky a prokopávky nezapažené strojně v hornině třídy těžitelnosti I skupiny 3 přes 50 do 100 m3</t>
  </si>
  <si>
    <t>1151084210</t>
  </si>
  <si>
    <t>(110+(35+9)*0,25)*0,3+(60+18+3*0,35+(60+27)*0,25)*0,42</t>
  </si>
  <si>
    <t>Odpočet ruční odkopávky</t>
  </si>
  <si>
    <t>-(10+12)*(0,3-0,15)</t>
  </si>
  <si>
    <t>Mezisoučet</t>
  </si>
  <si>
    <t>sanace pláně</t>
  </si>
  <si>
    <t>(110+(35+9)*0,25)*0,15+(60+3*0,35+60*0,25)*0,2</t>
  </si>
  <si>
    <t xml:space="preserve">Odpočet ruční odkopávky </t>
  </si>
  <si>
    <t>-(10*0,15+12*0,2)</t>
  </si>
  <si>
    <t>60*0,15+320*0,1</t>
  </si>
  <si>
    <t>odpočet konstrukcí</t>
  </si>
  <si>
    <t>-(6,5*0,3+12*0,4)</t>
  </si>
  <si>
    <t>odpočet odhumusování</t>
  </si>
  <si>
    <t>-(110+(35+9)*0,25+60-18,5)*0,15</t>
  </si>
  <si>
    <t>131151343</t>
  </si>
  <si>
    <t>Vrtání jamek strojně průměru přes 200 do 300 mm</t>
  </si>
  <si>
    <t>m</t>
  </si>
  <si>
    <t>797872839</t>
  </si>
  <si>
    <t>4*0,8+(5+17+11)*0,5</t>
  </si>
  <si>
    <t>132212131</t>
  </si>
  <si>
    <t>Hloubení nezapažených rýh šířky do 800 mm ručně s urovnáním dna do předepsaného profilu a spádu v hornině třídy těžitelnosti I skupiny 3 soudržných</t>
  </si>
  <si>
    <t>-2088030175</t>
  </si>
  <si>
    <t>Kabelová chránička</t>
  </si>
  <si>
    <t>0,8*1,2*14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</si>
  <si>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</si>
  <si>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</si>
  <si>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-361666342</t>
  </si>
  <si>
    <t>7,2+114,671+3,14*0,15*0,15*19,7+13,44</t>
  </si>
  <si>
    <t>171201211</t>
  </si>
  <si>
    <t>Poplatek za uložení stavebního odpadu na skládce (skládkovné) zeminy a kameniva zatříděného do Katalogu odpadů pod kódem 170 504</t>
  </si>
  <si>
    <t>t</t>
  </si>
  <si>
    <t>784460846</t>
  </si>
  <si>
    <t>136,703*1,7</t>
  </si>
  <si>
    <t>174151101</t>
  </si>
  <si>
    <t>Zásyp sypaninou z jakékoliv horniny strojně s uložením výkopku ve vrstvách se zhutněním jam, šachet, rýh nebo kolem objektů v těchto vykopávkách</t>
  </si>
  <si>
    <t>-1469931026</t>
  </si>
  <si>
    <t>0,8*(1,2-0,45)*14</t>
  </si>
  <si>
    <t>M</t>
  </si>
  <si>
    <t>58344171</t>
  </si>
  <si>
    <t>štěrkodrť frakce 0/32</t>
  </si>
  <si>
    <t>1806452008</t>
  </si>
  <si>
    <t>8,4</t>
  </si>
  <si>
    <t>8,4*2 'Přepočtené koeficientem množství</t>
  </si>
  <si>
    <t>181152302</t>
  </si>
  <si>
    <t>Úprava pláně na stavbách silnic a dálnic strojně v zářezech mimo skalních se zhutněním</t>
  </si>
  <si>
    <t>m2</t>
  </si>
  <si>
    <t>-1161338089</t>
  </si>
  <si>
    <t>Pojížděné plochy</t>
  </si>
  <si>
    <t>60+3*0,35+60*0,25</t>
  </si>
  <si>
    <t>181951112</t>
  </si>
  <si>
    <t>Úprava pláně vyrovnáním výškových rozdílů strojně v hornině třídy těžitelnosti I, skupiny 1 až 3 se zhutněním</t>
  </si>
  <si>
    <t>-577115187</t>
  </si>
  <si>
    <t>Dopadové plochy a okapový chodník</t>
  </si>
  <si>
    <t>110+18+(35+27+9)*0,25</t>
  </si>
  <si>
    <t>Přípravné a přidružené práce</t>
  </si>
  <si>
    <t>121151113</t>
  </si>
  <si>
    <t>Sejmutí ornice strojně při souvislé ploše přes 100 do 500 m2, tl. vrstvy do 200 mm</t>
  </si>
  <si>
    <t>217153646</t>
  </si>
  <si>
    <t>410</t>
  </si>
  <si>
    <t>162206113</t>
  </si>
  <si>
    <t>Vodorovné přemístění výkopku bez naložení, avšak se složením zemin schopných zúrodnění, na vzdálenost přes 50 do 100 m</t>
  </si>
  <si>
    <t>917468754</t>
  </si>
  <si>
    <t xml:space="preserve">Humózní vrstvy pro zpětné využití </t>
  </si>
  <si>
    <t>50,5</t>
  </si>
  <si>
    <t>13</t>
  </si>
  <si>
    <t>162606112</t>
  </si>
  <si>
    <t>Vodorovné přemístění výkopku bez naložení, avšak se složením zemin schopných zúrodnění, na vzdálenost přes 4000 do 5000 m</t>
  </si>
  <si>
    <t>248315255</t>
  </si>
  <si>
    <t xml:space="preserve">Humózní vrstvy pro jiné využití </t>
  </si>
  <si>
    <t>410*0,15-50,50</t>
  </si>
  <si>
    <t>14</t>
  </si>
  <si>
    <t>171206111</t>
  </si>
  <si>
    <t xml:space="preserve">Uložení zemin schopných zúrodnění nebo výsypek do násypů  předepsaných tvarů s urovnáním</t>
  </si>
  <si>
    <t>1144546213</t>
  </si>
  <si>
    <t>Mezideponie na staveništi</t>
  </si>
  <si>
    <t>50,50</t>
  </si>
  <si>
    <t>Mezideponie mimo staveniště (určená investorem)</t>
  </si>
  <si>
    <t>11,0</t>
  </si>
  <si>
    <t>15</t>
  </si>
  <si>
    <t>184818243</t>
  </si>
  <si>
    <t>Ochrana kmene bedněním před poškozením stavebním provozem zřízení včetně odstranění výšky bednění přes 2 do 3 m průměru kmene přes 500 do 700 mm</t>
  </si>
  <si>
    <t>kus</t>
  </si>
  <si>
    <t>2088413160</t>
  </si>
  <si>
    <t>16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</si>
  <si>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</si>
  <si>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</si>
  <si>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-645409822</t>
  </si>
  <si>
    <t>Okapový chodník</t>
  </si>
  <si>
    <t>17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</si>
  <si>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</si>
  <si>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</si>
  <si>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1956022105</t>
  </si>
  <si>
    <t>Betonové pochúzné plochy</t>
  </si>
  <si>
    <t>31</t>
  </si>
  <si>
    <t>Betonová parkovací plocha</t>
  </si>
  <si>
    <t>18</t>
  </si>
  <si>
    <t>113107330</t>
  </si>
  <si>
    <t>Odstranění podkladů nebo krytů strojně plochy jednotlivě do 50 m2 s přemístěním hmot na skládku na vzdálenost do 3 m nebo s naložením na dopravní prostředek z betonu prostého, o tl. vrstvy do 100 mm</t>
  </si>
  <si>
    <t>-1638633259</t>
  </si>
  <si>
    <t>19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</si>
  <si>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</si>
  <si>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</si>
  <si>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513360870</t>
  </si>
  <si>
    <t>20</t>
  </si>
  <si>
    <t>113202111</t>
  </si>
  <si>
    <t xml:space="preserve">Vytrhání obrub  s vybouráním lože, s přemístěním hmot na skládku na vzdálenost do 3 m nebo s naložením na dopravní prostředek z krajníků nebo obrubníků stojatých</t>
  </si>
  <si>
    <t>1038608959</t>
  </si>
  <si>
    <t>919735124</t>
  </si>
  <si>
    <t>Řezání stávajícího betonového krytu nebo podkladu hloubky přes 150 do 200 mm</t>
  </si>
  <si>
    <t>-163734802</t>
  </si>
  <si>
    <t>22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</si>
  <si>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</si>
  <si>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chodníkových</t>
  </si>
  <si>
    <t>-1777791133</t>
  </si>
  <si>
    <t>23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</si>
  <si>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</si>
  <si>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</si>
  <si>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-930140040</t>
  </si>
  <si>
    <t>Zemní práce - povrchové úpravy terénu</t>
  </si>
  <si>
    <t>24</t>
  </si>
  <si>
    <t>2104305601</t>
  </si>
  <si>
    <t>Zpětný návoz humózní vrstvy z mezideponie</t>
  </si>
  <si>
    <t>274*0,15+10*0,3+16*0,4</t>
  </si>
  <si>
    <t>25</t>
  </si>
  <si>
    <t>167103101</t>
  </si>
  <si>
    <t>Nakládání neulehlého výkopku z hromad zeminy schopné zúrodnění</t>
  </si>
  <si>
    <t>-305490265</t>
  </si>
  <si>
    <t>26</t>
  </si>
  <si>
    <t>171111109</t>
  </si>
  <si>
    <t>Uložení sypanin do násypů ručně Příplatek k ceně za prohození sypaniny sítem</t>
  </si>
  <si>
    <t>-1010784303</t>
  </si>
  <si>
    <t>27</t>
  </si>
  <si>
    <t>181111121</t>
  </si>
  <si>
    <t>Plošná úprava terénu v zemině tř. 1 až 4 s urovnáním povrchu bez doplnění ornice souvislé plochy do 500 m2 při nerovnostech terénu přes 100 do 150 mm v rovině nebo na svahu do 1:5</t>
  </si>
  <si>
    <t>-775273781</t>
  </si>
  <si>
    <t>264+72</t>
  </si>
  <si>
    <t>28</t>
  </si>
  <si>
    <t>181351006</t>
  </si>
  <si>
    <t>Rozprostření a urovnání ornice v rovině nebo ve svahu sklonu do 1:5 strojně při souvislé ploše do 100 m2, tl. vrstvy přes 300 do 400 mm</t>
  </si>
  <si>
    <t>458523346</t>
  </si>
  <si>
    <t>Po rozebrané parkovací ploše</t>
  </si>
  <si>
    <t>29</t>
  </si>
  <si>
    <t>181351103</t>
  </si>
  <si>
    <t>Rozprostření a urovnání ornice v rovině nebo ve svahu sklonu do 1:5 strojně při souvislé ploše přes 100 do 500 m2, tl. vrstvy do 200 mm</t>
  </si>
  <si>
    <t>1793089576</t>
  </si>
  <si>
    <t>Rozprostření ornice v celé ploše</t>
  </si>
  <si>
    <t>238</t>
  </si>
  <si>
    <t>Doplnění ornice na stáv.zatravněné ploše - předpoklad</t>
  </si>
  <si>
    <t>72*0,5</t>
  </si>
  <si>
    <t>30</t>
  </si>
  <si>
    <t>181411131</t>
  </si>
  <si>
    <t>Založení trávníku na půdě předem připravené plochy do 1000 m2 výsevem včetně utažení parkového v rovině nebo na svahu do 1:5</t>
  </si>
  <si>
    <t>1320459932</t>
  </si>
  <si>
    <t>336</t>
  </si>
  <si>
    <t>00572410</t>
  </si>
  <si>
    <t>osivo směs travní parková</t>
  </si>
  <si>
    <t>kg</t>
  </si>
  <si>
    <t>-1863095847</t>
  </si>
  <si>
    <t>336*3,25/100</t>
  </si>
  <si>
    <t>10,92*1,2 'Přepočtené koeficientem množství</t>
  </si>
  <si>
    <t>32</t>
  </si>
  <si>
    <t>183403113</t>
  </si>
  <si>
    <t xml:space="preserve">Obdělání půdy  frézováním v rovině nebo na svahu do 1:5</t>
  </si>
  <si>
    <t>-2087812078</t>
  </si>
  <si>
    <t xml:space="preserve">2x </t>
  </si>
  <si>
    <t>336*2</t>
  </si>
  <si>
    <t>33</t>
  </si>
  <si>
    <t>183403151</t>
  </si>
  <si>
    <t xml:space="preserve">Obdělání půdy  smykováním v rovině nebo na svahu do 1:5</t>
  </si>
  <si>
    <t>1666285396</t>
  </si>
  <si>
    <t>2x</t>
  </si>
  <si>
    <t>34</t>
  </si>
  <si>
    <t>183403152</t>
  </si>
  <si>
    <t xml:space="preserve">Obdělání půdy  vláčením v rovině nebo na svahu do 1:5</t>
  </si>
  <si>
    <t>621442053</t>
  </si>
  <si>
    <t>35</t>
  </si>
  <si>
    <t>183403153</t>
  </si>
  <si>
    <t xml:space="preserve">Obdělání půdy  hrabáním v rovině nebo na svahu do 1:5</t>
  </si>
  <si>
    <t>1009444017</t>
  </si>
  <si>
    <t>3x</t>
  </si>
  <si>
    <t>336*3</t>
  </si>
  <si>
    <t>36</t>
  </si>
  <si>
    <t>184853511</t>
  </si>
  <si>
    <t>Chemické odplevelení půdy před založením kultury, trávníku nebo zpevněných ploch strojně o výměře jednotlivě přes 20 m2 postřikem na široko v rovině nebo na svahu do 1:5</t>
  </si>
  <si>
    <t>-159534219</t>
  </si>
  <si>
    <t>37</t>
  </si>
  <si>
    <t>185802113</t>
  </si>
  <si>
    <t xml:space="preserve">Hnojení půdy nebo trávníku  v rovině nebo na svahu do 1:5 umělým hnojivem na široko</t>
  </si>
  <si>
    <t>-1464237225</t>
  </si>
  <si>
    <t>336,00*0,03/1000</t>
  </si>
  <si>
    <t>38</t>
  </si>
  <si>
    <t>25191155</t>
  </si>
  <si>
    <t>hnojivo průmyslové Cererit</t>
  </si>
  <si>
    <t>1244307369</t>
  </si>
  <si>
    <t>336*0,03</t>
  </si>
  <si>
    <t>10,08*1,1 'Přepočtené koeficientem množství</t>
  </si>
  <si>
    <t>39</t>
  </si>
  <si>
    <t>185803111</t>
  </si>
  <si>
    <t>Ošetření trávníku jednorázové v rovině nebo na svahu do 1:5</t>
  </si>
  <si>
    <t>1020882211</t>
  </si>
  <si>
    <t>6x</t>
  </si>
  <si>
    <t>336*6</t>
  </si>
  <si>
    <t>40</t>
  </si>
  <si>
    <t>185804215</t>
  </si>
  <si>
    <t>Vypletí v rovině nebo na svahu do 1:5 trávníku po výsevu</t>
  </si>
  <si>
    <t>1246403178</t>
  </si>
  <si>
    <t>41</t>
  </si>
  <si>
    <t>185804312</t>
  </si>
  <si>
    <t>Zalití rostlin vodou plochy záhonů jednotlivě přes 20 m2</t>
  </si>
  <si>
    <t>-2139957559</t>
  </si>
  <si>
    <t>336*0,005*6</t>
  </si>
  <si>
    <t>42</t>
  </si>
  <si>
    <t>185851121</t>
  </si>
  <si>
    <t>Dovoz vody pro zálivku rostlin na vzdálenost do 1000 m</t>
  </si>
  <si>
    <t>-1360152336</t>
  </si>
  <si>
    <t>10,08</t>
  </si>
  <si>
    <t>43</t>
  </si>
  <si>
    <t>08211321</t>
  </si>
  <si>
    <t>voda pitná pro ostatní odběratele</t>
  </si>
  <si>
    <t>-913994916</t>
  </si>
  <si>
    <t>10,08*1,05 'Přepočtené koeficientem množství</t>
  </si>
  <si>
    <t>Zakládání - úprava podloží a základové spáry, zlepšování vlastností hornin</t>
  </si>
  <si>
    <t>44</t>
  </si>
  <si>
    <t>213141112</t>
  </si>
  <si>
    <t xml:space="preserve">Zřízení vrstvy z geotextilie  filtrační, separační, odvodňovací, ochranné, výztužné nebo protierozní v rovině nebo ve sklonu do 1:5, šířky přes 3 do 6 m</t>
  </si>
  <si>
    <t>1440795235</t>
  </si>
  <si>
    <t>110+60+18+3*0,35+(60+35+27+9)*0,25</t>
  </si>
  <si>
    <t>45</t>
  </si>
  <si>
    <t>69311202</t>
  </si>
  <si>
    <t>geotextilie netkaná PES+PP 500 g/m2</t>
  </si>
  <si>
    <t>355005586</t>
  </si>
  <si>
    <t>221,8</t>
  </si>
  <si>
    <t>221,8*1,05 'Přepočtené koeficientem množství</t>
  </si>
  <si>
    <t>46</t>
  </si>
  <si>
    <t>564751101</t>
  </si>
  <si>
    <t>Podklad nebo kryt z kameniva hrubého drceného vel. 32-63 mm s rozprostřením a zhutněním plochy jednotlivě do 100 m2, po zhutnění tl. 150 mm</t>
  </si>
  <si>
    <t>1419955417</t>
  </si>
  <si>
    <t>Sanace pláně pod dopadovou plochou</t>
  </si>
  <si>
    <t>110+(35+9)*0,25</t>
  </si>
  <si>
    <t>47</t>
  </si>
  <si>
    <t>564761101</t>
  </si>
  <si>
    <t>Podklad nebo kryt z kameniva hrubého drceného vel. 32-63 mm s rozprostřením a zhutněním plochy jednotlivě do 100 m2, po zhutnění tl. 200 mm</t>
  </si>
  <si>
    <t>763929022</t>
  </si>
  <si>
    <t>Sanace pláně pod pojížděnými dlážděnými konstrukcemi</t>
  </si>
  <si>
    <t>Svislé a kompletní konstrukce</t>
  </si>
  <si>
    <t>48</t>
  </si>
  <si>
    <t>338171113</t>
  </si>
  <si>
    <t>Montáž sloupků a vzpěr plotových ocelových trubkových nebo profilovaných výšky do 2 m se zabetonováním do 0,08 m3 do připravených jamek</t>
  </si>
  <si>
    <t>755109881</t>
  </si>
  <si>
    <t>Sloupky koncové</t>
  </si>
  <si>
    <t>Sloupky rohové</t>
  </si>
  <si>
    <t>Sloupky průběžné</t>
  </si>
  <si>
    <t>Vzpěrky</t>
  </si>
  <si>
    <t>49</t>
  </si>
  <si>
    <t>55342252</t>
  </si>
  <si>
    <t>sloupek plotový průběžný Pz a komaxitový 2000/38x1,5mm</t>
  </si>
  <si>
    <t>296745399</t>
  </si>
  <si>
    <t>50</t>
  </si>
  <si>
    <t>55342260</t>
  </si>
  <si>
    <t>sloupek plotový koncový Pz a komaxitový 2000/48x1,5mm</t>
  </si>
  <si>
    <t>-2043119182</t>
  </si>
  <si>
    <t>Koncové a rohové sloupky</t>
  </si>
  <si>
    <t>2+3</t>
  </si>
  <si>
    <t>51</t>
  </si>
  <si>
    <t>55342272</t>
  </si>
  <si>
    <t>vzpěra plotová 38x1,5mm včetně krytky s uchem 2000mm</t>
  </si>
  <si>
    <t>-1583924337</t>
  </si>
  <si>
    <t>52</t>
  </si>
  <si>
    <t>338171123</t>
  </si>
  <si>
    <t>Montáž sloupků a vzpěr plotových ocelových trubkových nebo profilovaných výšky přes 2 do 2,6 m se zabetonováním do 0,08 m3 do připravených jamek</t>
  </si>
  <si>
    <t>1158472143</t>
  </si>
  <si>
    <t>53</t>
  </si>
  <si>
    <t>5534226R</t>
  </si>
  <si>
    <t xml:space="preserve">sloupek plotový pro osazení brány  Pz a komaxitový  délky 2350 mm</t>
  </si>
  <si>
    <t>-1646409892</t>
  </si>
  <si>
    <t>Dimenzování sloupku určeno v dílenském výkrese branky nebo brány</t>
  </si>
  <si>
    <t>54</t>
  </si>
  <si>
    <t>348101210</t>
  </si>
  <si>
    <t>Osazení vrat nebo vrátek k oplocení na sloupky ocelové, plochy jednotlivě do 2 m2</t>
  </si>
  <si>
    <t>-1865595311</t>
  </si>
  <si>
    <t>55</t>
  </si>
  <si>
    <t>5534233R</t>
  </si>
  <si>
    <t>branka plotová jednokřídlá Pz s PVC vrstvou 1000x1600mm, kompletní včetbě pantů a zámku</t>
  </si>
  <si>
    <t>423320396</t>
  </si>
  <si>
    <t>56</t>
  </si>
  <si>
    <t>348101220</t>
  </si>
  <si>
    <t>Osazení vrat nebo vrátek k oplocení na sloupky ocelové, plochy jednotlivě přes 2 do 4 m2</t>
  </si>
  <si>
    <t>-1259409954</t>
  </si>
  <si>
    <t>57</t>
  </si>
  <si>
    <t>5534234R</t>
  </si>
  <si>
    <t>brána plotová dvoukřídlá Pz s PVC vrstvou 2500x1600mm, kompletní, vč.pantů, zámku a středové fixace</t>
  </si>
  <si>
    <t>-509585767</t>
  </si>
  <si>
    <t>58</t>
  </si>
  <si>
    <t>348401120</t>
  </si>
  <si>
    <t>Montáž oplocení z pletiva strojového s napínacími dráty do 1,6 m</t>
  </si>
  <si>
    <t>-1388899515</t>
  </si>
  <si>
    <t>75</t>
  </si>
  <si>
    <t>59</t>
  </si>
  <si>
    <t>31327513</t>
  </si>
  <si>
    <t>pletivo drátěné plastifikované se čtvercovými oky 55/2,5mm v 1600mm</t>
  </si>
  <si>
    <t>1314518200</t>
  </si>
  <si>
    <t>75*1,05 'Přepočtené koeficientem množství</t>
  </si>
  <si>
    <t>60</t>
  </si>
  <si>
    <t>15619200</t>
  </si>
  <si>
    <t>drát poplastovaný kruhový vázací 1,1/1,5mm</t>
  </si>
  <si>
    <t>1093805030</t>
  </si>
  <si>
    <t>220</t>
  </si>
  <si>
    <t>220*1,05 'Přepočtené koeficientem množství</t>
  </si>
  <si>
    <t>61</t>
  </si>
  <si>
    <t>348401350</t>
  </si>
  <si>
    <t>Montáž oplocení z pletiva rozvinutí, uchycení a napnutí drátu napínacího</t>
  </si>
  <si>
    <t>447441550</t>
  </si>
  <si>
    <t>75*3</t>
  </si>
  <si>
    <t>62</t>
  </si>
  <si>
    <t>15619100</t>
  </si>
  <si>
    <t>drát kruhový poplastovaný napínací 2,5/3,5mm</t>
  </si>
  <si>
    <t>868439334</t>
  </si>
  <si>
    <t>225,0</t>
  </si>
  <si>
    <t>225*1,1 'Přepočtené koeficientem množství</t>
  </si>
  <si>
    <t>63</t>
  </si>
  <si>
    <t>3132482R</t>
  </si>
  <si>
    <t>napínák, povrchová úprava poplastováním</t>
  </si>
  <si>
    <t>-1814922269</t>
  </si>
  <si>
    <t>11*3</t>
  </si>
  <si>
    <t>64</t>
  </si>
  <si>
    <t>38899521R</t>
  </si>
  <si>
    <t>Půlená kabelová chránička plastová - dodávka a osazení</t>
  </si>
  <si>
    <t>1333881578</t>
  </si>
  <si>
    <t>Chránička kabelů ZlinNet</t>
  </si>
  <si>
    <t>Komunikace pozemní</t>
  </si>
  <si>
    <t>65</t>
  </si>
  <si>
    <t>564710001</t>
  </si>
  <si>
    <t>Podklad nebo kryt z kameniva hrubého drceného vel. 8-16 mm s rozprostřením a zhutněním plochy jednotlivě do 100 m2, po zhutnění tl. 50 mm</t>
  </si>
  <si>
    <t>-505170650</t>
  </si>
  <si>
    <t>110</t>
  </si>
  <si>
    <t>66</t>
  </si>
  <si>
    <t>564831011</t>
  </si>
  <si>
    <t>Podklad ze štěrkodrti ŠD s rozprostřením a zhutněním plochy jednotlivě do 100 m2, po zhutnění tl. 100 mm</t>
  </si>
  <si>
    <t>1226360939</t>
  </si>
  <si>
    <t xml:space="preserve">Pod obrubníky </t>
  </si>
  <si>
    <t>3*0,35+(60+35+27+9)*0,25</t>
  </si>
  <si>
    <t>67</t>
  </si>
  <si>
    <t>564861011</t>
  </si>
  <si>
    <t>Podklad ze štěrkodrti ŠD s rozprostřením a zhutněním plochy jednotlivě do 100 m2, po zhutnění tl. 200 mm</t>
  </si>
  <si>
    <t>-730899518</t>
  </si>
  <si>
    <t>Dopadové plochy</t>
  </si>
  <si>
    <t>68</t>
  </si>
  <si>
    <t>564871016</t>
  </si>
  <si>
    <t>Podklad ze štěrkodrti ŠD s rozprostřením a zhutněním plochy jednotlivě do 100 m2, po zhutnění tl. 300 mm</t>
  </si>
  <si>
    <t>1447467984</t>
  </si>
  <si>
    <t>69</t>
  </si>
  <si>
    <t>57921111R</t>
  </si>
  <si>
    <t>Ručně litý pryžový povrch EDTM pro výšku pádu 1,3 m, zelená, viz.výkr. č.10-3 - kompletní</t>
  </si>
  <si>
    <t>-1535721210</t>
  </si>
  <si>
    <t>70</t>
  </si>
  <si>
    <t>596211210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</si>
  <si>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do 50 m2</t>
  </si>
  <si>
    <t>-1930926046</t>
  </si>
  <si>
    <t>71</t>
  </si>
  <si>
    <t>596212211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</si>
  <si>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50 do 100 m2</t>
  </si>
  <si>
    <t>920145054</t>
  </si>
  <si>
    <t>Pojížděný chodník</t>
  </si>
  <si>
    <t>72</t>
  </si>
  <si>
    <t>59245020</t>
  </si>
  <si>
    <t>dlažba skladebná betonová 200x100mm tl 80mm přírodní</t>
  </si>
  <si>
    <t>940186684</t>
  </si>
  <si>
    <t>I pro okapový chodník</t>
  </si>
  <si>
    <t>60-1+18</t>
  </si>
  <si>
    <t>77*1,03 'Přepočtené koeficientem množství</t>
  </si>
  <si>
    <t>73</t>
  </si>
  <si>
    <t>59245226</t>
  </si>
  <si>
    <t>dlažba pro nevidomé betonová 200x100mm tl 80mm barevná</t>
  </si>
  <si>
    <t>-1580293522</t>
  </si>
  <si>
    <t>1*1,03 'Přepočtené koeficientem množství</t>
  </si>
  <si>
    <t>Ostatní konstrukce a práce, bourání</t>
  </si>
  <si>
    <t>74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</si>
  <si>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</si>
  <si>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</si>
  <si>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273158</t>
  </si>
  <si>
    <t>59217032</t>
  </si>
  <si>
    <t>obrubník silniční betonový 1000x150x150mm</t>
  </si>
  <si>
    <t>-484960122</t>
  </si>
  <si>
    <t>3*1,02 'Přepočtené koeficientem množství</t>
  </si>
  <si>
    <t>76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</si>
  <si>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</si>
  <si>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</si>
  <si>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-197576485</t>
  </si>
  <si>
    <t xml:space="preserve">Zapuštěné obrubníky </t>
  </si>
  <si>
    <t>Pojížděné dlážděné plochy</t>
  </si>
  <si>
    <t>Dopadová plocha</t>
  </si>
  <si>
    <t>77</t>
  </si>
  <si>
    <t>59217017</t>
  </si>
  <si>
    <t>obrubník betonový chodníkový 1000x100x250mm</t>
  </si>
  <si>
    <t>-2052147413</t>
  </si>
  <si>
    <t>I pro stojaté obrubníky</t>
  </si>
  <si>
    <t>95+36</t>
  </si>
  <si>
    <t>131*1,02 'Přepočtené koeficientem množství</t>
  </si>
  <si>
    <t>78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</si>
  <si>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</si>
  <si>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</si>
  <si>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533425967</t>
  </si>
  <si>
    <t>79</t>
  </si>
  <si>
    <t>93600RPVH</t>
  </si>
  <si>
    <t xml:space="preserve">Doprava prvků vybavení hřiště a realizace jejich základů (výkop, likvidace výkopku, betonáž zákl.patek)  -  viz.výkr.č. 10-3</t>
  </si>
  <si>
    <t>1443755533</t>
  </si>
  <si>
    <t>80</t>
  </si>
  <si>
    <t>7492RPVH1</t>
  </si>
  <si>
    <t xml:space="preserve">Dodávka (včetně montáže) prvku vybavení hřiště  - prvek č.1 -   sestava se skluzavkou - viz.výkr.č. 10-3</t>
  </si>
  <si>
    <t>-13730165</t>
  </si>
  <si>
    <t>81</t>
  </si>
  <si>
    <t>7492RPVH2</t>
  </si>
  <si>
    <t>Dodávka (včetně montáže) prvku vybavení hřiště - prvek č.2 - houpačka hnízdo - viz.výkr.č. 10-3</t>
  </si>
  <si>
    <t>-59858882</t>
  </si>
  <si>
    <t>82</t>
  </si>
  <si>
    <t>7492RPVH3</t>
  </si>
  <si>
    <t>Dodávka /včetně montáže) prvku vybavení hřiště - prvek č.3 - trampolína - viz.výkr.č.10-3</t>
  </si>
  <si>
    <t>406861177</t>
  </si>
  <si>
    <t>83</t>
  </si>
  <si>
    <t>7492RPVH4</t>
  </si>
  <si>
    <t>Dodávka (včetně montáže) prvku vybavení hřiště - prvek č.4 - pískoviště - viz.výkr.č.10-3</t>
  </si>
  <si>
    <t>1460937086</t>
  </si>
  <si>
    <t>84</t>
  </si>
  <si>
    <t>7492RPVH5</t>
  </si>
  <si>
    <t>Dodávka (včetně montáže) prvku vybavení hřiště - prvek č.5 - domečeki - viz.výkr.č. 10-3</t>
  </si>
  <si>
    <t>130566539</t>
  </si>
  <si>
    <t>85</t>
  </si>
  <si>
    <t>7492RPVH6</t>
  </si>
  <si>
    <t>Dodávka (včetně montáže) prvku vybavení hřiště - prvek č.6 - kreslící tabule - viz.výkr.č.10-3</t>
  </si>
  <si>
    <t>-163082279</t>
  </si>
  <si>
    <t>86</t>
  </si>
  <si>
    <t>7492RPVH7</t>
  </si>
  <si>
    <t>Dodávka (včetně montáže) prvku vybavení hřiště - prvek č.7 - kolébačka na pružině raketa - viz.výkr.č. 10-3</t>
  </si>
  <si>
    <t>-188767894</t>
  </si>
  <si>
    <t>87</t>
  </si>
  <si>
    <t>7492RPVH8</t>
  </si>
  <si>
    <t>Dodávka (včetně montáže) prvku vybavení hřiště - prvek č.8 - vahadlová houpačka - viz.výkr.č.10-3</t>
  </si>
  <si>
    <t>213578452</t>
  </si>
  <si>
    <t>88</t>
  </si>
  <si>
    <t>7492RPVH9</t>
  </si>
  <si>
    <t>Dodávka (včetně montáže) prvku vybavení hřiště - prvek č.9 - pružinové dvojhoupadlo - viz.výkr.č. 10-3</t>
  </si>
  <si>
    <t>554626875</t>
  </si>
  <si>
    <t>89</t>
  </si>
  <si>
    <t>936104213</t>
  </si>
  <si>
    <t>Montáž odpadkového koše přichycením kotevními šrouby</t>
  </si>
  <si>
    <t>-546579435</t>
  </si>
  <si>
    <t>90</t>
  </si>
  <si>
    <t>7491013R</t>
  </si>
  <si>
    <t>koš odpadkový viz.výkres č. 10-4</t>
  </si>
  <si>
    <t>888610319</t>
  </si>
  <si>
    <t>91</t>
  </si>
  <si>
    <t>936124113</t>
  </si>
  <si>
    <t>Montáž lavičky parkové stabilní přichycené kotevními šrouby</t>
  </si>
  <si>
    <t>-1009745483</t>
  </si>
  <si>
    <t>92</t>
  </si>
  <si>
    <t>7491011R</t>
  </si>
  <si>
    <t xml:space="preserve">lavička s opěradlem - konstrukce kov/tropické dřevo  - viz.výkres č. 10-3</t>
  </si>
  <si>
    <t>603543335</t>
  </si>
  <si>
    <t>99</t>
  </si>
  <si>
    <t>Přesun hmot a manipulace se sutí</t>
  </si>
  <si>
    <t>93</t>
  </si>
  <si>
    <t>997221551</t>
  </si>
  <si>
    <t xml:space="preserve">Vodorovná doprava suti  bez naložení, ale se složením a s hrubým urovnáním ze sypkých materiálů, na vzdálenost do 1 km</t>
  </si>
  <si>
    <t>1020770127</t>
  </si>
  <si>
    <t>Kamenivo</t>
  </si>
  <si>
    <t>(15*0,15+31*0,15+16*0,2)*1,7</t>
  </si>
  <si>
    <t>94</t>
  </si>
  <si>
    <t>997221559</t>
  </si>
  <si>
    <t xml:space="preserve">Vodorovná doprava suti  bez naložení, ale se složením a s hrubým urovnáním Příplatek k ceně za každý další i započatý 1 km přes 1 km</t>
  </si>
  <si>
    <t>237248991</t>
  </si>
  <si>
    <t>17,17*2</t>
  </si>
  <si>
    <t>95</t>
  </si>
  <si>
    <t>997221561</t>
  </si>
  <si>
    <t xml:space="preserve">Vodorovná doprava suti  bez naložení, ale se složením a s hrubým urovnáním z kusových materiálů, na vzdálenost do 1 km</t>
  </si>
  <si>
    <t>-1020774146</t>
  </si>
  <si>
    <t>beton k recyklaci</t>
  </si>
  <si>
    <t>(15*0,04+31*0,1+16*0,2+10*0,1*0,25)*2,2</t>
  </si>
  <si>
    <t>96</t>
  </si>
  <si>
    <t>997221569</t>
  </si>
  <si>
    <t>-2122003155</t>
  </si>
  <si>
    <t>15,73*4</t>
  </si>
  <si>
    <t>97</t>
  </si>
  <si>
    <t>997013861</t>
  </si>
  <si>
    <t>Poplatek za uložení stavebního odpadu na recyklační skládce (skládkovné) z prostého betonu zatříděného do Katalogu odpadů pod kódem 17 01 01</t>
  </si>
  <si>
    <t>764004862</t>
  </si>
  <si>
    <t>Předpoklad skládka TSO</t>
  </si>
  <si>
    <t>15,73</t>
  </si>
  <si>
    <t>98</t>
  </si>
  <si>
    <t>997013873</t>
  </si>
  <si>
    <t>Poplatek za uložení stavebního odpadu na recyklační skládce (skládkovné) zeminy a kamení zatříděného do Katalogu odpadů pod kódem 17 05 04</t>
  </si>
  <si>
    <t>1207311642</t>
  </si>
  <si>
    <t>Předpoklad Moravská skládková</t>
  </si>
  <si>
    <t>17,17</t>
  </si>
  <si>
    <t>998</t>
  </si>
  <si>
    <t>Přesun hmot</t>
  </si>
  <si>
    <t>998222012</t>
  </si>
  <si>
    <t>Přesun hmot pro tělovýchovné plochy dopravní vzdálenost do 200 m</t>
  </si>
  <si>
    <t>283756090</t>
  </si>
  <si>
    <t>100</t>
  </si>
  <si>
    <t>998222198</t>
  </si>
  <si>
    <t>Přesun hmot pro tělovýchovné plochy Příplatek k ceně za zvětšený přesun přes vymezenou největší dopravní vzdálenost do 1000 m</t>
  </si>
  <si>
    <t>911303226</t>
  </si>
  <si>
    <t>PSV</t>
  </si>
  <si>
    <t>Práce a dodávky PSV</t>
  </si>
  <si>
    <t>711</t>
  </si>
  <si>
    <t>Izolace proti vodě, vlhkosti a plynům</t>
  </si>
  <si>
    <t>101</t>
  </si>
  <si>
    <t>711161273</t>
  </si>
  <si>
    <t>Provedení izolace proti zemní vlhkosti nopovou fólií na ploše svislé S z nopové fólie</t>
  </si>
  <si>
    <t>-2138590651</t>
  </si>
  <si>
    <t>35*1,0</t>
  </si>
  <si>
    <t>102</t>
  </si>
  <si>
    <t>28323005</t>
  </si>
  <si>
    <t>fólie profilovaná (nopová) drenážní HDPE s výškou nopů 8mm</t>
  </si>
  <si>
    <t>186838075</t>
  </si>
  <si>
    <t>35*1,221 'Přepočtené koeficientem množství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</si>
</sst>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442024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Otrokovice, sídliště Trávníky - hřiště u MŠ Pastelka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Otrokovice, m.č. Trávníky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20. 10. 2024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Otrokovice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M.Sedlářová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Ing.L.Alster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000 - Vedlejší a ostat...'!J30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'SO 000 - Vedlejší a ostat...'!P121</f>
        <v>0</v>
      </c>
      <c r="AV95" s="129">
        <f>'SO 000 - Vedlejší a ostat...'!J33</f>
        <v>0</v>
      </c>
      <c r="AW95" s="129">
        <f>'SO 000 - Vedlejší a ostat...'!J34</f>
        <v>0</v>
      </c>
      <c r="AX95" s="129">
        <f>'SO 000 - Vedlejší a ostat...'!J35</f>
        <v>0</v>
      </c>
      <c r="AY95" s="129">
        <f>'SO 000 - Vedlejší a ostat...'!J36</f>
        <v>0</v>
      </c>
      <c r="AZ95" s="129">
        <f>'SO 000 - Vedlejší a ostat...'!F33</f>
        <v>0</v>
      </c>
      <c r="BA95" s="129">
        <f>'SO 000 - Vedlejší a ostat...'!F34</f>
        <v>0</v>
      </c>
      <c r="BB95" s="129">
        <f>'SO 000 - Vedlejší a ostat...'!F35</f>
        <v>0</v>
      </c>
      <c r="BC95" s="129">
        <f>'SO 000 - Vedlejší a ostat...'!F36</f>
        <v>0</v>
      </c>
      <c r="BD95" s="131">
        <f>'SO 000 - Vedlejší a ostat...'!F37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901 - Dětské hřiště'!J30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33">
        <v>0</v>
      </c>
      <c r="AT96" s="134">
        <f>ROUND(SUM(AV96:AW96),2)</f>
        <v>0</v>
      </c>
      <c r="AU96" s="135">
        <f>'SO 901 - Dětské hřiště'!P128</f>
        <v>0</v>
      </c>
      <c r="AV96" s="134">
        <f>'SO 901 - Dětské hřiště'!J33</f>
        <v>0</v>
      </c>
      <c r="AW96" s="134">
        <f>'SO 901 - Dětské hřiště'!J34</f>
        <v>0</v>
      </c>
      <c r="AX96" s="134">
        <f>'SO 901 - Dětské hřiště'!J35</f>
        <v>0</v>
      </c>
      <c r="AY96" s="134">
        <f>'SO 901 - Dětské hřiště'!J36</f>
        <v>0</v>
      </c>
      <c r="AZ96" s="134">
        <f>'SO 901 - Dětské hřiště'!F33</f>
        <v>0</v>
      </c>
      <c r="BA96" s="134">
        <f>'SO 901 - Dětské hřiště'!F34</f>
        <v>0</v>
      </c>
      <c r="BB96" s="134">
        <f>'SO 901 - Dětské hřiště'!F35</f>
        <v>0</v>
      </c>
      <c r="BC96" s="134">
        <f>'SO 901 - Dětské hřiště'!F36</f>
        <v>0</v>
      </c>
      <c r="BD96" s="136">
        <f>'SO 901 - Dětské hřiště'!F37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Bgsm3QsFR1wbBSGD8GSyxSc2E/Bh6FPPLzbhy2PldAfLo70kWx+YtkQSBgl7PigjxyETBHGDaJ8vYNclDcFj1w==" hashValue="0pC6pN5HAEF96J/jvG95fARxBTXSX2tPHAtFpSmZPhOHIC9bayTfE12XptrvmRRrFPI9pXcT/gGJPsjLvkRs5A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000 - Vedlejší a ostat...'!C2" display="/"/>
    <hyperlink ref="A96" location="'SO 901 - Dětské hřiště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Otrokovice, sídliště Trávníky - hřiště u MŠ Pastelka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20. 10. 2024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ROUND((SUM(BE121:BE158)),  2)</f>
        <v>0</v>
      </c>
      <c r="G33" s="39"/>
      <c r="H33" s="39"/>
      <c r="I33" s="156">
        <v>0.20999999999999999</v>
      </c>
      <c r="J33" s="155">
        <f>ROUND(((SUM(BE121:BE158))*I33),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ROUND((SUM(BF121:BF158)),  2)</f>
        <v>0</v>
      </c>
      <c r="G34" s="39"/>
      <c r="H34" s="39"/>
      <c r="I34" s="156">
        <v>0.12</v>
      </c>
      <c r="J34" s="155">
        <f>ROUND(((SUM(BF121:BF158))*I34),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ROUND((SUM(BG121:BG158)),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ROUND((SUM(BH121:BH158)),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ROUND((SUM(BI121:BI158)),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Otrokovice, sídliště Trávníky - hřiště u MŠ Pastelka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000 - Vedlejší a ostatní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Otrokovice, m.č. Trávníky</v>
      </c>
      <c r="G89" s="41"/>
      <c r="H89" s="41"/>
      <c r="I89" s="33" t="s">
        <v>22</v>
      </c>
      <c r="J89" s="80" t="str">
        <f>IF(J12="","",J12)</f>
        <v>20. 10. 2024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Otrokovice</v>
      </c>
      <c r="G91" s="41"/>
      <c r="H91" s="41"/>
      <c r="I91" s="33" t="s">
        <v>30</v>
      </c>
      <c r="J91" s="37" t="str">
        <f>E21</f>
        <v>M.Sedlářová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Ing.L.Alster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94</v>
      </c>
      <c r="D94" s="177"/>
      <c r="E94" s="177"/>
      <c r="F94" s="177"/>
      <c r="G94" s="177"/>
      <c r="H94" s="177"/>
      <c r="I94" s="177"/>
      <c r="J94" s="178" t="s">
        <v>95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96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97</v>
      </c>
    </row>
    <row r="97" s="9" customFormat="1" ht="24.96" customHeight="1">
      <c r="A97" s="9"/>
      <c r="B97" s="180"/>
      <c r="C97" s="181"/>
      <c r="D97" s="182" t="s">
        <v>98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99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100</v>
      </c>
      <c r="E99" s="189"/>
      <c r="F99" s="189"/>
      <c r="G99" s="189"/>
      <c r="H99" s="189"/>
      <c r="I99" s="189"/>
      <c r="J99" s="190">
        <f>J132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101</v>
      </c>
      <c r="E100" s="189"/>
      <c r="F100" s="189"/>
      <c r="G100" s="189"/>
      <c r="H100" s="189"/>
      <c r="I100" s="189"/>
      <c r="J100" s="190">
        <f>J143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102</v>
      </c>
      <c r="E101" s="189"/>
      <c r="F101" s="189"/>
      <c r="G101" s="189"/>
      <c r="H101" s="189"/>
      <c r="I101" s="189"/>
      <c r="J101" s="190">
        <f>J154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103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Otrokovice, sídliště Trávníky - hřiště u MŠ Pastelka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91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000 - Vedlejší a ostatní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Otrokovice, m.č. Trávníky</v>
      </c>
      <c r="G115" s="41"/>
      <c r="H115" s="41"/>
      <c r="I115" s="33" t="s">
        <v>22</v>
      </c>
      <c r="J115" s="80" t="str">
        <f>IF(J12="","",J12)</f>
        <v>20. 10. 2024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Město Otrokovice</v>
      </c>
      <c r="G117" s="41"/>
      <c r="H117" s="41"/>
      <c r="I117" s="33" t="s">
        <v>30</v>
      </c>
      <c r="J117" s="37" t="str">
        <f>E21</f>
        <v>M.Sedlářová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Ing.L.Alster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104</v>
      </c>
      <c r="D120" s="195" t="s">
        <v>61</v>
      </c>
      <c r="E120" s="195" t="s">
        <v>57</v>
      </c>
      <c r="F120" s="195" t="s">
        <v>58</v>
      </c>
      <c r="G120" s="195" t="s">
        <v>105</v>
      </c>
      <c r="H120" s="195" t="s">
        <v>106</v>
      </c>
      <c r="I120" s="195" t="s">
        <v>107</v>
      </c>
      <c r="J120" s="196" t="s">
        <v>95</v>
      </c>
      <c r="K120" s="197" t="s">
        <v>108</v>
      </c>
      <c r="L120" s="198"/>
      <c r="M120" s="101" t="s">
        <v>1</v>
      </c>
      <c r="N120" s="102" t="s">
        <v>40</v>
      </c>
      <c r="O120" s="102" t="s">
        <v>109</v>
      </c>
      <c r="P120" s="102" t="s">
        <v>110</v>
      </c>
      <c r="Q120" s="102" t="s">
        <v>111</v>
      </c>
      <c r="R120" s="102" t="s">
        <v>112</v>
      </c>
      <c r="S120" s="102" t="s">
        <v>113</v>
      </c>
      <c r="T120" s="103" t="s">
        <v>114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115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0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97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75</v>
      </c>
      <c r="E122" s="207" t="s">
        <v>116</v>
      </c>
      <c r="F122" s="207" t="s">
        <v>117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P123+P132+P143+P154</f>
        <v>0</v>
      </c>
      <c r="Q122" s="212"/>
      <c r="R122" s="213">
        <f>R123+R132+R143+R154</f>
        <v>0</v>
      </c>
      <c r="S122" s="212"/>
      <c r="T122" s="214">
        <f>T123+T132+T143+T154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118</v>
      </c>
      <c r="AT122" s="216" t="s">
        <v>75</v>
      </c>
      <c r="AU122" s="216" t="s">
        <v>76</v>
      </c>
      <c r="AY122" s="215" t="s">
        <v>119</v>
      </c>
      <c r="BK122" s="217">
        <f>BK123+BK132+BK143+BK154</f>
        <v>0</v>
      </c>
    </row>
    <row r="123" s="12" customFormat="1" ht="22.8" customHeight="1">
      <c r="A123" s="12"/>
      <c r="B123" s="204"/>
      <c r="C123" s="205"/>
      <c r="D123" s="206" t="s">
        <v>75</v>
      </c>
      <c r="E123" s="218" t="s">
        <v>120</v>
      </c>
      <c r="F123" s="218" t="s">
        <v>121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SUM(P124:P131)</f>
        <v>0</v>
      </c>
      <c r="Q123" s="212"/>
      <c r="R123" s="213">
        <f>SUM(R124:R131)</f>
        <v>0</v>
      </c>
      <c r="S123" s="212"/>
      <c r="T123" s="214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118</v>
      </c>
      <c r="AT123" s="216" t="s">
        <v>75</v>
      </c>
      <c r="AU123" s="216" t="s">
        <v>84</v>
      </c>
      <c r="AY123" s="215" t="s">
        <v>119</v>
      </c>
      <c r="BK123" s="217">
        <f>SUM(BK124:BK131)</f>
        <v>0</v>
      </c>
    </row>
    <row r="124" s="2" customFormat="1" ht="16.5" customHeight="1">
      <c r="A124" s="39"/>
      <c r="B124" s="40"/>
      <c r="C124" s="220" t="s">
        <v>84</v>
      </c>
      <c r="D124" s="220" t="s">
        <v>122</v>
      </c>
      <c r="E124" s="221" t="s">
        <v>123</v>
      </c>
      <c r="F124" s="222" t="s">
        <v>124</v>
      </c>
      <c r="G124" s="223" t="s">
        <v>125</v>
      </c>
      <c r="H124" s="224">
        <v>1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41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126</v>
      </c>
      <c r="AT124" s="232" t="s">
        <v>122</v>
      </c>
      <c r="AU124" s="232" t="s">
        <v>86</v>
      </c>
      <c r="AY124" s="18" t="s">
        <v>119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84</v>
      </c>
      <c r="BK124" s="233">
        <f>ROUND(I124*H124,2)</f>
        <v>0</v>
      </c>
      <c r="BL124" s="18" t="s">
        <v>126</v>
      </c>
      <c r="BM124" s="232" t="s">
        <v>127</v>
      </c>
    </row>
    <row r="125" s="13" customFormat="1">
      <c r="A125" s="13"/>
      <c r="B125" s="234"/>
      <c r="C125" s="235"/>
      <c r="D125" s="236" t="s">
        <v>128</v>
      </c>
      <c r="E125" s="237" t="s">
        <v>1</v>
      </c>
      <c r="F125" s="238" t="s">
        <v>84</v>
      </c>
      <c r="G125" s="235"/>
      <c r="H125" s="239">
        <v>1</v>
      </c>
      <c r="I125" s="240"/>
      <c r="J125" s="235"/>
      <c r="K125" s="235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128</v>
      </c>
      <c r="AU125" s="245" t="s">
        <v>86</v>
      </c>
      <c r="AV125" s="13" t="s">
        <v>86</v>
      </c>
      <c r="AW125" s="13" t="s">
        <v>32</v>
      </c>
      <c r="AX125" s="13" t="s">
        <v>84</v>
      </c>
      <c r="AY125" s="245" t="s">
        <v>119</v>
      </c>
    </row>
    <row r="126" s="2" customFormat="1" ht="16.5" customHeight="1">
      <c r="A126" s="39"/>
      <c r="B126" s="40"/>
      <c r="C126" s="220" t="s">
        <v>86</v>
      </c>
      <c r="D126" s="220" t="s">
        <v>122</v>
      </c>
      <c r="E126" s="221" t="s">
        <v>129</v>
      </c>
      <c r="F126" s="222" t="s">
        <v>130</v>
      </c>
      <c r="G126" s="223" t="s">
        <v>131</v>
      </c>
      <c r="H126" s="224">
        <v>1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41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126</v>
      </c>
      <c r="AT126" s="232" t="s">
        <v>122</v>
      </c>
      <c r="AU126" s="232" t="s">
        <v>86</v>
      </c>
      <c r="AY126" s="18" t="s">
        <v>119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84</v>
      </c>
      <c r="BK126" s="233">
        <f>ROUND(I126*H126,2)</f>
        <v>0</v>
      </c>
      <c r="BL126" s="18" t="s">
        <v>126</v>
      </c>
      <c r="BM126" s="232" t="s">
        <v>132</v>
      </c>
    </row>
    <row r="127" s="13" customFormat="1">
      <c r="A127" s="13"/>
      <c r="B127" s="234"/>
      <c r="C127" s="235"/>
      <c r="D127" s="236" t="s">
        <v>128</v>
      </c>
      <c r="E127" s="237" t="s">
        <v>1</v>
      </c>
      <c r="F127" s="238" t="s">
        <v>84</v>
      </c>
      <c r="G127" s="235"/>
      <c r="H127" s="239">
        <v>1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128</v>
      </c>
      <c r="AU127" s="245" t="s">
        <v>86</v>
      </c>
      <c r="AV127" s="13" t="s">
        <v>86</v>
      </c>
      <c r="AW127" s="13" t="s">
        <v>32</v>
      </c>
      <c r="AX127" s="13" t="s">
        <v>84</v>
      </c>
      <c r="AY127" s="245" t="s">
        <v>119</v>
      </c>
    </row>
    <row r="128" s="2" customFormat="1" ht="16.5" customHeight="1">
      <c r="A128" s="39"/>
      <c r="B128" s="40"/>
      <c r="C128" s="220" t="s">
        <v>133</v>
      </c>
      <c r="D128" s="220" t="s">
        <v>122</v>
      </c>
      <c r="E128" s="221" t="s">
        <v>134</v>
      </c>
      <c r="F128" s="222" t="s">
        <v>135</v>
      </c>
      <c r="G128" s="223" t="s">
        <v>125</v>
      </c>
      <c r="H128" s="224">
        <v>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41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126</v>
      </c>
      <c r="AT128" s="232" t="s">
        <v>122</v>
      </c>
      <c r="AU128" s="232" t="s">
        <v>86</v>
      </c>
      <c r="AY128" s="18" t="s">
        <v>119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84</v>
      </c>
      <c r="BK128" s="233">
        <f>ROUND(I128*H128,2)</f>
        <v>0</v>
      </c>
      <c r="BL128" s="18" t="s">
        <v>126</v>
      </c>
      <c r="BM128" s="232" t="s">
        <v>136</v>
      </c>
    </row>
    <row r="129" s="13" customFormat="1">
      <c r="A129" s="13"/>
      <c r="B129" s="234"/>
      <c r="C129" s="235"/>
      <c r="D129" s="236" t="s">
        <v>128</v>
      </c>
      <c r="E129" s="237" t="s">
        <v>1</v>
      </c>
      <c r="F129" s="238" t="s">
        <v>84</v>
      </c>
      <c r="G129" s="235"/>
      <c r="H129" s="239">
        <v>1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128</v>
      </c>
      <c r="AU129" s="245" t="s">
        <v>86</v>
      </c>
      <c r="AV129" s="13" t="s">
        <v>86</v>
      </c>
      <c r="AW129" s="13" t="s">
        <v>32</v>
      </c>
      <c r="AX129" s="13" t="s">
        <v>84</v>
      </c>
      <c r="AY129" s="245" t="s">
        <v>119</v>
      </c>
    </row>
    <row r="130" s="2" customFormat="1" ht="16.5" customHeight="1">
      <c r="A130" s="39"/>
      <c r="B130" s="40"/>
      <c r="C130" s="220" t="s">
        <v>137</v>
      </c>
      <c r="D130" s="220" t="s">
        <v>122</v>
      </c>
      <c r="E130" s="221" t="s">
        <v>138</v>
      </c>
      <c r="F130" s="222" t="s">
        <v>139</v>
      </c>
      <c r="G130" s="223" t="s">
        <v>140</v>
      </c>
      <c r="H130" s="224">
        <v>12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41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126</v>
      </c>
      <c r="AT130" s="232" t="s">
        <v>122</v>
      </c>
      <c r="AU130" s="232" t="s">
        <v>86</v>
      </c>
      <c r="AY130" s="18" t="s">
        <v>119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84</v>
      </c>
      <c r="BK130" s="233">
        <f>ROUND(I130*H130,2)</f>
        <v>0</v>
      </c>
      <c r="BL130" s="18" t="s">
        <v>126</v>
      </c>
      <c r="BM130" s="232" t="s">
        <v>141</v>
      </c>
    </row>
    <row r="131" s="13" customFormat="1">
      <c r="A131" s="13"/>
      <c r="B131" s="234"/>
      <c r="C131" s="235"/>
      <c r="D131" s="236" t="s">
        <v>128</v>
      </c>
      <c r="E131" s="237" t="s">
        <v>1</v>
      </c>
      <c r="F131" s="238" t="s">
        <v>8</v>
      </c>
      <c r="G131" s="235"/>
      <c r="H131" s="239">
        <v>12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128</v>
      </c>
      <c r="AU131" s="245" t="s">
        <v>86</v>
      </c>
      <c r="AV131" s="13" t="s">
        <v>86</v>
      </c>
      <c r="AW131" s="13" t="s">
        <v>32</v>
      </c>
      <c r="AX131" s="13" t="s">
        <v>84</v>
      </c>
      <c r="AY131" s="245" t="s">
        <v>119</v>
      </c>
    </row>
    <row r="132" s="12" customFormat="1" ht="22.8" customHeight="1">
      <c r="A132" s="12"/>
      <c r="B132" s="204"/>
      <c r="C132" s="205"/>
      <c r="D132" s="206" t="s">
        <v>75</v>
      </c>
      <c r="E132" s="218" t="s">
        <v>142</v>
      </c>
      <c r="F132" s="218" t="s">
        <v>143</v>
      </c>
      <c r="G132" s="205"/>
      <c r="H132" s="205"/>
      <c r="I132" s="208"/>
      <c r="J132" s="219">
        <f>BK132</f>
        <v>0</v>
      </c>
      <c r="K132" s="205"/>
      <c r="L132" s="210"/>
      <c r="M132" s="211"/>
      <c r="N132" s="212"/>
      <c r="O132" s="212"/>
      <c r="P132" s="213">
        <f>SUM(P133:P142)</f>
        <v>0</v>
      </c>
      <c r="Q132" s="212"/>
      <c r="R132" s="213">
        <f>SUM(R133:R142)</f>
        <v>0</v>
      </c>
      <c r="S132" s="212"/>
      <c r="T132" s="214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118</v>
      </c>
      <c r="AT132" s="216" t="s">
        <v>75</v>
      </c>
      <c r="AU132" s="216" t="s">
        <v>84</v>
      </c>
      <c r="AY132" s="215" t="s">
        <v>119</v>
      </c>
      <c r="BK132" s="217">
        <f>SUM(BK133:BK142)</f>
        <v>0</v>
      </c>
    </row>
    <row r="133" s="2" customFormat="1" ht="16.5" customHeight="1">
      <c r="A133" s="39"/>
      <c r="B133" s="40"/>
      <c r="C133" s="220" t="s">
        <v>118</v>
      </c>
      <c r="D133" s="220" t="s">
        <v>122</v>
      </c>
      <c r="E133" s="221" t="s">
        <v>144</v>
      </c>
      <c r="F133" s="222" t="s">
        <v>145</v>
      </c>
      <c r="G133" s="223" t="s">
        <v>146</v>
      </c>
      <c r="H133" s="224">
        <v>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41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126</v>
      </c>
      <c r="AT133" s="232" t="s">
        <v>122</v>
      </c>
      <c r="AU133" s="232" t="s">
        <v>86</v>
      </c>
      <c r="AY133" s="18" t="s">
        <v>119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84</v>
      </c>
      <c r="BK133" s="233">
        <f>ROUND(I133*H133,2)</f>
        <v>0</v>
      </c>
      <c r="BL133" s="18" t="s">
        <v>126</v>
      </c>
      <c r="BM133" s="232" t="s">
        <v>147</v>
      </c>
    </row>
    <row r="134" s="14" customFormat="1">
      <c r="A134" s="14"/>
      <c r="B134" s="246"/>
      <c r="C134" s="247"/>
      <c r="D134" s="236" t="s">
        <v>128</v>
      </c>
      <c r="E134" s="248" t="s">
        <v>1</v>
      </c>
      <c r="F134" s="249" t="s">
        <v>148</v>
      </c>
      <c r="G134" s="247"/>
      <c r="H134" s="248" t="s">
        <v>1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128</v>
      </c>
      <c r="AU134" s="255" t="s">
        <v>86</v>
      </c>
      <c r="AV134" s="14" t="s">
        <v>84</v>
      </c>
      <c r="AW134" s="14" t="s">
        <v>32</v>
      </c>
      <c r="AX134" s="14" t="s">
        <v>76</v>
      </c>
      <c r="AY134" s="255" t="s">
        <v>119</v>
      </c>
    </row>
    <row r="135" s="13" customFormat="1">
      <c r="A135" s="13"/>
      <c r="B135" s="234"/>
      <c r="C135" s="235"/>
      <c r="D135" s="236" t="s">
        <v>128</v>
      </c>
      <c r="E135" s="237" t="s">
        <v>1</v>
      </c>
      <c r="F135" s="238" t="s">
        <v>84</v>
      </c>
      <c r="G135" s="235"/>
      <c r="H135" s="239">
        <v>1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128</v>
      </c>
      <c r="AU135" s="245" t="s">
        <v>86</v>
      </c>
      <c r="AV135" s="13" t="s">
        <v>86</v>
      </c>
      <c r="AW135" s="13" t="s">
        <v>32</v>
      </c>
      <c r="AX135" s="13" t="s">
        <v>84</v>
      </c>
      <c r="AY135" s="245" t="s">
        <v>119</v>
      </c>
    </row>
    <row r="136" s="2" customFormat="1" ht="16.5" customHeight="1">
      <c r="A136" s="39"/>
      <c r="B136" s="40"/>
      <c r="C136" s="220" t="s">
        <v>149</v>
      </c>
      <c r="D136" s="220" t="s">
        <v>122</v>
      </c>
      <c r="E136" s="221" t="s">
        <v>150</v>
      </c>
      <c r="F136" s="222" t="s">
        <v>151</v>
      </c>
      <c r="G136" s="223" t="s">
        <v>152</v>
      </c>
      <c r="H136" s="224">
        <v>1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41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126</v>
      </c>
      <c r="AT136" s="232" t="s">
        <v>122</v>
      </c>
      <c r="AU136" s="232" t="s">
        <v>86</v>
      </c>
      <c r="AY136" s="18" t="s">
        <v>119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84</v>
      </c>
      <c r="BK136" s="233">
        <f>ROUND(I136*H136,2)</f>
        <v>0</v>
      </c>
      <c r="BL136" s="18" t="s">
        <v>126</v>
      </c>
      <c r="BM136" s="232" t="s">
        <v>153</v>
      </c>
    </row>
    <row r="137" s="14" customFormat="1">
      <c r="A137" s="14"/>
      <c r="B137" s="246"/>
      <c r="C137" s="247"/>
      <c r="D137" s="236" t="s">
        <v>128</v>
      </c>
      <c r="E137" s="248" t="s">
        <v>1</v>
      </c>
      <c r="F137" s="249" t="s">
        <v>154</v>
      </c>
      <c r="G137" s="247"/>
      <c r="H137" s="248" t="s">
        <v>1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128</v>
      </c>
      <c r="AU137" s="255" t="s">
        <v>86</v>
      </c>
      <c r="AV137" s="14" t="s">
        <v>84</v>
      </c>
      <c r="AW137" s="14" t="s">
        <v>32</v>
      </c>
      <c r="AX137" s="14" t="s">
        <v>76</v>
      </c>
      <c r="AY137" s="255" t="s">
        <v>119</v>
      </c>
    </row>
    <row r="138" s="14" customFormat="1">
      <c r="A138" s="14"/>
      <c r="B138" s="246"/>
      <c r="C138" s="247"/>
      <c r="D138" s="236" t="s">
        <v>128</v>
      </c>
      <c r="E138" s="248" t="s">
        <v>1</v>
      </c>
      <c r="F138" s="249" t="s">
        <v>155</v>
      </c>
      <c r="G138" s="247"/>
      <c r="H138" s="248" t="s">
        <v>1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128</v>
      </c>
      <c r="AU138" s="255" t="s">
        <v>86</v>
      </c>
      <c r="AV138" s="14" t="s">
        <v>84</v>
      </c>
      <c r="AW138" s="14" t="s">
        <v>32</v>
      </c>
      <c r="AX138" s="14" t="s">
        <v>76</v>
      </c>
      <c r="AY138" s="255" t="s">
        <v>119</v>
      </c>
    </row>
    <row r="139" s="13" customFormat="1">
      <c r="A139" s="13"/>
      <c r="B139" s="234"/>
      <c r="C139" s="235"/>
      <c r="D139" s="236" t="s">
        <v>128</v>
      </c>
      <c r="E139" s="237" t="s">
        <v>1</v>
      </c>
      <c r="F139" s="238" t="s">
        <v>84</v>
      </c>
      <c r="G139" s="235"/>
      <c r="H139" s="239">
        <v>1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128</v>
      </c>
      <c r="AU139" s="245" t="s">
        <v>86</v>
      </c>
      <c r="AV139" s="13" t="s">
        <v>86</v>
      </c>
      <c r="AW139" s="13" t="s">
        <v>32</v>
      </c>
      <c r="AX139" s="13" t="s">
        <v>84</v>
      </c>
      <c r="AY139" s="245" t="s">
        <v>119</v>
      </c>
    </row>
    <row r="140" s="2" customFormat="1" ht="16.5" customHeight="1">
      <c r="A140" s="39"/>
      <c r="B140" s="40"/>
      <c r="C140" s="220" t="s">
        <v>156</v>
      </c>
      <c r="D140" s="220" t="s">
        <v>122</v>
      </c>
      <c r="E140" s="221" t="s">
        <v>157</v>
      </c>
      <c r="F140" s="222" t="s">
        <v>158</v>
      </c>
      <c r="G140" s="223" t="s">
        <v>146</v>
      </c>
      <c r="H140" s="224">
        <v>1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41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126</v>
      </c>
      <c r="AT140" s="232" t="s">
        <v>122</v>
      </c>
      <c r="AU140" s="232" t="s">
        <v>86</v>
      </c>
      <c r="AY140" s="18" t="s">
        <v>119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84</v>
      </c>
      <c r="BK140" s="233">
        <f>ROUND(I140*H140,2)</f>
        <v>0</v>
      </c>
      <c r="BL140" s="18" t="s">
        <v>126</v>
      </c>
      <c r="BM140" s="232" t="s">
        <v>159</v>
      </c>
    </row>
    <row r="141" s="14" customFormat="1">
      <c r="A141" s="14"/>
      <c r="B141" s="246"/>
      <c r="C141" s="247"/>
      <c r="D141" s="236" t="s">
        <v>128</v>
      </c>
      <c r="E141" s="248" t="s">
        <v>1</v>
      </c>
      <c r="F141" s="249" t="s">
        <v>160</v>
      </c>
      <c r="G141" s="247"/>
      <c r="H141" s="248" t="s">
        <v>1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128</v>
      </c>
      <c r="AU141" s="255" t="s">
        <v>86</v>
      </c>
      <c r="AV141" s="14" t="s">
        <v>84</v>
      </c>
      <c r="AW141" s="14" t="s">
        <v>32</v>
      </c>
      <c r="AX141" s="14" t="s">
        <v>76</v>
      </c>
      <c r="AY141" s="255" t="s">
        <v>119</v>
      </c>
    </row>
    <row r="142" s="13" customFormat="1">
      <c r="A142" s="13"/>
      <c r="B142" s="234"/>
      <c r="C142" s="235"/>
      <c r="D142" s="236" t="s">
        <v>128</v>
      </c>
      <c r="E142" s="237" t="s">
        <v>1</v>
      </c>
      <c r="F142" s="238" t="s">
        <v>84</v>
      </c>
      <c r="G142" s="235"/>
      <c r="H142" s="239">
        <v>1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128</v>
      </c>
      <c r="AU142" s="245" t="s">
        <v>86</v>
      </c>
      <c r="AV142" s="13" t="s">
        <v>86</v>
      </c>
      <c r="AW142" s="13" t="s">
        <v>32</v>
      </c>
      <c r="AX142" s="13" t="s">
        <v>84</v>
      </c>
      <c r="AY142" s="245" t="s">
        <v>119</v>
      </c>
    </row>
    <row r="143" s="12" customFormat="1" ht="22.8" customHeight="1">
      <c r="A143" s="12"/>
      <c r="B143" s="204"/>
      <c r="C143" s="205"/>
      <c r="D143" s="206" t="s">
        <v>75</v>
      </c>
      <c r="E143" s="218" t="s">
        <v>161</v>
      </c>
      <c r="F143" s="218" t="s">
        <v>162</v>
      </c>
      <c r="G143" s="205"/>
      <c r="H143" s="205"/>
      <c r="I143" s="208"/>
      <c r="J143" s="219">
        <f>BK143</f>
        <v>0</v>
      </c>
      <c r="K143" s="205"/>
      <c r="L143" s="210"/>
      <c r="M143" s="211"/>
      <c r="N143" s="212"/>
      <c r="O143" s="212"/>
      <c r="P143" s="213">
        <f>SUM(P144:P153)</f>
        <v>0</v>
      </c>
      <c r="Q143" s="212"/>
      <c r="R143" s="213">
        <f>SUM(R144:R153)</f>
        <v>0</v>
      </c>
      <c r="S143" s="212"/>
      <c r="T143" s="214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118</v>
      </c>
      <c r="AT143" s="216" t="s">
        <v>75</v>
      </c>
      <c r="AU143" s="216" t="s">
        <v>84</v>
      </c>
      <c r="AY143" s="215" t="s">
        <v>119</v>
      </c>
      <c r="BK143" s="217">
        <f>SUM(BK144:BK153)</f>
        <v>0</v>
      </c>
    </row>
    <row r="144" s="2" customFormat="1" ht="16.5" customHeight="1">
      <c r="A144" s="39"/>
      <c r="B144" s="40"/>
      <c r="C144" s="220" t="s">
        <v>163</v>
      </c>
      <c r="D144" s="220" t="s">
        <v>122</v>
      </c>
      <c r="E144" s="221" t="s">
        <v>164</v>
      </c>
      <c r="F144" s="222" t="s">
        <v>165</v>
      </c>
      <c r="G144" s="223" t="s">
        <v>166</v>
      </c>
      <c r="H144" s="224">
        <v>8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41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126</v>
      </c>
      <c r="AT144" s="232" t="s">
        <v>122</v>
      </c>
      <c r="AU144" s="232" t="s">
        <v>86</v>
      </c>
      <c r="AY144" s="18" t="s">
        <v>119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84</v>
      </c>
      <c r="BK144" s="233">
        <f>ROUND(I144*H144,2)</f>
        <v>0</v>
      </c>
      <c r="BL144" s="18" t="s">
        <v>126</v>
      </c>
      <c r="BM144" s="232" t="s">
        <v>167</v>
      </c>
    </row>
    <row r="145" s="14" customFormat="1">
      <c r="A145" s="14"/>
      <c r="B145" s="246"/>
      <c r="C145" s="247"/>
      <c r="D145" s="236" t="s">
        <v>128</v>
      </c>
      <c r="E145" s="248" t="s">
        <v>1</v>
      </c>
      <c r="F145" s="249" t="s">
        <v>168</v>
      </c>
      <c r="G145" s="247"/>
      <c r="H145" s="248" t="s">
        <v>1</v>
      </c>
      <c r="I145" s="250"/>
      <c r="J145" s="247"/>
      <c r="K145" s="247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128</v>
      </c>
      <c r="AU145" s="255" t="s">
        <v>86</v>
      </c>
      <c r="AV145" s="14" t="s">
        <v>84</v>
      </c>
      <c r="AW145" s="14" t="s">
        <v>32</v>
      </c>
      <c r="AX145" s="14" t="s">
        <v>76</v>
      </c>
      <c r="AY145" s="255" t="s">
        <v>119</v>
      </c>
    </row>
    <row r="146" s="13" customFormat="1">
      <c r="A146" s="13"/>
      <c r="B146" s="234"/>
      <c r="C146" s="235"/>
      <c r="D146" s="236" t="s">
        <v>128</v>
      </c>
      <c r="E146" s="237" t="s">
        <v>1</v>
      </c>
      <c r="F146" s="238" t="s">
        <v>163</v>
      </c>
      <c r="G146" s="235"/>
      <c r="H146" s="239">
        <v>8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128</v>
      </c>
      <c r="AU146" s="245" t="s">
        <v>86</v>
      </c>
      <c r="AV146" s="13" t="s">
        <v>86</v>
      </c>
      <c r="AW146" s="13" t="s">
        <v>32</v>
      </c>
      <c r="AX146" s="13" t="s">
        <v>84</v>
      </c>
      <c r="AY146" s="245" t="s">
        <v>119</v>
      </c>
    </row>
    <row r="147" s="2" customFormat="1" ht="16.5" customHeight="1">
      <c r="A147" s="39"/>
      <c r="B147" s="40"/>
      <c r="C147" s="220" t="s">
        <v>169</v>
      </c>
      <c r="D147" s="220" t="s">
        <v>122</v>
      </c>
      <c r="E147" s="221" t="s">
        <v>170</v>
      </c>
      <c r="F147" s="222" t="s">
        <v>171</v>
      </c>
      <c r="G147" s="223" t="s">
        <v>172</v>
      </c>
      <c r="H147" s="224">
        <v>4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41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126</v>
      </c>
      <c r="AT147" s="232" t="s">
        <v>122</v>
      </c>
      <c r="AU147" s="232" t="s">
        <v>86</v>
      </c>
      <c r="AY147" s="18" t="s">
        <v>119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84</v>
      </c>
      <c r="BK147" s="233">
        <f>ROUND(I147*H147,2)</f>
        <v>0</v>
      </c>
      <c r="BL147" s="18" t="s">
        <v>126</v>
      </c>
      <c r="BM147" s="232" t="s">
        <v>173</v>
      </c>
    </row>
    <row r="148" s="14" customFormat="1">
      <c r="A148" s="14"/>
      <c r="B148" s="246"/>
      <c r="C148" s="247"/>
      <c r="D148" s="236" t="s">
        <v>128</v>
      </c>
      <c r="E148" s="248" t="s">
        <v>1</v>
      </c>
      <c r="F148" s="249" t="s">
        <v>174</v>
      </c>
      <c r="G148" s="247"/>
      <c r="H148" s="248" t="s">
        <v>1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128</v>
      </c>
      <c r="AU148" s="255" t="s">
        <v>86</v>
      </c>
      <c r="AV148" s="14" t="s">
        <v>84</v>
      </c>
      <c r="AW148" s="14" t="s">
        <v>32</v>
      </c>
      <c r="AX148" s="14" t="s">
        <v>76</v>
      </c>
      <c r="AY148" s="255" t="s">
        <v>119</v>
      </c>
    </row>
    <row r="149" s="13" customFormat="1">
      <c r="A149" s="13"/>
      <c r="B149" s="234"/>
      <c r="C149" s="235"/>
      <c r="D149" s="236" t="s">
        <v>128</v>
      </c>
      <c r="E149" s="237" t="s">
        <v>1</v>
      </c>
      <c r="F149" s="238" t="s">
        <v>175</v>
      </c>
      <c r="G149" s="235"/>
      <c r="H149" s="239">
        <v>4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128</v>
      </c>
      <c r="AU149" s="245" t="s">
        <v>86</v>
      </c>
      <c r="AV149" s="13" t="s">
        <v>86</v>
      </c>
      <c r="AW149" s="13" t="s">
        <v>32</v>
      </c>
      <c r="AX149" s="13" t="s">
        <v>84</v>
      </c>
      <c r="AY149" s="245" t="s">
        <v>119</v>
      </c>
    </row>
    <row r="150" s="2" customFormat="1" ht="16.5" customHeight="1">
      <c r="A150" s="39"/>
      <c r="B150" s="40"/>
      <c r="C150" s="220" t="s">
        <v>176</v>
      </c>
      <c r="D150" s="220" t="s">
        <v>122</v>
      </c>
      <c r="E150" s="221" t="s">
        <v>177</v>
      </c>
      <c r="F150" s="222" t="s">
        <v>178</v>
      </c>
      <c r="G150" s="223" t="s">
        <v>172</v>
      </c>
      <c r="H150" s="224">
        <v>1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41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126</v>
      </c>
      <c r="AT150" s="232" t="s">
        <v>122</v>
      </c>
      <c r="AU150" s="232" t="s">
        <v>86</v>
      </c>
      <c r="AY150" s="18" t="s">
        <v>119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84</v>
      </c>
      <c r="BK150" s="233">
        <f>ROUND(I150*H150,2)</f>
        <v>0</v>
      </c>
      <c r="BL150" s="18" t="s">
        <v>126</v>
      </c>
      <c r="BM150" s="232" t="s">
        <v>179</v>
      </c>
    </row>
    <row r="151" s="13" customFormat="1">
      <c r="A151" s="13"/>
      <c r="B151" s="234"/>
      <c r="C151" s="235"/>
      <c r="D151" s="236" t="s">
        <v>128</v>
      </c>
      <c r="E151" s="237" t="s">
        <v>1</v>
      </c>
      <c r="F151" s="238" t="s">
        <v>84</v>
      </c>
      <c r="G151" s="235"/>
      <c r="H151" s="239">
        <v>1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128</v>
      </c>
      <c r="AU151" s="245" t="s">
        <v>86</v>
      </c>
      <c r="AV151" s="13" t="s">
        <v>86</v>
      </c>
      <c r="AW151" s="13" t="s">
        <v>32</v>
      </c>
      <c r="AX151" s="13" t="s">
        <v>84</v>
      </c>
      <c r="AY151" s="245" t="s">
        <v>119</v>
      </c>
    </row>
    <row r="152" s="2" customFormat="1" ht="16.5" customHeight="1">
      <c r="A152" s="39"/>
      <c r="B152" s="40"/>
      <c r="C152" s="220" t="s">
        <v>180</v>
      </c>
      <c r="D152" s="220" t="s">
        <v>122</v>
      </c>
      <c r="E152" s="221" t="s">
        <v>181</v>
      </c>
      <c r="F152" s="222" t="s">
        <v>182</v>
      </c>
      <c r="G152" s="223" t="s">
        <v>125</v>
      </c>
      <c r="H152" s="224">
        <v>1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41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126</v>
      </c>
      <c r="AT152" s="232" t="s">
        <v>122</v>
      </c>
      <c r="AU152" s="232" t="s">
        <v>86</v>
      </c>
      <c r="AY152" s="18" t="s">
        <v>119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84</v>
      </c>
      <c r="BK152" s="233">
        <f>ROUND(I152*H152,2)</f>
        <v>0</v>
      </c>
      <c r="BL152" s="18" t="s">
        <v>126</v>
      </c>
      <c r="BM152" s="232" t="s">
        <v>183</v>
      </c>
    </row>
    <row r="153" s="13" customFormat="1">
      <c r="A153" s="13"/>
      <c r="B153" s="234"/>
      <c r="C153" s="235"/>
      <c r="D153" s="236" t="s">
        <v>128</v>
      </c>
      <c r="E153" s="237" t="s">
        <v>1</v>
      </c>
      <c r="F153" s="238" t="s">
        <v>84</v>
      </c>
      <c r="G153" s="235"/>
      <c r="H153" s="239">
        <v>1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128</v>
      </c>
      <c r="AU153" s="245" t="s">
        <v>86</v>
      </c>
      <c r="AV153" s="13" t="s">
        <v>86</v>
      </c>
      <c r="AW153" s="13" t="s">
        <v>32</v>
      </c>
      <c r="AX153" s="13" t="s">
        <v>84</v>
      </c>
      <c r="AY153" s="245" t="s">
        <v>119</v>
      </c>
    </row>
    <row r="154" s="12" customFormat="1" ht="22.8" customHeight="1">
      <c r="A154" s="12"/>
      <c r="B154" s="204"/>
      <c r="C154" s="205"/>
      <c r="D154" s="206" t="s">
        <v>75</v>
      </c>
      <c r="E154" s="218" t="s">
        <v>184</v>
      </c>
      <c r="F154" s="218" t="s">
        <v>185</v>
      </c>
      <c r="G154" s="205"/>
      <c r="H154" s="205"/>
      <c r="I154" s="208"/>
      <c r="J154" s="219">
        <f>BK154</f>
        <v>0</v>
      </c>
      <c r="K154" s="205"/>
      <c r="L154" s="210"/>
      <c r="M154" s="211"/>
      <c r="N154" s="212"/>
      <c r="O154" s="212"/>
      <c r="P154" s="213">
        <f>SUM(P155:P158)</f>
        <v>0</v>
      </c>
      <c r="Q154" s="212"/>
      <c r="R154" s="213">
        <f>SUM(R155:R158)</f>
        <v>0</v>
      </c>
      <c r="S154" s="212"/>
      <c r="T154" s="214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5" t="s">
        <v>118</v>
      </c>
      <c r="AT154" s="216" t="s">
        <v>75</v>
      </c>
      <c r="AU154" s="216" t="s">
        <v>84</v>
      </c>
      <c r="AY154" s="215" t="s">
        <v>119</v>
      </c>
      <c r="BK154" s="217">
        <f>SUM(BK155:BK158)</f>
        <v>0</v>
      </c>
    </row>
    <row r="155" s="2" customFormat="1" ht="24.15" customHeight="1">
      <c r="A155" s="39"/>
      <c r="B155" s="40"/>
      <c r="C155" s="220" t="s">
        <v>8</v>
      </c>
      <c r="D155" s="220" t="s">
        <v>122</v>
      </c>
      <c r="E155" s="221" t="s">
        <v>186</v>
      </c>
      <c r="F155" s="222" t="s">
        <v>187</v>
      </c>
      <c r="G155" s="223" t="s">
        <v>131</v>
      </c>
      <c r="H155" s="224">
        <v>1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41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126</v>
      </c>
      <c r="AT155" s="232" t="s">
        <v>122</v>
      </c>
      <c r="AU155" s="232" t="s">
        <v>86</v>
      </c>
      <c r="AY155" s="18" t="s">
        <v>119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84</v>
      </c>
      <c r="BK155" s="233">
        <f>ROUND(I155*H155,2)</f>
        <v>0</v>
      </c>
      <c r="BL155" s="18" t="s">
        <v>126</v>
      </c>
      <c r="BM155" s="232" t="s">
        <v>188</v>
      </c>
    </row>
    <row r="156" s="14" customFormat="1">
      <c r="A156" s="14"/>
      <c r="B156" s="246"/>
      <c r="C156" s="247"/>
      <c r="D156" s="236" t="s">
        <v>128</v>
      </c>
      <c r="E156" s="248" t="s">
        <v>1</v>
      </c>
      <c r="F156" s="249" t="s">
        <v>189</v>
      </c>
      <c r="G156" s="247"/>
      <c r="H156" s="248" t="s">
        <v>1</v>
      </c>
      <c r="I156" s="250"/>
      <c r="J156" s="247"/>
      <c r="K156" s="247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128</v>
      </c>
      <c r="AU156" s="255" t="s">
        <v>86</v>
      </c>
      <c r="AV156" s="14" t="s">
        <v>84</v>
      </c>
      <c r="AW156" s="14" t="s">
        <v>32</v>
      </c>
      <c r="AX156" s="14" t="s">
        <v>76</v>
      </c>
      <c r="AY156" s="255" t="s">
        <v>119</v>
      </c>
    </row>
    <row r="157" s="14" customFormat="1">
      <c r="A157" s="14"/>
      <c r="B157" s="246"/>
      <c r="C157" s="247"/>
      <c r="D157" s="236" t="s">
        <v>128</v>
      </c>
      <c r="E157" s="248" t="s">
        <v>1</v>
      </c>
      <c r="F157" s="249" t="s">
        <v>190</v>
      </c>
      <c r="G157" s="247"/>
      <c r="H157" s="248" t="s">
        <v>1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128</v>
      </c>
      <c r="AU157" s="255" t="s">
        <v>86</v>
      </c>
      <c r="AV157" s="14" t="s">
        <v>84</v>
      </c>
      <c r="AW157" s="14" t="s">
        <v>32</v>
      </c>
      <c r="AX157" s="14" t="s">
        <v>76</v>
      </c>
      <c r="AY157" s="255" t="s">
        <v>119</v>
      </c>
    </row>
    <row r="158" s="13" customFormat="1">
      <c r="A158" s="13"/>
      <c r="B158" s="234"/>
      <c r="C158" s="235"/>
      <c r="D158" s="236" t="s">
        <v>128</v>
      </c>
      <c r="E158" s="237" t="s">
        <v>1</v>
      </c>
      <c r="F158" s="238" t="s">
        <v>84</v>
      </c>
      <c r="G158" s="235"/>
      <c r="H158" s="239">
        <v>1</v>
      </c>
      <c r="I158" s="240"/>
      <c r="J158" s="235"/>
      <c r="K158" s="235"/>
      <c r="L158" s="241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128</v>
      </c>
      <c r="AU158" s="245" t="s">
        <v>86</v>
      </c>
      <c r="AV158" s="13" t="s">
        <v>86</v>
      </c>
      <c r="AW158" s="13" t="s">
        <v>32</v>
      </c>
      <c r="AX158" s="13" t="s">
        <v>84</v>
      </c>
      <c r="AY158" s="245" t="s">
        <v>119</v>
      </c>
    </row>
    <row r="159" s="2" customFormat="1" ht="6.96" customHeight="1">
      <c r="A159" s="39"/>
      <c r="B159" s="67"/>
      <c r="C159" s="68"/>
      <c r="D159" s="68"/>
      <c r="E159" s="68"/>
      <c r="F159" s="68"/>
      <c r="G159" s="68"/>
      <c r="H159" s="68"/>
      <c r="I159" s="68"/>
      <c r="J159" s="68"/>
      <c r="K159" s="68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2rnuuBLHNI7rNZ0p1C5w4gm1Hv0eMeT+8lucx0nGfro87/7cgfynmybAFM5eI5SJKB3z8vJ55uYelUjvWEFYbQ==" hashValue="Q0+PFdeoja9CAOgkd21FBDKq7HzQHW8G+yFBsTI/H6dJvCKhtpCYAnllSydeNArneJgdbxvpnJOVqEShOB1CSw==" algorithmName="SHA-512" password="CC35"/>
  <autoFilter ref="C120:K15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Otrokovice, sídliště Trávníky - hřiště u MŠ Pastelka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20. 10. 2024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ROUND((SUM(BE128:BE444)),  2)</f>
        <v>0</v>
      </c>
      <c r="G33" s="39"/>
      <c r="H33" s="39"/>
      <c r="I33" s="156">
        <v>0.20999999999999999</v>
      </c>
      <c r="J33" s="155">
        <f>ROUND(((SUM(BE128:BE444))*I33),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ROUND((SUM(BF128:BF444)),  2)</f>
        <v>0</v>
      </c>
      <c r="G34" s="39"/>
      <c r="H34" s="39"/>
      <c r="I34" s="156">
        <v>0.12</v>
      </c>
      <c r="J34" s="155">
        <f>ROUND(((SUM(BF128:BF444))*I34),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ROUND((SUM(BG128:BG444)),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ROUND((SUM(BH128:BH444)),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ROUND((SUM(BI128:BI444)),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Otrokovice, sídliště Trávníky - hřiště u MŠ Pastelka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901 - Dětské hřiště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Otrokovice, m.č. Trávníky</v>
      </c>
      <c r="G89" s="41"/>
      <c r="H89" s="41"/>
      <c r="I89" s="33" t="s">
        <v>22</v>
      </c>
      <c r="J89" s="80" t="str">
        <f>IF(J12="","",J12)</f>
        <v>20. 10. 2024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Otrokovice</v>
      </c>
      <c r="G91" s="41"/>
      <c r="H91" s="41"/>
      <c r="I91" s="33" t="s">
        <v>30</v>
      </c>
      <c r="J91" s="37" t="str">
        <f>E21</f>
        <v>M.Sedlářová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Ing.L.Alster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94</v>
      </c>
      <c r="D94" s="177"/>
      <c r="E94" s="177"/>
      <c r="F94" s="177"/>
      <c r="G94" s="177"/>
      <c r="H94" s="177"/>
      <c r="I94" s="177"/>
      <c r="J94" s="178" t="s">
        <v>95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96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97</v>
      </c>
    </row>
    <row r="97" s="9" customFormat="1" ht="24.96" customHeight="1">
      <c r="A97" s="9"/>
      <c r="B97" s="180"/>
      <c r="C97" s="181"/>
      <c r="D97" s="182" t="s">
        <v>192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193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194</v>
      </c>
      <c r="E99" s="189"/>
      <c r="F99" s="189"/>
      <c r="G99" s="189"/>
      <c r="H99" s="189"/>
      <c r="I99" s="189"/>
      <c r="J99" s="190">
        <f>J176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195</v>
      </c>
      <c r="E100" s="189"/>
      <c r="F100" s="189"/>
      <c r="G100" s="189"/>
      <c r="H100" s="189"/>
      <c r="I100" s="189"/>
      <c r="J100" s="190">
        <f>J218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196</v>
      </c>
      <c r="E101" s="189"/>
      <c r="F101" s="189"/>
      <c r="G101" s="189"/>
      <c r="H101" s="189"/>
      <c r="I101" s="189"/>
      <c r="J101" s="190">
        <f>J275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197</v>
      </c>
      <c r="E102" s="189"/>
      <c r="F102" s="189"/>
      <c r="G102" s="189"/>
      <c r="H102" s="189"/>
      <c r="I102" s="189"/>
      <c r="J102" s="190">
        <f>J287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198</v>
      </c>
      <c r="E103" s="189"/>
      <c r="F103" s="189"/>
      <c r="G103" s="189"/>
      <c r="H103" s="189"/>
      <c r="I103" s="189"/>
      <c r="J103" s="190">
        <f>J336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199</v>
      </c>
      <c r="E104" s="189"/>
      <c r="F104" s="189"/>
      <c r="G104" s="189"/>
      <c r="H104" s="189"/>
      <c r="I104" s="189"/>
      <c r="J104" s="190">
        <f>J366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200</v>
      </c>
      <c r="E105" s="189"/>
      <c r="F105" s="189"/>
      <c r="G105" s="189"/>
      <c r="H105" s="189"/>
      <c r="I105" s="189"/>
      <c r="J105" s="190">
        <f>J417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201</v>
      </c>
      <c r="E106" s="189"/>
      <c r="F106" s="189"/>
      <c r="G106" s="189"/>
      <c r="H106" s="189"/>
      <c r="I106" s="189"/>
      <c r="J106" s="190">
        <f>J435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202</v>
      </c>
      <c r="E107" s="183"/>
      <c r="F107" s="183"/>
      <c r="G107" s="183"/>
      <c r="H107" s="183"/>
      <c r="I107" s="183"/>
      <c r="J107" s="184">
        <f>J438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203</v>
      </c>
      <c r="E108" s="189"/>
      <c r="F108" s="189"/>
      <c r="G108" s="189"/>
      <c r="H108" s="189"/>
      <c r="I108" s="189"/>
      <c r="J108" s="190">
        <f>J439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103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5" t="str">
        <f>E7</f>
        <v>Otrokovice, sídliště Trávníky - hřiště u MŠ Pastelka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91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SO 901 - Dětské hřiště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Otrokovice, m.č. Trávníky</v>
      </c>
      <c r="G122" s="41"/>
      <c r="H122" s="41"/>
      <c r="I122" s="33" t="s">
        <v>22</v>
      </c>
      <c r="J122" s="80" t="str">
        <f>IF(J12="","",J12)</f>
        <v>20. 10. 2024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>Město Otrokovice</v>
      </c>
      <c r="G124" s="41"/>
      <c r="H124" s="41"/>
      <c r="I124" s="33" t="s">
        <v>30</v>
      </c>
      <c r="J124" s="37" t="str">
        <f>E21</f>
        <v>M.Sedlářová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IF(E18="","",E18)</f>
        <v>Vyplň údaj</v>
      </c>
      <c r="G125" s="41"/>
      <c r="H125" s="41"/>
      <c r="I125" s="33" t="s">
        <v>33</v>
      </c>
      <c r="J125" s="37" t="str">
        <f>E24</f>
        <v>Ing.L.Alster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104</v>
      </c>
      <c r="D127" s="195" t="s">
        <v>61</v>
      </c>
      <c r="E127" s="195" t="s">
        <v>57</v>
      </c>
      <c r="F127" s="195" t="s">
        <v>58</v>
      </c>
      <c r="G127" s="195" t="s">
        <v>105</v>
      </c>
      <c r="H127" s="195" t="s">
        <v>106</v>
      </c>
      <c r="I127" s="195" t="s">
        <v>107</v>
      </c>
      <c r="J127" s="196" t="s">
        <v>95</v>
      </c>
      <c r="K127" s="197" t="s">
        <v>108</v>
      </c>
      <c r="L127" s="198"/>
      <c r="M127" s="101" t="s">
        <v>1</v>
      </c>
      <c r="N127" s="102" t="s">
        <v>40</v>
      </c>
      <c r="O127" s="102" t="s">
        <v>109</v>
      </c>
      <c r="P127" s="102" t="s">
        <v>110</v>
      </c>
      <c r="Q127" s="102" t="s">
        <v>111</v>
      </c>
      <c r="R127" s="102" t="s">
        <v>112</v>
      </c>
      <c r="S127" s="102" t="s">
        <v>113</v>
      </c>
      <c r="T127" s="103" t="s">
        <v>114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115</v>
      </c>
      <c r="D128" s="41"/>
      <c r="E128" s="41"/>
      <c r="F128" s="41"/>
      <c r="G128" s="41"/>
      <c r="H128" s="41"/>
      <c r="I128" s="41"/>
      <c r="J128" s="199">
        <f>BK128</f>
        <v>0</v>
      </c>
      <c r="K128" s="41"/>
      <c r="L128" s="45"/>
      <c r="M128" s="104"/>
      <c r="N128" s="200"/>
      <c r="O128" s="105"/>
      <c r="P128" s="201">
        <f>P129+P438</f>
        <v>0</v>
      </c>
      <c r="Q128" s="105"/>
      <c r="R128" s="201">
        <f>R129+R438</f>
        <v>79.311358900000002</v>
      </c>
      <c r="S128" s="105"/>
      <c r="T128" s="202">
        <f>T129+T438</f>
        <v>41.294999999999995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97</v>
      </c>
      <c r="BK128" s="203">
        <f>BK129+BK438</f>
        <v>0</v>
      </c>
    </row>
    <row r="129" s="12" customFormat="1" ht="25.92" customHeight="1">
      <c r="A129" s="12"/>
      <c r="B129" s="204"/>
      <c r="C129" s="205"/>
      <c r="D129" s="206" t="s">
        <v>75</v>
      </c>
      <c r="E129" s="207" t="s">
        <v>204</v>
      </c>
      <c r="F129" s="207" t="s">
        <v>205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P130+P176+P218+P275+P287+P336+P366+P417+P435</f>
        <v>0</v>
      </c>
      <c r="Q129" s="212"/>
      <c r="R129" s="213">
        <f>R130+R176+R218+R275+R287+R336+R366+R417+R435</f>
        <v>79.297138400000009</v>
      </c>
      <c r="S129" s="212"/>
      <c r="T129" s="214">
        <f>T130+T176+T218+T275+T287+T336+T366+T417+T435</f>
        <v>41.294999999999995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84</v>
      </c>
      <c r="AT129" s="216" t="s">
        <v>75</v>
      </c>
      <c r="AU129" s="216" t="s">
        <v>76</v>
      </c>
      <c r="AY129" s="215" t="s">
        <v>119</v>
      </c>
      <c r="BK129" s="217">
        <f>BK130+BK176+BK218+BK275+BK287+BK336+BK366+BK417+BK435</f>
        <v>0</v>
      </c>
    </row>
    <row r="130" s="12" customFormat="1" ht="22.8" customHeight="1">
      <c r="A130" s="12"/>
      <c r="B130" s="204"/>
      <c r="C130" s="205"/>
      <c r="D130" s="206" t="s">
        <v>75</v>
      </c>
      <c r="E130" s="218" t="s">
        <v>84</v>
      </c>
      <c r="F130" s="218" t="s">
        <v>206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SUM(P131:P175)</f>
        <v>0</v>
      </c>
      <c r="Q130" s="212"/>
      <c r="R130" s="213">
        <f>SUM(R131:R175)</f>
        <v>16.800000000000001</v>
      </c>
      <c r="S130" s="212"/>
      <c r="T130" s="214">
        <f>SUM(T131:T175)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84</v>
      </c>
      <c r="AT130" s="216" t="s">
        <v>75</v>
      </c>
      <c r="AU130" s="216" t="s">
        <v>84</v>
      </c>
      <c r="AY130" s="215" t="s">
        <v>119</v>
      </c>
      <c r="BK130" s="217">
        <f>SUM(BK131:BK175)</f>
        <v>0</v>
      </c>
    </row>
    <row r="131" s="2" customFormat="1" ht="33" customHeight="1">
      <c r="A131" s="39"/>
      <c r="B131" s="40"/>
      <c r="C131" s="220" t="s">
        <v>84</v>
      </c>
      <c r="D131" s="220" t="s">
        <v>122</v>
      </c>
      <c r="E131" s="221" t="s">
        <v>207</v>
      </c>
      <c r="F131" s="222" t="s">
        <v>208</v>
      </c>
      <c r="G131" s="223" t="s">
        <v>209</v>
      </c>
      <c r="H131" s="224">
        <v>7.2000000000000002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41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137</v>
      </c>
      <c r="AT131" s="232" t="s">
        <v>122</v>
      </c>
      <c r="AU131" s="232" t="s">
        <v>86</v>
      </c>
      <c r="AY131" s="18" t="s">
        <v>119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84</v>
      </c>
      <c r="BK131" s="233">
        <f>ROUND(I131*H131,2)</f>
        <v>0</v>
      </c>
      <c r="BL131" s="18" t="s">
        <v>137</v>
      </c>
      <c r="BM131" s="232" t="s">
        <v>210</v>
      </c>
    </row>
    <row r="132" s="14" customFormat="1">
      <c r="A132" s="14"/>
      <c r="B132" s="246"/>
      <c r="C132" s="247"/>
      <c r="D132" s="236" t="s">
        <v>128</v>
      </c>
      <c r="E132" s="248" t="s">
        <v>1</v>
      </c>
      <c r="F132" s="249" t="s">
        <v>211</v>
      </c>
      <c r="G132" s="247"/>
      <c r="H132" s="248" t="s">
        <v>1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128</v>
      </c>
      <c r="AU132" s="255" t="s">
        <v>86</v>
      </c>
      <c r="AV132" s="14" t="s">
        <v>84</v>
      </c>
      <c r="AW132" s="14" t="s">
        <v>32</v>
      </c>
      <c r="AX132" s="14" t="s">
        <v>76</v>
      </c>
      <c r="AY132" s="255" t="s">
        <v>119</v>
      </c>
    </row>
    <row r="133" s="14" customFormat="1">
      <c r="A133" s="14"/>
      <c r="B133" s="246"/>
      <c r="C133" s="247"/>
      <c r="D133" s="236" t="s">
        <v>128</v>
      </c>
      <c r="E133" s="248" t="s">
        <v>1</v>
      </c>
      <c r="F133" s="249" t="s">
        <v>212</v>
      </c>
      <c r="G133" s="247"/>
      <c r="H133" s="248" t="s">
        <v>1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128</v>
      </c>
      <c r="AU133" s="255" t="s">
        <v>86</v>
      </c>
      <c r="AV133" s="14" t="s">
        <v>84</v>
      </c>
      <c r="AW133" s="14" t="s">
        <v>32</v>
      </c>
      <c r="AX133" s="14" t="s">
        <v>76</v>
      </c>
      <c r="AY133" s="255" t="s">
        <v>119</v>
      </c>
    </row>
    <row r="134" s="13" customFormat="1">
      <c r="A134" s="13"/>
      <c r="B134" s="234"/>
      <c r="C134" s="235"/>
      <c r="D134" s="236" t="s">
        <v>128</v>
      </c>
      <c r="E134" s="237" t="s">
        <v>1</v>
      </c>
      <c r="F134" s="238" t="s">
        <v>213</v>
      </c>
      <c r="G134" s="235"/>
      <c r="H134" s="239">
        <v>3.2999999999999998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128</v>
      </c>
      <c r="AU134" s="245" t="s">
        <v>86</v>
      </c>
      <c r="AV134" s="13" t="s">
        <v>86</v>
      </c>
      <c r="AW134" s="13" t="s">
        <v>32</v>
      </c>
      <c r="AX134" s="13" t="s">
        <v>76</v>
      </c>
      <c r="AY134" s="245" t="s">
        <v>119</v>
      </c>
    </row>
    <row r="135" s="14" customFormat="1">
      <c r="A135" s="14"/>
      <c r="B135" s="246"/>
      <c r="C135" s="247"/>
      <c r="D135" s="236" t="s">
        <v>128</v>
      </c>
      <c r="E135" s="248" t="s">
        <v>1</v>
      </c>
      <c r="F135" s="249" t="s">
        <v>214</v>
      </c>
      <c r="G135" s="247"/>
      <c r="H135" s="248" t="s">
        <v>1</v>
      </c>
      <c r="I135" s="250"/>
      <c r="J135" s="247"/>
      <c r="K135" s="247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128</v>
      </c>
      <c r="AU135" s="255" t="s">
        <v>86</v>
      </c>
      <c r="AV135" s="14" t="s">
        <v>84</v>
      </c>
      <c r="AW135" s="14" t="s">
        <v>32</v>
      </c>
      <c r="AX135" s="14" t="s">
        <v>76</v>
      </c>
      <c r="AY135" s="255" t="s">
        <v>119</v>
      </c>
    </row>
    <row r="136" s="13" customFormat="1">
      <c r="A136" s="13"/>
      <c r="B136" s="234"/>
      <c r="C136" s="235"/>
      <c r="D136" s="236" t="s">
        <v>128</v>
      </c>
      <c r="E136" s="237" t="s">
        <v>1</v>
      </c>
      <c r="F136" s="238" t="s">
        <v>215</v>
      </c>
      <c r="G136" s="235"/>
      <c r="H136" s="239">
        <v>3.8999999999999999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128</v>
      </c>
      <c r="AU136" s="245" t="s">
        <v>86</v>
      </c>
      <c r="AV136" s="13" t="s">
        <v>86</v>
      </c>
      <c r="AW136" s="13" t="s">
        <v>32</v>
      </c>
      <c r="AX136" s="13" t="s">
        <v>76</v>
      </c>
      <c r="AY136" s="245" t="s">
        <v>119</v>
      </c>
    </row>
    <row r="137" s="15" customFormat="1">
      <c r="A137" s="15"/>
      <c r="B137" s="259"/>
      <c r="C137" s="260"/>
      <c r="D137" s="236" t="s">
        <v>128</v>
      </c>
      <c r="E137" s="261" t="s">
        <v>1</v>
      </c>
      <c r="F137" s="262" t="s">
        <v>216</v>
      </c>
      <c r="G137" s="260"/>
      <c r="H137" s="263">
        <v>7.1999999999999993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9" t="s">
        <v>128</v>
      </c>
      <c r="AU137" s="269" t="s">
        <v>86</v>
      </c>
      <c r="AV137" s="15" t="s">
        <v>137</v>
      </c>
      <c r="AW137" s="15" t="s">
        <v>32</v>
      </c>
      <c r="AX137" s="15" t="s">
        <v>84</v>
      </c>
      <c r="AY137" s="269" t="s">
        <v>119</v>
      </c>
    </row>
    <row r="138" s="2" customFormat="1" ht="33" customHeight="1">
      <c r="A138" s="39"/>
      <c r="B138" s="40"/>
      <c r="C138" s="220" t="s">
        <v>86</v>
      </c>
      <c r="D138" s="220" t="s">
        <v>122</v>
      </c>
      <c r="E138" s="221" t="s">
        <v>217</v>
      </c>
      <c r="F138" s="222" t="s">
        <v>218</v>
      </c>
      <c r="G138" s="223" t="s">
        <v>209</v>
      </c>
      <c r="H138" s="224">
        <v>114.67100000000001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41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137</v>
      </c>
      <c r="AT138" s="232" t="s">
        <v>122</v>
      </c>
      <c r="AU138" s="232" t="s">
        <v>86</v>
      </c>
      <c r="AY138" s="18" t="s">
        <v>119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84</v>
      </c>
      <c r="BK138" s="233">
        <f>ROUND(I138*H138,2)</f>
        <v>0</v>
      </c>
      <c r="BL138" s="18" t="s">
        <v>137</v>
      </c>
      <c r="BM138" s="232" t="s">
        <v>219</v>
      </c>
    </row>
    <row r="139" s="13" customFormat="1">
      <c r="A139" s="13"/>
      <c r="B139" s="234"/>
      <c r="C139" s="235"/>
      <c r="D139" s="236" t="s">
        <v>128</v>
      </c>
      <c r="E139" s="237" t="s">
        <v>1</v>
      </c>
      <c r="F139" s="238" t="s">
        <v>220</v>
      </c>
      <c r="G139" s="235"/>
      <c r="H139" s="239">
        <v>78.635999999999996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128</v>
      </c>
      <c r="AU139" s="245" t="s">
        <v>86</v>
      </c>
      <c r="AV139" s="13" t="s">
        <v>86</v>
      </c>
      <c r="AW139" s="13" t="s">
        <v>32</v>
      </c>
      <c r="AX139" s="13" t="s">
        <v>76</v>
      </c>
      <c r="AY139" s="245" t="s">
        <v>119</v>
      </c>
    </row>
    <row r="140" s="14" customFormat="1">
      <c r="A140" s="14"/>
      <c r="B140" s="246"/>
      <c r="C140" s="247"/>
      <c r="D140" s="236" t="s">
        <v>128</v>
      </c>
      <c r="E140" s="248" t="s">
        <v>1</v>
      </c>
      <c r="F140" s="249" t="s">
        <v>221</v>
      </c>
      <c r="G140" s="247"/>
      <c r="H140" s="248" t="s">
        <v>1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128</v>
      </c>
      <c r="AU140" s="255" t="s">
        <v>86</v>
      </c>
      <c r="AV140" s="14" t="s">
        <v>84</v>
      </c>
      <c r="AW140" s="14" t="s">
        <v>32</v>
      </c>
      <c r="AX140" s="14" t="s">
        <v>76</v>
      </c>
      <c r="AY140" s="255" t="s">
        <v>119</v>
      </c>
    </row>
    <row r="141" s="13" customFormat="1">
      <c r="A141" s="13"/>
      <c r="B141" s="234"/>
      <c r="C141" s="235"/>
      <c r="D141" s="236" t="s">
        <v>128</v>
      </c>
      <c r="E141" s="237" t="s">
        <v>1</v>
      </c>
      <c r="F141" s="238" t="s">
        <v>222</v>
      </c>
      <c r="G141" s="235"/>
      <c r="H141" s="239">
        <v>-3.2999999999999998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128</v>
      </c>
      <c r="AU141" s="245" t="s">
        <v>86</v>
      </c>
      <c r="AV141" s="13" t="s">
        <v>86</v>
      </c>
      <c r="AW141" s="13" t="s">
        <v>32</v>
      </c>
      <c r="AX141" s="13" t="s">
        <v>76</v>
      </c>
      <c r="AY141" s="245" t="s">
        <v>119</v>
      </c>
    </row>
    <row r="142" s="16" customFormat="1">
      <c r="A142" s="16"/>
      <c r="B142" s="270"/>
      <c r="C142" s="271"/>
      <c r="D142" s="236" t="s">
        <v>128</v>
      </c>
      <c r="E142" s="272" t="s">
        <v>1</v>
      </c>
      <c r="F142" s="273" t="s">
        <v>223</v>
      </c>
      <c r="G142" s="271"/>
      <c r="H142" s="274">
        <v>75.335999999999999</v>
      </c>
      <c r="I142" s="275"/>
      <c r="J142" s="271"/>
      <c r="K142" s="271"/>
      <c r="L142" s="276"/>
      <c r="M142" s="277"/>
      <c r="N142" s="278"/>
      <c r="O142" s="278"/>
      <c r="P142" s="278"/>
      <c r="Q142" s="278"/>
      <c r="R142" s="278"/>
      <c r="S142" s="278"/>
      <c r="T142" s="279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0" t="s">
        <v>128</v>
      </c>
      <c r="AU142" s="280" t="s">
        <v>86</v>
      </c>
      <c r="AV142" s="16" t="s">
        <v>133</v>
      </c>
      <c r="AW142" s="16" t="s">
        <v>32</v>
      </c>
      <c r="AX142" s="16" t="s">
        <v>76</v>
      </c>
      <c r="AY142" s="280" t="s">
        <v>119</v>
      </c>
    </row>
    <row r="143" s="14" customFormat="1">
      <c r="A143" s="14"/>
      <c r="B143" s="246"/>
      <c r="C143" s="247"/>
      <c r="D143" s="236" t="s">
        <v>128</v>
      </c>
      <c r="E143" s="248" t="s">
        <v>1</v>
      </c>
      <c r="F143" s="249" t="s">
        <v>224</v>
      </c>
      <c r="G143" s="247"/>
      <c r="H143" s="248" t="s">
        <v>1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128</v>
      </c>
      <c r="AU143" s="255" t="s">
        <v>86</v>
      </c>
      <c r="AV143" s="14" t="s">
        <v>84</v>
      </c>
      <c r="AW143" s="14" t="s">
        <v>32</v>
      </c>
      <c r="AX143" s="14" t="s">
        <v>76</v>
      </c>
      <c r="AY143" s="255" t="s">
        <v>119</v>
      </c>
    </row>
    <row r="144" s="13" customFormat="1">
      <c r="A144" s="13"/>
      <c r="B144" s="234"/>
      <c r="C144" s="235"/>
      <c r="D144" s="236" t="s">
        <v>128</v>
      </c>
      <c r="E144" s="237" t="s">
        <v>1</v>
      </c>
      <c r="F144" s="238" t="s">
        <v>225</v>
      </c>
      <c r="G144" s="235"/>
      <c r="H144" s="239">
        <v>33.359999999999999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128</v>
      </c>
      <c r="AU144" s="245" t="s">
        <v>86</v>
      </c>
      <c r="AV144" s="13" t="s">
        <v>86</v>
      </c>
      <c r="AW144" s="13" t="s">
        <v>32</v>
      </c>
      <c r="AX144" s="13" t="s">
        <v>76</v>
      </c>
      <c r="AY144" s="245" t="s">
        <v>119</v>
      </c>
    </row>
    <row r="145" s="14" customFormat="1">
      <c r="A145" s="14"/>
      <c r="B145" s="246"/>
      <c r="C145" s="247"/>
      <c r="D145" s="236" t="s">
        <v>128</v>
      </c>
      <c r="E145" s="248" t="s">
        <v>1</v>
      </c>
      <c r="F145" s="249" t="s">
        <v>226</v>
      </c>
      <c r="G145" s="247"/>
      <c r="H145" s="248" t="s">
        <v>1</v>
      </c>
      <c r="I145" s="250"/>
      <c r="J145" s="247"/>
      <c r="K145" s="247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128</v>
      </c>
      <c r="AU145" s="255" t="s">
        <v>86</v>
      </c>
      <c r="AV145" s="14" t="s">
        <v>84</v>
      </c>
      <c r="AW145" s="14" t="s">
        <v>32</v>
      </c>
      <c r="AX145" s="14" t="s">
        <v>76</v>
      </c>
      <c r="AY145" s="255" t="s">
        <v>119</v>
      </c>
    </row>
    <row r="146" s="13" customFormat="1">
      <c r="A146" s="13"/>
      <c r="B146" s="234"/>
      <c r="C146" s="235"/>
      <c r="D146" s="236" t="s">
        <v>128</v>
      </c>
      <c r="E146" s="237" t="s">
        <v>1</v>
      </c>
      <c r="F146" s="238" t="s">
        <v>227</v>
      </c>
      <c r="G146" s="235"/>
      <c r="H146" s="239">
        <v>-3.8999999999999999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128</v>
      </c>
      <c r="AU146" s="245" t="s">
        <v>86</v>
      </c>
      <c r="AV146" s="13" t="s">
        <v>86</v>
      </c>
      <c r="AW146" s="13" t="s">
        <v>32</v>
      </c>
      <c r="AX146" s="13" t="s">
        <v>76</v>
      </c>
      <c r="AY146" s="245" t="s">
        <v>119</v>
      </c>
    </row>
    <row r="147" s="16" customFormat="1">
      <c r="A147" s="16"/>
      <c r="B147" s="270"/>
      <c r="C147" s="271"/>
      <c r="D147" s="236" t="s">
        <v>128</v>
      </c>
      <c r="E147" s="272" t="s">
        <v>1</v>
      </c>
      <c r="F147" s="273" t="s">
        <v>223</v>
      </c>
      <c r="G147" s="271"/>
      <c r="H147" s="274">
        <v>29.460000000000001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80" t="s">
        <v>128</v>
      </c>
      <c r="AU147" s="280" t="s">
        <v>86</v>
      </c>
      <c r="AV147" s="16" t="s">
        <v>133</v>
      </c>
      <c r="AW147" s="16" t="s">
        <v>32</v>
      </c>
      <c r="AX147" s="16" t="s">
        <v>76</v>
      </c>
      <c r="AY147" s="280" t="s">
        <v>119</v>
      </c>
    </row>
    <row r="148" s="13" customFormat="1">
      <c r="A148" s="13"/>
      <c r="B148" s="234"/>
      <c r="C148" s="235"/>
      <c r="D148" s="236" t="s">
        <v>128</v>
      </c>
      <c r="E148" s="237" t="s">
        <v>1</v>
      </c>
      <c r="F148" s="238" t="s">
        <v>228</v>
      </c>
      <c r="G148" s="235"/>
      <c r="H148" s="239">
        <v>41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128</v>
      </c>
      <c r="AU148" s="245" t="s">
        <v>86</v>
      </c>
      <c r="AV148" s="13" t="s">
        <v>86</v>
      </c>
      <c r="AW148" s="13" t="s">
        <v>32</v>
      </c>
      <c r="AX148" s="13" t="s">
        <v>76</v>
      </c>
      <c r="AY148" s="245" t="s">
        <v>119</v>
      </c>
    </row>
    <row r="149" s="14" customFormat="1">
      <c r="A149" s="14"/>
      <c r="B149" s="246"/>
      <c r="C149" s="247"/>
      <c r="D149" s="236" t="s">
        <v>128</v>
      </c>
      <c r="E149" s="248" t="s">
        <v>1</v>
      </c>
      <c r="F149" s="249" t="s">
        <v>229</v>
      </c>
      <c r="G149" s="247"/>
      <c r="H149" s="248" t="s">
        <v>1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128</v>
      </c>
      <c r="AU149" s="255" t="s">
        <v>86</v>
      </c>
      <c r="AV149" s="14" t="s">
        <v>84</v>
      </c>
      <c r="AW149" s="14" t="s">
        <v>32</v>
      </c>
      <c r="AX149" s="14" t="s">
        <v>76</v>
      </c>
      <c r="AY149" s="255" t="s">
        <v>119</v>
      </c>
    </row>
    <row r="150" s="13" customFormat="1">
      <c r="A150" s="13"/>
      <c r="B150" s="234"/>
      <c r="C150" s="235"/>
      <c r="D150" s="236" t="s">
        <v>128</v>
      </c>
      <c r="E150" s="237" t="s">
        <v>1</v>
      </c>
      <c r="F150" s="238" t="s">
        <v>230</v>
      </c>
      <c r="G150" s="235"/>
      <c r="H150" s="239">
        <v>-6.75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128</v>
      </c>
      <c r="AU150" s="245" t="s">
        <v>86</v>
      </c>
      <c r="AV150" s="13" t="s">
        <v>86</v>
      </c>
      <c r="AW150" s="13" t="s">
        <v>32</v>
      </c>
      <c r="AX150" s="13" t="s">
        <v>76</v>
      </c>
      <c r="AY150" s="245" t="s">
        <v>119</v>
      </c>
    </row>
    <row r="151" s="14" customFormat="1">
      <c r="A151" s="14"/>
      <c r="B151" s="246"/>
      <c r="C151" s="247"/>
      <c r="D151" s="236" t="s">
        <v>128</v>
      </c>
      <c r="E151" s="248" t="s">
        <v>1</v>
      </c>
      <c r="F151" s="249" t="s">
        <v>231</v>
      </c>
      <c r="G151" s="247"/>
      <c r="H151" s="248" t="s">
        <v>1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128</v>
      </c>
      <c r="AU151" s="255" t="s">
        <v>86</v>
      </c>
      <c r="AV151" s="14" t="s">
        <v>84</v>
      </c>
      <c r="AW151" s="14" t="s">
        <v>32</v>
      </c>
      <c r="AX151" s="14" t="s">
        <v>76</v>
      </c>
      <c r="AY151" s="255" t="s">
        <v>119</v>
      </c>
    </row>
    <row r="152" s="13" customFormat="1">
      <c r="A152" s="13"/>
      <c r="B152" s="234"/>
      <c r="C152" s="235"/>
      <c r="D152" s="236" t="s">
        <v>128</v>
      </c>
      <c r="E152" s="237" t="s">
        <v>1</v>
      </c>
      <c r="F152" s="238" t="s">
        <v>232</v>
      </c>
      <c r="G152" s="235"/>
      <c r="H152" s="239">
        <v>-24.375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128</v>
      </c>
      <c r="AU152" s="245" t="s">
        <v>86</v>
      </c>
      <c r="AV152" s="13" t="s">
        <v>86</v>
      </c>
      <c r="AW152" s="13" t="s">
        <v>32</v>
      </c>
      <c r="AX152" s="13" t="s">
        <v>76</v>
      </c>
      <c r="AY152" s="245" t="s">
        <v>119</v>
      </c>
    </row>
    <row r="153" s="16" customFormat="1">
      <c r="A153" s="16"/>
      <c r="B153" s="270"/>
      <c r="C153" s="271"/>
      <c r="D153" s="236" t="s">
        <v>128</v>
      </c>
      <c r="E153" s="272" t="s">
        <v>1</v>
      </c>
      <c r="F153" s="273" t="s">
        <v>223</v>
      </c>
      <c r="G153" s="271"/>
      <c r="H153" s="274">
        <v>9.875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80" t="s">
        <v>128</v>
      </c>
      <c r="AU153" s="280" t="s">
        <v>86</v>
      </c>
      <c r="AV153" s="16" t="s">
        <v>133</v>
      </c>
      <c r="AW153" s="16" t="s">
        <v>32</v>
      </c>
      <c r="AX153" s="16" t="s">
        <v>76</v>
      </c>
      <c r="AY153" s="280" t="s">
        <v>119</v>
      </c>
    </row>
    <row r="154" s="15" customFormat="1">
      <c r="A154" s="15"/>
      <c r="B154" s="259"/>
      <c r="C154" s="260"/>
      <c r="D154" s="236" t="s">
        <v>128</v>
      </c>
      <c r="E154" s="261" t="s">
        <v>1</v>
      </c>
      <c r="F154" s="262" t="s">
        <v>216</v>
      </c>
      <c r="G154" s="260"/>
      <c r="H154" s="263">
        <v>114.67099999999999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9" t="s">
        <v>128</v>
      </c>
      <c r="AU154" s="269" t="s">
        <v>86</v>
      </c>
      <c r="AV154" s="15" t="s">
        <v>137</v>
      </c>
      <c r="AW154" s="15" t="s">
        <v>32</v>
      </c>
      <c r="AX154" s="15" t="s">
        <v>84</v>
      </c>
      <c r="AY154" s="269" t="s">
        <v>119</v>
      </c>
    </row>
    <row r="155" s="2" customFormat="1" ht="21.75" customHeight="1">
      <c r="A155" s="39"/>
      <c r="B155" s="40"/>
      <c r="C155" s="220" t="s">
        <v>133</v>
      </c>
      <c r="D155" s="220" t="s">
        <v>122</v>
      </c>
      <c r="E155" s="221" t="s">
        <v>233</v>
      </c>
      <c r="F155" s="222" t="s">
        <v>234</v>
      </c>
      <c r="G155" s="223" t="s">
        <v>235</v>
      </c>
      <c r="H155" s="224">
        <v>19.699999999999999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41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137</v>
      </c>
      <c r="AT155" s="232" t="s">
        <v>122</v>
      </c>
      <c r="AU155" s="232" t="s">
        <v>86</v>
      </c>
      <c r="AY155" s="18" t="s">
        <v>119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84</v>
      </c>
      <c r="BK155" s="233">
        <f>ROUND(I155*H155,2)</f>
        <v>0</v>
      </c>
      <c r="BL155" s="18" t="s">
        <v>137</v>
      </c>
      <c r="BM155" s="232" t="s">
        <v>236</v>
      </c>
    </row>
    <row r="156" s="13" customFormat="1">
      <c r="A156" s="13"/>
      <c r="B156" s="234"/>
      <c r="C156" s="235"/>
      <c r="D156" s="236" t="s">
        <v>128</v>
      </c>
      <c r="E156" s="237" t="s">
        <v>1</v>
      </c>
      <c r="F156" s="238" t="s">
        <v>237</v>
      </c>
      <c r="G156" s="235"/>
      <c r="H156" s="239">
        <v>19.699999999999999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128</v>
      </c>
      <c r="AU156" s="245" t="s">
        <v>86</v>
      </c>
      <c r="AV156" s="13" t="s">
        <v>86</v>
      </c>
      <c r="AW156" s="13" t="s">
        <v>32</v>
      </c>
      <c r="AX156" s="13" t="s">
        <v>84</v>
      </c>
      <c r="AY156" s="245" t="s">
        <v>119</v>
      </c>
    </row>
    <row r="157" s="2" customFormat="1" ht="44.25" customHeight="1">
      <c r="A157" s="39"/>
      <c r="B157" s="40"/>
      <c r="C157" s="220" t="s">
        <v>137</v>
      </c>
      <c r="D157" s="220" t="s">
        <v>122</v>
      </c>
      <c r="E157" s="221" t="s">
        <v>238</v>
      </c>
      <c r="F157" s="222" t="s">
        <v>239</v>
      </c>
      <c r="G157" s="223" t="s">
        <v>209</v>
      </c>
      <c r="H157" s="224">
        <v>13.44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41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137</v>
      </c>
      <c r="AT157" s="232" t="s">
        <v>122</v>
      </c>
      <c r="AU157" s="232" t="s">
        <v>86</v>
      </c>
      <c r="AY157" s="18" t="s">
        <v>119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84</v>
      </c>
      <c r="BK157" s="233">
        <f>ROUND(I157*H157,2)</f>
        <v>0</v>
      </c>
      <c r="BL157" s="18" t="s">
        <v>137</v>
      </c>
      <c r="BM157" s="232" t="s">
        <v>240</v>
      </c>
    </row>
    <row r="158" s="14" customFormat="1">
      <c r="A158" s="14"/>
      <c r="B158" s="246"/>
      <c r="C158" s="247"/>
      <c r="D158" s="236" t="s">
        <v>128</v>
      </c>
      <c r="E158" s="248" t="s">
        <v>1</v>
      </c>
      <c r="F158" s="249" t="s">
        <v>241</v>
      </c>
      <c r="G158" s="247"/>
      <c r="H158" s="248" t="s">
        <v>1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128</v>
      </c>
      <c r="AU158" s="255" t="s">
        <v>86</v>
      </c>
      <c r="AV158" s="14" t="s">
        <v>84</v>
      </c>
      <c r="AW158" s="14" t="s">
        <v>32</v>
      </c>
      <c r="AX158" s="14" t="s">
        <v>76</v>
      </c>
      <c r="AY158" s="255" t="s">
        <v>119</v>
      </c>
    </row>
    <row r="159" s="13" customFormat="1">
      <c r="A159" s="13"/>
      <c r="B159" s="234"/>
      <c r="C159" s="235"/>
      <c r="D159" s="236" t="s">
        <v>128</v>
      </c>
      <c r="E159" s="237" t="s">
        <v>1</v>
      </c>
      <c r="F159" s="238" t="s">
        <v>242</v>
      </c>
      <c r="G159" s="235"/>
      <c r="H159" s="239">
        <v>13.44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128</v>
      </c>
      <c r="AU159" s="245" t="s">
        <v>86</v>
      </c>
      <c r="AV159" s="13" t="s">
        <v>86</v>
      </c>
      <c r="AW159" s="13" t="s">
        <v>32</v>
      </c>
      <c r="AX159" s="13" t="s">
        <v>84</v>
      </c>
      <c r="AY159" s="245" t="s">
        <v>119</v>
      </c>
    </row>
    <row r="160" s="2" customFormat="1" ht="62.7" customHeight="1">
      <c r="A160" s="39"/>
      <c r="B160" s="40"/>
      <c r="C160" s="220" t="s">
        <v>118</v>
      </c>
      <c r="D160" s="220" t="s">
        <v>122</v>
      </c>
      <c r="E160" s="221" t="s">
        <v>243</v>
      </c>
      <c r="F160" s="222" t="s">
        <v>244</v>
      </c>
      <c r="G160" s="223" t="s">
        <v>209</v>
      </c>
      <c r="H160" s="224">
        <v>136.703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41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137</v>
      </c>
      <c r="AT160" s="232" t="s">
        <v>122</v>
      </c>
      <c r="AU160" s="232" t="s">
        <v>86</v>
      </c>
      <c r="AY160" s="18" t="s">
        <v>119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84</v>
      </c>
      <c r="BK160" s="233">
        <f>ROUND(I160*H160,2)</f>
        <v>0</v>
      </c>
      <c r="BL160" s="18" t="s">
        <v>137</v>
      </c>
      <c r="BM160" s="232" t="s">
        <v>245</v>
      </c>
    </row>
    <row r="161" s="13" customFormat="1">
      <c r="A161" s="13"/>
      <c r="B161" s="234"/>
      <c r="C161" s="235"/>
      <c r="D161" s="236" t="s">
        <v>128</v>
      </c>
      <c r="E161" s="237" t="s">
        <v>1</v>
      </c>
      <c r="F161" s="238" t="s">
        <v>246</v>
      </c>
      <c r="G161" s="235"/>
      <c r="H161" s="239">
        <v>136.703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128</v>
      </c>
      <c r="AU161" s="245" t="s">
        <v>86</v>
      </c>
      <c r="AV161" s="13" t="s">
        <v>86</v>
      </c>
      <c r="AW161" s="13" t="s">
        <v>32</v>
      </c>
      <c r="AX161" s="13" t="s">
        <v>84</v>
      </c>
      <c r="AY161" s="245" t="s">
        <v>119</v>
      </c>
    </row>
    <row r="162" s="2" customFormat="1" ht="44.25" customHeight="1">
      <c r="A162" s="39"/>
      <c r="B162" s="40"/>
      <c r="C162" s="220" t="s">
        <v>149</v>
      </c>
      <c r="D162" s="220" t="s">
        <v>122</v>
      </c>
      <c r="E162" s="221" t="s">
        <v>247</v>
      </c>
      <c r="F162" s="222" t="s">
        <v>248</v>
      </c>
      <c r="G162" s="223" t="s">
        <v>249</v>
      </c>
      <c r="H162" s="224">
        <v>232.39500000000001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41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137</v>
      </c>
      <c r="AT162" s="232" t="s">
        <v>122</v>
      </c>
      <c r="AU162" s="232" t="s">
        <v>86</v>
      </c>
      <c r="AY162" s="18" t="s">
        <v>119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84</v>
      </c>
      <c r="BK162" s="233">
        <f>ROUND(I162*H162,2)</f>
        <v>0</v>
      </c>
      <c r="BL162" s="18" t="s">
        <v>137</v>
      </c>
      <c r="BM162" s="232" t="s">
        <v>250</v>
      </c>
    </row>
    <row r="163" s="13" customFormat="1">
      <c r="A163" s="13"/>
      <c r="B163" s="234"/>
      <c r="C163" s="235"/>
      <c r="D163" s="236" t="s">
        <v>128</v>
      </c>
      <c r="E163" s="237" t="s">
        <v>1</v>
      </c>
      <c r="F163" s="238" t="s">
        <v>251</v>
      </c>
      <c r="G163" s="235"/>
      <c r="H163" s="239">
        <v>232.39500000000001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128</v>
      </c>
      <c r="AU163" s="245" t="s">
        <v>86</v>
      </c>
      <c r="AV163" s="13" t="s">
        <v>86</v>
      </c>
      <c r="AW163" s="13" t="s">
        <v>32</v>
      </c>
      <c r="AX163" s="13" t="s">
        <v>84</v>
      </c>
      <c r="AY163" s="245" t="s">
        <v>119</v>
      </c>
    </row>
    <row r="164" s="2" customFormat="1" ht="44.25" customHeight="1">
      <c r="A164" s="39"/>
      <c r="B164" s="40"/>
      <c r="C164" s="220" t="s">
        <v>156</v>
      </c>
      <c r="D164" s="220" t="s">
        <v>122</v>
      </c>
      <c r="E164" s="221" t="s">
        <v>252</v>
      </c>
      <c r="F164" s="222" t="s">
        <v>253</v>
      </c>
      <c r="G164" s="223" t="s">
        <v>209</v>
      </c>
      <c r="H164" s="224">
        <v>8.4000000000000004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41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137</v>
      </c>
      <c r="AT164" s="232" t="s">
        <v>122</v>
      </c>
      <c r="AU164" s="232" t="s">
        <v>86</v>
      </c>
      <c r="AY164" s="18" t="s">
        <v>119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84</v>
      </c>
      <c r="BK164" s="233">
        <f>ROUND(I164*H164,2)</f>
        <v>0</v>
      </c>
      <c r="BL164" s="18" t="s">
        <v>137</v>
      </c>
      <c r="BM164" s="232" t="s">
        <v>254</v>
      </c>
    </row>
    <row r="165" s="14" customFormat="1">
      <c r="A165" s="14"/>
      <c r="B165" s="246"/>
      <c r="C165" s="247"/>
      <c r="D165" s="236" t="s">
        <v>128</v>
      </c>
      <c r="E165" s="248" t="s">
        <v>1</v>
      </c>
      <c r="F165" s="249" t="s">
        <v>241</v>
      </c>
      <c r="G165" s="247"/>
      <c r="H165" s="248" t="s">
        <v>1</v>
      </c>
      <c r="I165" s="250"/>
      <c r="J165" s="247"/>
      <c r="K165" s="247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128</v>
      </c>
      <c r="AU165" s="255" t="s">
        <v>86</v>
      </c>
      <c r="AV165" s="14" t="s">
        <v>84</v>
      </c>
      <c r="AW165" s="14" t="s">
        <v>32</v>
      </c>
      <c r="AX165" s="14" t="s">
        <v>76</v>
      </c>
      <c r="AY165" s="255" t="s">
        <v>119</v>
      </c>
    </row>
    <row r="166" s="13" customFormat="1">
      <c r="A166" s="13"/>
      <c r="B166" s="234"/>
      <c r="C166" s="235"/>
      <c r="D166" s="236" t="s">
        <v>128</v>
      </c>
      <c r="E166" s="237" t="s">
        <v>1</v>
      </c>
      <c r="F166" s="238" t="s">
        <v>255</v>
      </c>
      <c r="G166" s="235"/>
      <c r="H166" s="239">
        <v>8.4000000000000004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128</v>
      </c>
      <c r="AU166" s="245" t="s">
        <v>86</v>
      </c>
      <c r="AV166" s="13" t="s">
        <v>86</v>
      </c>
      <c r="AW166" s="13" t="s">
        <v>32</v>
      </c>
      <c r="AX166" s="13" t="s">
        <v>84</v>
      </c>
      <c r="AY166" s="245" t="s">
        <v>119</v>
      </c>
    </row>
    <row r="167" s="2" customFormat="1" ht="16.5" customHeight="1">
      <c r="A167" s="39"/>
      <c r="B167" s="40"/>
      <c r="C167" s="281" t="s">
        <v>163</v>
      </c>
      <c r="D167" s="281" t="s">
        <v>256</v>
      </c>
      <c r="E167" s="282" t="s">
        <v>257</v>
      </c>
      <c r="F167" s="283" t="s">
        <v>258</v>
      </c>
      <c r="G167" s="284" t="s">
        <v>249</v>
      </c>
      <c r="H167" s="285">
        <v>16.800000000000001</v>
      </c>
      <c r="I167" s="286"/>
      <c r="J167" s="287">
        <f>ROUND(I167*H167,2)</f>
        <v>0</v>
      </c>
      <c r="K167" s="288"/>
      <c r="L167" s="289"/>
      <c r="M167" s="290" t="s">
        <v>1</v>
      </c>
      <c r="N167" s="291" t="s">
        <v>41</v>
      </c>
      <c r="O167" s="92"/>
      <c r="P167" s="230">
        <f>O167*H167</f>
        <v>0</v>
      </c>
      <c r="Q167" s="230">
        <v>1</v>
      </c>
      <c r="R167" s="230">
        <f>Q167*H167</f>
        <v>16.800000000000001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163</v>
      </c>
      <c r="AT167" s="232" t="s">
        <v>256</v>
      </c>
      <c r="AU167" s="232" t="s">
        <v>86</v>
      </c>
      <c r="AY167" s="18" t="s">
        <v>119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84</v>
      </c>
      <c r="BK167" s="233">
        <f>ROUND(I167*H167,2)</f>
        <v>0</v>
      </c>
      <c r="BL167" s="18" t="s">
        <v>137</v>
      </c>
      <c r="BM167" s="232" t="s">
        <v>259</v>
      </c>
    </row>
    <row r="168" s="13" customFormat="1">
      <c r="A168" s="13"/>
      <c r="B168" s="234"/>
      <c r="C168" s="235"/>
      <c r="D168" s="236" t="s">
        <v>128</v>
      </c>
      <c r="E168" s="237" t="s">
        <v>1</v>
      </c>
      <c r="F168" s="238" t="s">
        <v>260</v>
      </c>
      <c r="G168" s="235"/>
      <c r="H168" s="239">
        <v>8.4000000000000004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128</v>
      </c>
      <c r="AU168" s="245" t="s">
        <v>86</v>
      </c>
      <c r="AV168" s="13" t="s">
        <v>86</v>
      </c>
      <c r="AW168" s="13" t="s">
        <v>32</v>
      </c>
      <c r="AX168" s="13" t="s">
        <v>84</v>
      </c>
      <c r="AY168" s="245" t="s">
        <v>119</v>
      </c>
    </row>
    <row r="169" s="13" customFormat="1">
      <c r="A169" s="13"/>
      <c r="B169" s="234"/>
      <c r="C169" s="235"/>
      <c r="D169" s="236" t="s">
        <v>128</v>
      </c>
      <c r="E169" s="235"/>
      <c r="F169" s="238" t="s">
        <v>261</v>
      </c>
      <c r="G169" s="235"/>
      <c r="H169" s="239">
        <v>16.800000000000001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128</v>
      </c>
      <c r="AU169" s="245" t="s">
        <v>86</v>
      </c>
      <c r="AV169" s="13" t="s">
        <v>86</v>
      </c>
      <c r="AW169" s="13" t="s">
        <v>4</v>
      </c>
      <c r="AX169" s="13" t="s">
        <v>84</v>
      </c>
      <c r="AY169" s="245" t="s">
        <v>119</v>
      </c>
    </row>
    <row r="170" s="2" customFormat="1" ht="24.15" customHeight="1">
      <c r="A170" s="39"/>
      <c r="B170" s="40"/>
      <c r="C170" s="220" t="s">
        <v>169</v>
      </c>
      <c r="D170" s="220" t="s">
        <v>122</v>
      </c>
      <c r="E170" s="221" t="s">
        <v>262</v>
      </c>
      <c r="F170" s="222" t="s">
        <v>263</v>
      </c>
      <c r="G170" s="223" t="s">
        <v>264</v>
      </c>
      <c r="H170" s="224">
        <v>76.049999999999997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41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137</v>
      </c>
      <c r="AT170" s="232" t="s">
        <v>122</v>
      </c>
      <c r="AU170" s="232" t="s">
        <v>86</v>
      </c>
      <c r="AY170" s="18" t="s">
        <v>119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84</v>
      </c>
      <c r="BK170" s="233">
        <f>ROUND(I170*H170,2)</f>
        <v>0</v>
      </c>
      <c r="BL170" s="18" t="s">
        <v>137</v>
      </c>
      <c r="BM170" s="232" t="s">
        <v>265</v>
      </c>
    </row>
    <row r="171" s="14" customFormat="1">
      <c r="A171" s="14"/>
      <c r="B171" s="246"/>
      <c r="C171" s="247"/>
      <c r="D171" s="236" t="s">
        <v>128</v>
      </c>
      <c r="E171" s="248" t="s">
        <v>1</v>
      </c>
      <c r="F171" s="249" t="s">
        <v>266</v>
      </c>
      <c r="G171" s="247"/>
      <c r="H171" s="248" t="s">
        <v>1</v>
      </c>
      <c r="I171" s="250"/>
      <c r="J171" s="247"/>
      <c r="K171" s="247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128</v>
      </c>
      <c r="AU171" s="255" t="s">
        <v>86</v>
      </c>
      <c r="AV171" s="14" t="s">
        <v>84</v>
      </c>
      <c r="AW171" s="14" t="s">
        <v>32</v>
      </c>
      <c r="AX171" s="14" t="s">
        <v>76</v>
      </c>
      <c r="AY171" s="255" t="s">
        <v>119</v>
      </c>
    </row>
    <row r="172" s="13" customFormat="1">
      <c r="A172" s="13"/>
      <c r="B172" s="234"/>
      <c r="C172" s="235"/>
      <c r="D172" s="236" t="s">
        <v>128</v>
      </c>
      <c r="E172" s="237" t="s">
        <v>1</v>
      </c>
      <c r="F172" s="238" t="s">
        <v>267</v>
      </c>
      <c r="G172" s="235"/>
      <c r="H172" s="239">
        <v>76.049999999999997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128</v>
      </c>
      <c r="AU172" s="245" t="s">
        <v>86</v>
      </c>
      <c r="AV172" s="13" t="s">
        <v>86</v>
      </c>
      <c r="AW172" s="13" t="s">
        <v>32</v>
      </c>
      <c r="AX172" s="13" t="s">
        <v>84</v>
      </c>
      <c r="AY172" s="245" t="s">
        <v>119</v>
      </c>
    </row>
    <row r="173" s="2" customFormat="1" ht="33" customHeight="1">
      <c r="A173" s="39"/>
      <c r="B173" s="40"/>
      <c r="C173" s="220" t="s">
        <v>176</v>
      </c>
      <c r="D173" s="220" t="s">
        <v>122</v>
      </c>
      <c r="E173" s="221" t="s">
        <v>268</v>
      </c>
      <c r="F173" s="222" t="s">
        <v>269</v>
      </c>
      <c r="G173" s="223" t="s">
        <v>264</v>
      </c>
      <c r="H173" s="224">
        <v>145.75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41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137</v>
      </c>
      <c r="AT173" s="232" t="s">
        <v>122</v>
      </c>
      <c r="AU173" s="232" t="s">
        <v>86</v>
      </c>
      <c r="AY173" s="18" t="s">
        <v>119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84</v>
      </c>
      <c r="BK173" s="233">
        <f>ROUND(I173*H173,2)</f>
        <v>0</v>
      </c>
      <c r="BL173" s="18" t="s">
        <v>137</v>
      </c>
      <c r="BM173" s="232" t="s">
        <v>270</v>
      </c>
    </row>
    <row r="174" s="14" customFormat="1">
      <c r="A174" s="14"/>
      <c r="B174" s="246"/>
      <c r="C174" s="247"/>
      <c r="D174" s="236" t="s">
        <v>128</v>
      </c>
      <c r="E174" s="248" t="s">
        <v>1</v>
      </c>
      <c r="F174" s="249" t="s">
        <v>271</v>
      </c>
      <c r="G174" s="247"/>
      <c r="H174" s="248" t="s">
        <v>1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128</v>
      </c>
      <c r="AU174" s="255" t="s">
        <v>86</v>
      </c>
      <c r="AV174" s="14" t="s">
        <v>84</v>
      </c>
      <c r="AW174" s="14" t="s">
        <v>32</v>
      </c>
      <c r="AX174" s="14" t="s">
        <v>76</v>
      </c>
      <c r="AY174" s="255" t="s">
        <v>119</v>
      </c>
    </row>
    <row r="175" s="13" customFormat="1">
      <c r="A175" s="13"/>
      <c r="B175" s="234"/>
      <c r="C175" s="235"/>
      <c r="D175" s="236" t="s">
        <v>128</v>
      </c>
      <c r="E175" s="237" t="s">
        <v>1</v>
      </c>
      <c r="F175" s="238" t="s">
        <v>272</v>
      </c>
      <c r="G175" s="235"/>
      <c r="H175" s="239">
        <v>145.75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128</v>
      </c>
      <c r="AU175" s="245" t="s">
        <v>86</v>
      </c>
      <c r="AV175" s="13" t="s">
        <v>86</v>
      </c>
      <c r="AW175" s="13" t="s">
        <v>32</v>
      </c>
      <c r="AX175" s="13" t="s">
        <v>84</v>
      </c>
      <c r="AY175" s="245" t="s">
        <v>119</v>
      </c>
    </row>
    <row r="176" s="12" customFormat="1" ht="22.8" customHeight="1">
      <c r="A176" s="12"/>
      <c r="B176" s="204"/>
      <c r="C176" s="205"/>
      <c r="D176" s="206" t="s">
        <v>75</v>
      </c>
      <c r="E176" s="218" t="s">
        <v>180</v>
      </c>
      <c r="F176" s="218" t="s">
        <v>273</v>
      </c>
      <c r="G176" s="205"/>
      <c r="H176" s="205"/>
      <c r="I176" s="208"/>
      <c r="J176" s="219">
        <f>BK176</f>
        <v>0</v>
      </c>
      <c r="K176" s="205"/>
      <c r="L176" s="210"/>
      <c r="M176" s="211"/>
      <c r="N176" s="212"/>
      <c r="O176" s="212"/>
      <c r="P176" s="213">
        <f>SUM(P177:P217)</f>
        <v>0</v>
      </c>
      <c r="Q176" s="212"/>
      <c r="R176" s="213">
        <f>SUM(R177:R217)</f>
        <v>0.22515999999999997</v>
      </c>
      <c r="S176" s="212"/>
      <c r="T176" s="214">
        <f>SUM(T177:T217)</f>
        <v>41.294999999999995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5" t="s">
        <v>84</v>
      </c>
      <c r="AT176" s="216" t="s">
        <v>75</v>
      </c>
      <c r="AU176" s="216" t="s">
        <v>84</v>
      </c>
      <c r="AY176" s="215" t="s">
        <v>119</v>
      </c>
      <c r="BK176" s="217">
        <f>SUM(BK177:BK217)</f>
        <v>0</v>
      </c>
    </row>
    <row r="177" s="2" customFormat="1" ht="24.15" customHeight="1">
      <c r="A177" s="39"/>
      <c r="B177" s="40"/>
      <c r="C177" s="220" t="s">
        <v>180</v>
      </c>
      <c r="D177" s="220" t="s">
        <v>122</v>
      </c>
      <c r="E177" s="221" t="s">
        <v>274</v>
      </c>
      <c r="F177" s="222" t="s">
        <v>275</v>
      </c>
      <c r="G177" s="223" t="s">
        <v>264</v>
      </c>
      <c r="H177" s="224">
        <v>410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41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137</v>
      </c>
      <c r="AT177" s="232" t="s">
        <v>122</v>
      </c>
      <c r="AU177" s="232" t="s">
        <v>86</v>
      </c>
      <c r="AY177" s="18" t="s">
        <v>119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84</v>
      </c>
      <c r="BK177" s="233">
        <f>ROUND(I177*H177,2)</f>
        <v>0</v>
      </c>
      <c r="BL177" s="18" t="s">
        <v>137</v>
      </c>
      <c r="BM177" s="232" t="s">
        <v>276</v>
      </c>
    </row>
    <row r="178" s="13" customFormat="1">
      <c r="A178" s="13"/>
      <c r="B178" s="234"/>
      <c r="C178" s="235"/>
      <c r="D178" s="236" t="s">
        <v>128</v>
      </c>
      <c r="E178" s="237" t="s">
        <v>1</v>
      </c>
      <c r="F178" s="238" t="s">
        <v>277</v>
      </c>
      <c r="G178" s="235"/>
      <c r="H178" s="239">
        <v>410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128</v>
      </c>
      <c r="AU178" s="245" t="s">
        <v>86</v>
      </c>
      <c r="AV178" s="13" t="s">
        <v>86</v>
      </c>
      <c r="AW178" s="13" t="s">
        <v>32</v>
      </c>
      <c r="AX178" s="13" t="s">
        <v>84</v>
      </c>
      <c r="AY178" s="245" t="s">
        <v>119</v>
      </c>
    </row>
    <row r="179" s="2" customFormat="1" ht="37.8" customHeight="1">
      <c r="A179" s="39"/>
      <c r="B179" s="40"/>
      <c r="C179" s="220" t="s">
        <v>8</v>
      </c>
      <c r="D179" s="220" t="s">
        <v>122</v>
      </c>
      <c r="E179" s="221" t="s">
        <v>278</v>
      </c>
      <c r="F179" s="222" t="s">
        <v>279</v>
      </c>
      <c r="G179" s="223" t="s">
        <v>209</v>
      </c>
      <c r="H179" s="224">
        <v>50.5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41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137</v>
      </c>
      <c r="AT179" s="232" t="s">
        <v>122</v>
      </c>
      <c r="AU179" s="232" t="s">
        <v>86</v>
      </c>
      <c r="AY179" s="18" t="s">
        <v>119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84</v>
      </c>
      <c r="BK179" s="233">
        <f>ROUND(I179*H179,2)</f>
        <v>0</v>
      </c>
      <c r="BL179" s="18" t="s">
        <v>137</v>
      </c>
      <c r="BM179" s="232" t="s">
        <v>280</v>
      </c>
    </row>
    <row r="180" s="14" customFormat="1">
      <c r="A180" s="14"/>
      <c r="B180" s="246"/>
      <c r="C180" s="247"/>
      <c r="D180" s="236" t="s">
        <v>128</v>
      </c>
      <c r="E180" s="248" t="s">
        <v>1</v>
      </c>
      <c r="F180" s="249" t="s">
        <v>281</v>
      </c>
      <c r="G180" s="247"/>
      <c r="H180" s="248" t="s">
        <v>1</v>
      </c>
      <c r="I180" s="250"/>
      <c r="J180" s="247"/>
      <c r="K180" s="247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128</v>
      </c>
      <c r="AU180" s="255" t="s">
        <v>86</v>
      </c>
      <c r="AV180" s="14" t="s">
        <v>84</v>
      </c>
      <c r="AW180" s="14" t="s">
        <v>32</v>
      </c>
      <c r="AX180" s="14" t="s">
        <v>76</v>
      </c>
      <c r="AY180" s="255" t="s">
        <v>119</v>
      </c>
    </row>
    <row r="181" s="13" customFormat="1">
      <c r="A181" s="13"/>
      <c r="B181" s="234"/>
      <c r="C181" s="235"/>
      <c r="D181" s="236" t="s">
        <v>128</v>
      </c>
      <c r="E181" s="237" t="s">
        <v>1</v>
      </c>
      <c r="F181" s="238" t="s">
        <v>282</v>
      </c>
      <c r="G181" s="235"/>
      <c r="H181" s="239">
        <v>50.5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128</v>
      </c>
      <c r="AU181" s="245" t="s">
        <v>86</v>
      </c>
      <c r="AV181" s="13" t="s">
        <v>86</v>
      </c>
      <c r="AW181" s="13" t="s">
        <v>32</v>
      </c>
      <c r="AX181" s="13" t="s">
        <v>84</v>
      </c>
      <c r="AY181" s="245" t="s">
        <v>119</v>
      </c>
    </row>
    <row r="182" s="2" customFormat="1" ht="37.8" customHeight="1">
      <c r="A182" s="39"/>
      <c r="B182" s="40"/>
      <c r="C182" s="220" t="s">
        <v>283</v>
      </c>
      <c r="D182" s="220" t="s">
        <v>122</v>
      </c>
      <c r="E182" s="221" t="s">
        <v>284</v>
      </c>
      <c r="F182" s="222" t="s">
        <v>285</v>
      </c>
      <c r="G182" s="223" t="s">
        <v>209</v>
      </c>
      <c r="H182" s="224">
        <v>11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41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137</v>
      </c>
      <c r="AT182" s="232" t="s">
        <v>122</v>
      </c>
      <c r="AU182" s="232" t="s">
        <v>86</v>
      </c>
      <c r="AY182" s="18" t="s">
        <v>119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84</v>
      </c>
      <c r="BK182" s="233">
        <f>ROUND(I182*H182,2)</f>
        <v>0</v>
      </c>
      <c r="BL182" s="18" t="s">
        <v>137</v>
      </c>
      <c r="BM182" s="232" t="s">
        <v>286</v>
      </c>
    </row>
    <row r="183" s="14" customFormat="1">
      <c r="A183" s="14"/>
      <c r="B183" s="246"/>
      <c r="C183" s="247"/>
      <c r="D183" s="236" t="s">
        <v>128</v>
      </c>
      <c r="E183" s="248" t="s">
        <v>1</v>
      </c>
      <c r="F183" s="249" t="s">
        <v>287</v>
      </c>
      <c r="G183" s="247"/>
      <c r="H183" s="248" t="s">
        <v>1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128</v>
      </c>
      <c r="AU183" s="255" t="s">
        <v>86</v>
      </c>
      <c r="AV183" s="14" t="s">
        <v>84</v>
      </c>
      <c r="AW183" s="14" t="s">
        <v>32</v>
      </c>
      <c r="AX183" s="14" t="s">
        <v>76</v>
      </c>
      <c r="AY183" s="255" t="s">
        <v>119</v>
      </c>
    </row>
    <row r="184" s="13" customFormat="1">
      <c r="A184" s="13"/>
      <c r="B184" s="234"/>
      <c r="C184" s="235"/>
      <c r="D184" s="236" t="s">
        <v>128</v>
      </c>
      <c r="E184" s="237" t="s">
        <v>1</v>
      </c>
      <c r="F184" s="238" t="s">
        <v>288</v>
      </c>
      <c r="G184" s="235"/>
      <c r="H184" s="239">
        <v>11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128</v>
      </c>
      <c r="AU184" s="245" t="s">
        <v>86</v>
      </c>
      <c r="AV184" s="13" t="s">
        <v>86</v>
      </c>
      <c r="AW184" s="13" t="s">
        <v>32</v>
      </c>
      <c r="AX184" s="13" t="s">
        <v>84</v>
      </c>
      <c r="AY184" s="245" t="s">
        <v>119</v>
      </c>
    </row>
    <row r="185" s="2" customFormat="1" ht="33" customHeight="1">
      <c r="A185" s="39"/>
      <c r="B185" s="40"/>
      <c r="C185" s="220" t="s">
        <v>289</v>
      </c>
      <c r="D185" s="220" t="s">
        <v>122</v>
      </c>
      <c r="E185" s="221" t="s">
        <v>290</v>
      </c>
      <c r="F185" s="222" t="s">
        <v>291</v>
      </c>
      <c r="G185" s="223" t="s">
        <v>209</v>
      </c>
      <c r="H185" s="224">
        <v>61.5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41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137</v>
      </c>
      <c r="AT185" s="232" t="s">
        <v>122</v>
      </c>
      <c r="AU185" s="232" t="s">
        <v>86</v>
      </c>
      <c r="AY185" s="18" t="s">
        <v>119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84</v>
      </c>
      <c r="BK185" s="233">
        <f>ROUND(I185*H185,2)</f>
        <v>0</v>
      </c>
      <c r="BL185" s="18" t="s">
        <v>137</v>
      </c>
      <c r="BM185" s="232" t="s">
        <v>292</v>
      </c>
    </row>
    <row r="186" s="14" customFormat="1">
      <c r="A186" s="14"/>
      <c r="B186" s="246"/>
      <c r="C186" s="247"/>
      <c r="D186" s="236" t="s">
        <v>128</v>
      </c>
      <c r="E186" s="248" t="s">
        <v>1</v>
      </c>
      <c r="F186" s="249" t="s">
        <v>293</v>
      </c>
      <c r="G186" s="247"/>
      <c r="H186" s="248" t="s">
        <v>1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128</v>
      </c>
      <c r="AU186" s="255" t="s">
        <v>86</v>
      </c>
      <c r="AV186" s="14" t="s">
        <v>84</v>
      </c>
      <c r="AW186" s="14" t="s">
        <v>32</v>
      </c>
      <c r="AX186" s="14" t="s">
        <v>76</v>
      </c>
      <c r="AY186" s="255" t="s">
        <v>119</v>
      </c>
    </row>
    <row r="187" s="13" customFormat="1">
      <c r="A187" s="13"/>
      <c r="B187" s="234"/>
      <c r="C187" s="235"/>
      <c r="D187" s="236" t="s">
        <v>128</v>
      </c>
      <c r="E187" s="237" t="s">
        <v>1</v>
      </c>
      <c r="F187" s="238" t="s">
        <v>294</v>
      </c>
      <c r="G187" s="235"/>
      <c r="H187" s="239">
        <v>50.5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128</v>
      </c>
      <c r="AU187" s="245" t="s">
        <v>86</v>
      </c>
      <c r="AV187" s="13" t="s">
        <v>86</v>
      </c>
      <c r="AW187" s="13" t="s">
        <v>32</v>
      </c>
      <c r="AX187" s="13" t="s">
        <v>76</v>
      </c>
      <c r="AY187" s="245" t="s">
        <v>119</v>
      </c>
    </row>
    <row r="188" s="14" customFormat="1">
      <c r="A188" s="14"/>
      <c r="B188" s="246"/>
      <c r="C188" s="247"/>
      <c r="D188" s="236" t="s">
        <v>128</v>
      </c>
      <c r="E188" s="248" t="s">
        <v>1</v>
      </c>
      <c r="F188" s="249" t="s">
        <v>295</v>
      </c>
      <c r="G188" s="247"/>
      <c r="H188" s="248" t="s">
        <v>1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128</v>
      </c>
      <c r="AU188" s="255" t="s">
        <v>86</v>
      </c>
      <c r="AV188" s="14" t="s">
        <v>84</v>
      </c>
      <c r="AW188" s="14" t="s">
        <v>32</v>
      </c>
      <c r="AX188" s="14" t="s">
        <v>76</v>
      </c>
      <c r="AY188" s="255" t="s">
        <v>119</v>
      </c>
    </row>
    <row r="189" s="13" customFormat="1">
      <c r="A189" s="13"/>
      <c r="B189" s="234"/>
      <c r="C189" s="235"/>
      <c r="D189" s="236" t="s">
        <v>128</v>
      </c>
      <c r="E189" s="237" t="s">
        <v>1</v>
      </c>
      <c r="F189" s="238" t="s">
        <v>296</v>
      </c>
      <c r="G189" s="235"/>
      <c r="H189" s="239">
        <v>11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128</v>
      </c>
      <c r="AU189" s="245" t="s">
        <v>86</v>
      </c>
      <c r="AV189" s="13" t="s">
        <v>86</v>
      </c>
      <c r="AW189" s="13" t="s">
        <v>32</v>
      </c>
      <c r="AX189" s="13" t="s">
        <v>76</v>
      </c>
      <c r="AY189" s="245" t="s">
        <v>119</v>
      </c>
    </row>
    <row r="190" s="15" customFormat="1">
      <c r="A190" s="15"/>
      <c r="B190" s="259"/>
      <c r="C190" s="260"/>
      <c r="D190" s="236" t="s">
        <v>128</v>
      </c>
      <c r="E190" s="261" t="s">
        <v>1</v>
      </c>
      <c r="F190" s="262" t="s">
        <v>216</v>
      </c>
      <c r="G190" s="260"/>
      <c r="H190" s="263">
        <v>61.5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9" t="s">
        <v>128</v>
      </c>
      <c r="AU190" s="269" t="s">
        <v>86</v>
      </c>
      <c r="AV190" s="15" t="s">
        <v>137</v>
      </c>
      <c r="AW190" s="15" t="s">
        <v>32</v>
      </c>
      <c r="AX190" s="15" t="s">
        <v>84</v>
      </c>
      <c r="AY190" s="269" t="s">
        <v>119</v>
      </c>
    </row>
    <row r="191" s="2" customFormat="1" ht="49.05" customHeight="1">
      <c r="A191" s="39"/>
      <c r="B191" s="40"/>
      <c r="C191" s="220" t="s">
        <v>297</v>
      </c>
      <c r="D191" s="220" t="s">
        <v>122</v>
      </c>
      <c r="E191" s="221" t="s">
        <v>298</v>
      </c>
      <c r="F191" s="222" t="s">
        <v>299</v>
      </c>
      <c r="G191" s="223" t="s">
        <v>300</v>
      </c>
      <c r="H191" s="224">
        <v>5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41</v>
      </c>
      <c r="O191" s="92"/>
      <c r="P191" s="230">
        <f>O191*H191</f>
        <v>0</v>
      </c>
      <c r="Q191" s="230">
        <v>0.044839999999999998</v>
      </c>
      <c r="R191" s="230">
        <f>Q191*H191</f>
        <v>0.22419999999999998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137</v>
      </c>
      <c r="AT191" s="232" t="s">
        <v>122</v>
      </c>
      <c r="AU191" s="232" t="s">
        <v>86</v>
      </c>
      <c r="AY191" s="18" t="s">
        <v>119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84</v>
      </c>
      <c r="BK191" s="233">
        <f>ROUND(I191*H191,2)</f>
        <v>0</v>
      </c>
      <c r="BL191" s="18" t="s">
        <v>137</v>
      </c>
      <c r="BM191" s="232" t="s">
        <v>301</v>
      </c>
    </row>
    <row r="192" s="13" customFormat="1">
      <c r="A192" s="13"/>
      <c r="B192" s="234"/>
      <c r="C192" s="235"/>
      <c r="D192" s="236" t="s">
        <v>128</v>
      </c>
      <c r="E192" s="237" t="s">
        <v>1</v>
      </c>
      <c r="F192" s="238" t="s">
        <v>118</v>
      </c>
      <c r="G192" s="235"/>
      <c r="H192" s="239">
        <v>5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128</v>
      </c>
      <c r="AU192" s="245" t="s">
        <v>86</v>
      </c>
      <c r="AV192" s="13" t="s">
        <v>86</v>
      </c>
      <c r="AW192" s="13" t="s">
        <v>32</v>
      </c>
      <c r="AX192" s="13" t="s">
        <v>84</v>
      </c>
      <c r="AY192" s="245" t="s">
        <v>119</v>
      </c>
    </row>
    <row r="193" s="2" customFormat="1" ht="76.35" customHeight="1">
      <c r="A193" s="39"/>
      <c r="B193" s="40"/>
      <c r="C193" s="220" t="s">
        <v>302</v>
      </c>
      <c r="D193" s="220" t="s">
        <v>122</v>
      </c>
      <c r="E193" s="221" t="s">
        <v>303</v>
      </c>
      <c r="F193" s="222" t="s">
        <v>304</v>
      </c>
      <c r="G193" s="223" t="s">
        <v>264</v>
      </c>
      <c r="H193" s="224">
        <v>15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41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0.255</v>
      </c>
      <c r="T193" s="231">
        <f>S193*H193</f>
        <v>3.8250000000000002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137</v>
      </c>
      <c r="AT193" s="232" t="s">
        <v>122</v>
      </c>
      <c r="AU193" s="232" t="s">
        <v>86</v>
      </c>
      <c r="AY193" s="18" t="s">
        <v>119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84</v>
      </c>
      <c r="BK193" s="233">
        <f>ROUND(I193*H193,2)</f>
        <v>0</v>
      </c>
      <c r="BL193" s="18" t="s">
        <v>137</v>
      </c>
      <c r="BM193" s="232" t="s">
        <v>305</v>
      </c>
    </row>
    <row r="194" s="14" customFormat="1">
      <c r="A194" s="14"/>
      <c r="B194" s="246"/>
      <c r="C194" s="247"/>
      <c r="D194" s="236" t="s">
        <v>128</v>
      </c>
      <c r="E194" s="248" t="s">
        <v>1</v>
      </c>
      <c r="F194" s="249" t="s">
        <v>306</v>
      </c>
      <c r="G194" s="247"/>
      <c r="H194" s="248" t="s">
        <v>1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128</v>
      </c>
      <c r="AU194" s="255" t="s">
        <v>86</v>
      </c>
      <c r="AV194" s="14" t="s">
        <v>84</v>
      </c>
      <c r="AW194" s="14" t="s">
        <v>32</v>
      </c>
      <c r="AX194" s="14" t="s">
        <v>76</v>
      </c>
      <c r="AY194" s="255" t="s">
        <v>119</v>
      </c>
    </row>
    <row r="195" s="13" customFormat="1">
      <c r="A195" s="13"/>
      <c r="B195" s="234"/>
      <c r="C195" s="235"/>
      <c r="D195" s="236" t="s">
        <v>128</v>
      </c>
      <c r="E195" s="237" t="s">
        <v>1</v>
      </c>
      <c r="F195" s="238" t="s">
        <v>297</v>
      </c>
      <c r="G195" s="235"/>
      <c r="H195" s="239">
        <v>15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128</v>
      </c>
      <c r="AU195" s="245" t="s">
        <v>86</v>
      </c>
      <c r="AV195" s="13" t="s">
        <v>86</v>
      </c>
      <c r="AW195" s="13" t="s">
        <v>32</v>
      </c>
      <c r="AX195" s="13" t="s">
        <v>84</v>
      </c>
      <c r="AY195" s="245" t="s">
        <v>119</v>
      </c>
    </row>
    <row r="196" s="2" customFormat="1" ht="66.75" customHeight="1">
      <c r="A196" s="39"/>
      <c r="B196" s="40"/>
      <c r="C196" s="220" t="s">
        <v>307</v>
      </c>
      <c r="D196" s="220" t="s">
        <v>122</v>
      </c>
      <c r="E196" s="221" t="s">
        <v>308</v>
      </c>
      <c r="F196" s="222" t="s">
        <v>309</v>
      </c>
      <c r="G196" s="223" t="s">
        <v>264</v>
      </c>
      <c r="H196" s="224">
        <v>62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41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0.28999999999999998</v>
      </c>
      <c r="T196" s="231">
        <f>S196*H196</f>
        <v>17.98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137</v>
      </c>
      <c r="AT196" s="232" t="s">
        <v>122</v>
      </c>
      <c r="AU196" s="232" t="s">
        <v>86</v>
      </c>
      <c r="AY196" s="18" t="s">
        <v>119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84</v>
      </c>
      <c r="BK196" s="233">
        <f>ROUND(I196*H196,2)</f>
        <v>0</v>
      </c>
      <c r="BL196" s="18" t="s">
        <v>137</v>
      </c>
      <c r="BM196" s="232" t="s">
        <v>310</v>
      </c>
    </row>
    <row r="197" s="14" customFormat="1">
      <c r="A197" s="14"/>
      <c r="B197" s="246"/>
      <c r="C197" s="247"/>
      <c r="D197" s="236" t="s">
        <v>128</v>
      </c>
      <c r="E197" s="248" t="s">
        <v>1</v>
      </c>
      <c r="F197" s="249" t="s">
        <v>306</v>
      </c>
      <c r="G197" s="247"/>
      <c r="H197" s="248" t="s">
        <v>1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128</v>
      </c>
      <c r="AU197" s="255" t="s">
        <v>86</v>
      </c>
      <c r="AV197" s="14" t="s">
        <v>84</v>
      </c>
      <c r="AW197" s="14" t="s">
        <v>32</v>
      </c>
      <c r="AX197" s="14" t="s">
        <v>76</v>
      </c>
      <c r="AY197" s="255" t="s">
        <v>119</v>
      </c>
    </row>
    <row r="198" s="13" customFormat="1">
      <c r="A198" s="13"/>
      <c r="B198" s="234"/>
      <c r="C198" s="235"/>
      <c r="D198" s="236" t="s">
        <v>128</v>
      </c>
      <c r="E198" s="237" t="s">
        <v>1</v>
      </c>
      <c r="F198" s="238" t="s">
        <v>297</v>
      </c>
      <c r="G198" s="235"/>
      <c r="H198" s="239">
        <v>15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128</v>
      </c>
      <c r="AU198" s="245" t="s">
        <v>86</v>
      </c>
      <c r="AV198" s="13" t="s">
        <v>86</v>
      </c>
      <c r="AW198" s="13" t="s">
        <v>32</v>
      </c>
      <c r="AX198" s="13" t="s">
        <v>76</v>
      </c>
      <c r="AY198" s="245" t="s">
        <v>119</v>
      </c>
    </row>
    <row r="199" s="14" customFormat="1">
      <c r="A199" s="14"/>
      <c r="B199" s="246"/>
      <c r="C199" s="247"/>
      <c r="D199" s="236" t="s">
        <v>128</v>
      </c>
      <c r="E199" s="248" t="s">
        <v>1</v>
      </c>
      <c r="F199" s="249" t="s">
        <v>311</v>
      </c>
      <c r="G199" s="247"/>
      <c r="H199" s="248" t="s">
        <v>1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128</v>
      </c>
      <c r="AU199" s="255" t="s">
        <v>86</v>
      </c>
      <c r="AV199" s="14" t="s">
        <v>84</v>
      </c>
      <c r="AW199" s="14" t="s">
        <v>32</v>
      </c>
      <c r="AX199" s="14" t="s">
        <v>76</v>
      </c>
      <c r="AY199" s="255" t="s">
        <v>119</v>
      </c>
    </row>
    <row r="200" s="13" customFormat="1">
      <c r="A200" s="13"/>
      <c r="B200" s="234"/>
      <c r="C200" s="235"/>
      <c r="D200" s="236" t="s">
        <v>128</v>
      </c>
      <c r="E200" s="237" t="s">
        <v>1</v>
      </c>
      <c r="F200" s="238" t="s">
        <v>312</v>
      </c>
      <c r="G200" s="235"/>
      <c r="H200" s="239">
        <v>31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128</v>
      </c>
      <c r="AU200" s="245" t="s">
        <v>86</v>
      </c>
      <c r="AV200" s="13" t="s">
        <v>86</v>
      </c>
      <c r="AW200" s="13" t="s">
        <v>32</v>
      </c>
      <c r="AX200" s="13" t="s">
        <v>76</v>
      </c>
      <c r="AY200" s="245" t="s">
        <v>119</v>
      </c>
    </row>
    <row r="201" s="14" customFormat="1">
      <c r="A201" s="14"/>
      <c r="B201" s="246"/>
      <c r="C201" s="247"/>
      <c r="D201" s="236" t="s">
        <v>128</v>
      </c>
      <c r="E201" s="248" t="s">
        <v>1</v>
      </c>
      <c r="F201" s="249" t="s">
        <v>313</v>
      </c>
      <c r="G201" s="247"/>
      <c r="H201" s="248" t="s">
        <v>1</v>
      </c>
      <c r="I201" s="250"/>
      <c r="J201" s="247"/>
      <c r="K201" s="247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128</v>
      </c>
      <c r="AU201" s="255" t="s">
        <v>86</v>
      </c>
      <c r="AV201" s="14" t="s">
        <v>84</v>
      </c>
      <c r="AW201" s="14" t="s">
        <v>32</v>
      </c>
      <c r="AX201" s="14" t="s">
        <v>76</v>
      </c>
      <c r="AY201" s="255" t="s">
        <v>119</v>
      </c>
    </row>
    <row r="202" s="13" customFormat="1">
      <c r="A202" s="13"/>
      <c r="B202" s="234"/>
      <c r="C202" s="235"/>
      <c r="D202" s="236" t="s">
        <v>128</v>
      </c>
      <c r="E202" s="237" t="s">
        <v>1</v>
      </c>
      <c r="F202" s="238" t="s">
        <v>302</v>
      </c>
      <c r="G202" s="235"/>
      <c r="H202" s="239">
        <v>16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128</v>
      </c>
      <c r="AU202" s="245" t="s">
        <v>86</v>
      </c>
      <c r="AV202" s="13" t="s">
        <v>86</v>
      </c>
      <c r="AW202" s="13" t="s">
        <v>32</v>
      </c>
      <c r="AX202" s="13" t="s">
        <v>76</v>
      </c>
      <c r="AY202" s="245" t="s">
        <v>119</v>
      </c>
    </row>
    <row r="203" s="15" customFormat="1">
      <c r="A203" s="15"/>
      <c r="B203" s="259"/>
      <c r="C203" s="260"/>
      <c r="D203" s="236" t="s">
        <v>128</v>
      </c>
      <c r="E203" s="261" t="s">
        <v>1</v>
      </c>
      <c r="F203" s="262" t="s">
        <v>216</v>
      </c>
      <c r="G203" s="260"/>
      <c r="H203" s="263">
        <v>62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9" t="s">
        <v>128</v>
      </c>
      <c r="AU203" s="269" t="s">
        <v>86</v>
      </c>
      <c r="AV203" s="15" t="s">
        <v>137</v>
      </c>
      <c r="AW203" s="15" t="s">
        <v>32</v>
      </c>
      <c r="AX203" s="15" t="s">
        <v>84</v>
      </c>
      <c r="AY203" s="269" t="s">
        <v>119</v>
      </c>
    </row>
    <row r="204" s="2" customFormat="1" ht="55.5" customHeight="1">
      <c r="A204" s="39"/>
      <c r="B204" s="40"/>
      <c r="C204" s="220" t="s">
        <v>314</v>
      </c>
      <c r="D204" s="220" t="s">
        <v>122</v>
      </c>
      <c r="E204" s="221" t="s">
        <v>315</v>
      </c>
      <c r="F204" s="222" t="s">
        <v>316</v>
      </c>
      <c r="G204" s="223" t="s">
        <v>264</v>
      </c>
      <c r="H204" s="224">
        <v>31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41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0.23999999999999999</v>
      </c>
      <c r="T204" s="231">
        <f>S204*H204</f>
        <v>7.4399999999999995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137</v>
      </c>
      <c r="AT204" s="232" t="s">
        <v>122</v>
      </c>
      <c r="AU204" s="232" t="s">
        <v>86</v>
      </c>
      <c r="AY204" s="18" t="s">
        <v>119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84</v>
      </c>
      <c r="BK204" s="233">
        <f>ROUND(I204*H204,2)</f>
        <v>0</v>
      </c>
      <c r="BL204" s="18" t="s">
        <v>137</v>
      </c>
      <c r="BM204" s="232" t="s">
        <v>317</v>
      </c>
    </row>
    <row r="205" s="14" customFormat="1">
      <c r="A205" s="14"/>
      <c r="B205" s="246"/>
      <c r="C205" s="247"/>
      <c r="D205" s="236" t="s">
        <v>128</v>
      </c>
      <c r="E205" s="248" t="s">
        <v>1</v>
      </c>
      <c r="F205" s="249" t="s">
        <v>311</v>
      </c>
      <c r="G205" s="247"/>
      <c r="H205" s="248" t="s">
        <v>1</v>
      </c>
      <c r="I205" s="250"/>
      <c r="J205" s="247"/>
      <c r="K205" s="247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128</v>
      </c>
      <c r="AU205" s="255" t="s">
        <v>86</v>
      </c>
      <c r="AV205" s="14" t="s">
        <v>84</v>
      </c>
      <c r="AW205" s="14" t="s">
        <v>32</v>
      </c>
      <c r="AX205" s="14" t="s">
        <v>76</v>
      </c>
      <c r="AY205" s="255" t="s">
        <v>119</v>
      </c>
    </row>
    <row r="206" s="13" customFormat="1">
      <c r="A206" s="13"/>
      <c r="B206" s="234"/>
      <c r="C206" s="235"/>
      <c r="D206" s="236" t="s">
        <v>128</v>
      </c>
      <c r="E206" s="237" t="s">
        <v>1</v>
      </c>
      <c r="F206" s="238" t="s">
        <v>312</v>
      </c>
      <c r="G206" s="235"/>
      <c r="H206" s="239">
        <v>31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128</v>
      </c>
      <c r="AU206" s="245" t="s">
        <v>86</v>
      </c>
      <c r="AV206" s="13" t="s">
        <v>86</v>
      </c>
      <c r="AW206" s="13" t="s">
        <v>32</v>
      </c>
      <c r="AX206" s="13" t="s">
        <v>84</v>
      </c>
      <c r="AY206" s="245" t="s">
        <v>119</v>
      </c>
    </row>
    <row r="207" s="2" customFormat="1" ht="62.7" customHeight="1">
      <c r="A207" s="39"/>
      <c r="B207" s="40"/>
      <c r="C207" s="220" t="s">
        <v>318</v>
      </c>
      <c r="D207" s="220" t="s">
        <v>122</v>
      </c>
      <c r="E207" s="221" t="s">
        <v>319</v>
      </c>
      <c r="F207" s="222" t="s">
        <v>320</v>
      </c>
      <c r="G207" s="223" t="s">
        <v>264</v>
      </c>
      <c r="H207" s="224">
        <v>16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41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0.625</v>
      </c>
      <c r="T207" s="231">
        <f>S207*H207</f>
        <v>10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137</v>
      </c>
      <c r="AT207" s="232" t="s">
        <v>122</v>
      </c>
      <c r="AU207" s="232" t="s">
        <v>86</v>
      </c>
      <c r="AY207" s="18" t="s">
        <v>119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84</v>
      </c>
      <c r="BK207" s="233">
        <f>ROUND(I207*H207,2)</f>
        <v>0</v>
      </c>
      <c r="BL207" s="18" t="s">
        <v>137</v>
      </c>
      <c r="BM207" s="232" t="s">
        <v>321</v>
      </c>
    </row>
    <row r="208" s="14" customFormat="1">
      <c r="A208" s="14"/>
      <c r="B208" s="246"/>
      <c r="C208" s="247"/>
      <c r="D208" s="236" t="s">
        <v>128</v>
      </c>
      <c r="E208" s="248" t="s">
        <v>1</v>
      </c>
      <c r="F208" s="249" t="s">
        <v>313</v>
      </c>
      <c r="G208" s="247"/>
      <c r="H208" s="248" t="s">
        <v>1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128</v>
      </c>
      <c r="AU208" s="255" t="s">
        <v>86</v>
      </c>
      <c r="AV208" s="14" t="s">
        <v>84</v>
      </c>
      <c r="AW208" s="14" t="s">
        <v>32</v>
      </c>
      <c r="AX208" s="14" t="s">
        <v>76</v>
      </c>
      <c r="AY208" s="255" t="s">
        <v>119</v>
      </c>
    </row>
    <row r="209" s="13" customFormat="1">
      <c r="A209" s="13"/>
      <c r="B209" s="234"/>
      <c r="C209" s="235"/>
      <c r="D209" s="236" t="s">
        <v>128</v>
      </c>
      <c r="E209" s="237" t="s">
        <v>1</v>
      </c>
      <c r="F209" s="238" t="s">
        <v>302</v>
      </c>
      <c r="G209" s="235"/>
      <c r="H209" s="239">
        <v>16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128</v>
      </c>
      <c r="AU209" s="245" t="s">
        <v>86</v>
      </c>
      <c r="AV209" s="13" t="s">
        <v>86</v>
      </c>
      <c r="AW209" s="13" t="s">
        <v>32</v>
      </c>
      <c r="AX209" s="13" t="s">
        <v>84</v>
      </c>
      <c r="AY209" s="245" t="s">
        <v>119</v>
      </c>
    </row>
    <row r="210" s="2" customFormat="1" ht="49.05" customHeight="1">
      <c r="A210" s="39"/>
      <c r="B210" s="40"/>
      <c r="C210" s="220" t="s">
        <v>322</v>
      </c>
      <c r="D210" s="220" t="s">
        <v>122</v>
      </c>
      <c r="E210" s="221" t="s">
        <v>323</v>
      </c>
      <c r="F210" s="222" t="s">
        <v>324</v>
      </c>
      <c r="G210" s="223" t="s">
        <v>235</v>
      </c>
      <c r="H210" s="224">
        <v>10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41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0.20499999999999999</v>
      </c>
      <c r="T210" s="231">
        <f>S210*H210</f>
        <v>2.0499999999999998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137</v>
      </c>
      <c r="AT210" s="232" t="s">
        <v>122</v>
      </c>
      <c r="AU210" s="232" t="s">
        <v>86</v>
      </c>
      <c r="AY210" s="18" t="s">
        <v>119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84</v>
      </c>
      <c r="BK210" s="233">
        <f>ROUND(I210*H210,2)</f>
        <v>0</v>
      </c>
      <c r="BL210" s="18" t="s">
        <v>137</v>
      </c>
      <c r="BM210" s="232" t="s">
        <v>325</v>
      </c>
    </row>
    <row r="211" s="13" customFormat="1">
      <c r="A211" s="13"/>
      <c r="B211" s="234"/>
      <c r="C211" s="235"/>
      <c r="D211" s="236" t="s">
        <v>128</v>
      </c>
      <c r="E211" s="237" t="s">
        <v>1</v>
      </c>
      <c r="F211" s="238" t="s">
        <v>176</v>
      </c>
      <c r="G211" s="235"/>
      <c r="H211" s="239">
        <v>10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128</v>
      </c>
      <c r="AU211" s="245" t="s">
        <v>86</v>
      </c>
      <c r="AV211" s="13" t="s">
        <v>86</v>
      </c>
      <c r="AW211" s="13" t="s">
        <v>32</v>
      </c>
      <c r="AX211" s="13" t="s">
        <v>84</v>
      </c>
      <c r="AY211" s="245" t="s">
        <v>119</v>
      </c>
    </row>
    <row r="212" s="2" customFormat="1" ht="24.15" customHeight="1">
      <c r="A212" s="39"/>
      <c r="B212" s="40"/>
      <c r="C212" s="220" t="s">
        <v>7</v>
      </c>
      <c r="D212" s="220" t="s">
        <v>122</v>
      </c>
      <c r="E212" s="221" t="s">
        <v>326</v>
      </c>
      <c r="F212" s="222" t="s">
        <v>327</v>
      </c>
      <c r="G212" s="223" t="s">
        <v>235</v>
      </c>
      <c r="H212" s="224">
        <v>12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41</v>
      </c>
      <c r="O212" s="92"/>
      <c r="P212" s="230">
        <f>O212*H212</f>
        <v>0</v>
      </c>
      <c r="Q212" s="230">
        <v>8.0000000000000007E-05</v>
      </c>
      <c r="R212" s="230">
        <f>Q212*H212</f>
        <v>0.00096000000000000013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137</v>
      </c>
      <c r="AT212" s="232" t="s">
        <v>122</v>
      </c>
      <c r="AU212" s="232" t="s">
        <v>86</v>
      </c>
      <c r="AY212" s="18" t="s">
        <v>119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84</v>
      </c>
      <c r="BK212" s="233">
        <f>ROUND(I212*H212,2)</f>
        <v>0</v>
      </c>
      <c r="BL212" s="18" t="s">
        <v>137</v>
      </c>
      <c r="BM212" s="232" t="s">
        <v>328</v>
      </c>
    </row>
    <row r="213" s="13" customFormat="1">
      <c r="A213" s="13"/>
      <c r="B213" s="234"/>
      <c r="C213" s="235"/>
      <c r="D213" s="236" t="s">
        <v>128</v>
      </c>
      <c r="E213" s="237" t="s">
        <v>1</v>
      </c>
      <c r="F213" s="238" t="s">
        <v>8</v>
      </c>
      <c r="G213" s="235"/>
      <c r="H213" s="239">
        <v>12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128</v>
      </c>
      <c r="AU213" s="245" t="s">
        <v>86</v>
      </c>
      <c r="AV213" s="13" t="s">
        <v>86</v>
      </c>
      <c r="AW213" s="13" t="s">
        <v>32</v>
      </c>
      <c r="AX213" s="13" t="s">
        <v>84</v>
      </c>
      <c r="AY213" s="245" t="s">
        <v>119</v>
      </c>
    </row>
    <row r="214" s="2" customFormat="1" ht="66.75" customHeight="1">
      <c r="A214" s="39"/>
      <c r="B214" s="40"/>
      <c r="C214" s="220" t="s">
        <v>329</v>
      </c>
      <c r="D214" s="220" t="s">
        <v>122</v>
      </c>
      <c r="E214" s="221" t="s">
        <v>330</v>
      </c>
      <c r="F214" s="222" t="s">
        <v>331</v>
      </c>
      <c r="G214" s="223" t="s">
        <v>235</v>
      </c>
      <c r="H214" s="224">
        <v>10</v>
      </c>
      <c r="I214" s="225"/>
      <c r="J214" s="226">
        <f>ROUND(I214*H214,2)</f>
        <v>0</v>
      </c>
      <c r="K214" s="227"/>
      <c r="L214" s="45"/>
      <c r="M214" s="228" t="s">
        <v>1</v>
      </c>
      <c r="N214" s="229" t="s">
        <v>41</v>
      </c>
      <c r="O214" s="92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137</v>
      </c>
      <c r="AT214" s="232" t="s">
        <v>122</v>
      </c>
      <c r="AU214" s="232" t="s">
        <v>86</v>
      </c>
      <c r="AY214" s="18" t="s">
        <v>119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84</v>
      </c>
      <c r="BK214" s="233">
        <f>ROUND(I214*H214,2)</f>
        <v>0</v>
      </c>
      <c r="BL214" s="18" t="s">
        <v>137</v>
      </c>
      <c r="BM214" s="232" t="s">
        <v>332</v>
      </c>
    </row>
    <row r="215" s="13" customFormat="1">
      <c r="A215" s="13"/>
      <c r="B215" s="234"/>
      <c r="C215" s="235"/>
      <c r="D215" s="236" t="s">
        <v>128</v>
      </c>
      <c r="E215" s="237" t="s">
        <v>1</v>
      </c>
      <c r="F215" s="238" t="s">
        <v>176</v>
      </c>
      <c r="G215" s="235"/>
      <c r="H215" s="239">
        <v>10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128</v>
      </c>
      <c r="AU215" s="245" t="s">
        <v>86</v>
      </c>
      <c r="AV215" s="13" t="s">
        <v>86</v>
      </c>
      <c r="AW215" s="13" t="s">
        <v>32</v>
      </c>
      <c r="AX215" s="13" t="s">
        <v>84</v>
      </c>
      <c r="AY215" s="245" t="s">
        <v>119</v>
      </c>
    </row>
    <row r="216" s="2" customFormat="1" ht="66.75" customHeight="1">
      <c r="A216" s="39"/>
      <c r="B216" s="40"/>
      <c r="C216" s="220" t="s">
        <v>333</v>
      </c>
      <c r="D216" s="220" t="s">
        <v>122</v>
      </c>
      <c r="E216" s="221" t="s">
        <v>334</v>
      </c>
      <c r="F216" s="222" t="s">
        <v>335</v>
      </c>
      <c r="G216" s="223" t="s">
        <v>264</v>
      </c>
      <c r="H216" s="224">
        <v>15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41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137</v>
      </c>
      <c r="AT216" s="232" t="s">
        <v>122</v>
      </c>
      <c r="AU216" s="232" t="s">
        <v>86</v>
      </c>
      <c r="AY216" s="18" t="s">
        <v>119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84</v>
      </c>
      <c r="BK216" s="233">
        <f>ROUND(I216*H216,2)</f>
        <v>0</v>
      </c>
      <c r="BL216" s="18" t="s">
        <v>137</v>
      </c>
      <c r="BM216" s="232" t="s">
        <v>336</v>
      </c>
    </row>
    <row r="217" s="13" customFormat="1">
      <c r="A217" s="13"/>
      <c r="B217" s="234"/>
      <c r="C217" s="235"/>
      <c r="D217" s="236" t="s">
        <v>128</v>
      </c>
      <c r="E217" s="237" t="s">
        <v>1</v>
      </c>
      <c r="F217" s="238" t="s">
        <v>297</v>
      </c>
      <c r="G217" s="235"/>
      <c r="H217" s="239">
        <v>15</v>
      </c>
      <c r="I217" s="240"/>
      <c r="J217" s="235"/>
      <c r="K217" s="235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128</v>
      </c>
      <c r="AU217" s="245" t="s">
        <v>86</v>
      </c>
      <c r="AV217" s="13" t="s">
        <v>86</v>
      </c>
      <c r="AW217" s="13" t="s">
        <v>32</v>
      </c>
      <c r="AX217" s="13" t="s">
        <v>84</v>
      </c>
      <c r="AY217" s="245" t="s">
        <v>119</v>
      </c>
    </row>
    <row r="218" s="12" customFormat="1" ht="22.8" customHeight="1">
      <c r="A218" s="12"/>
      <c r="B218" s="204"/>
      <c r="C218" s="205"/>
      <c r="D218" s="206" t="s">
        <v>75</v>
      </c>
      <c r="E218" s="218" t="s">
        <v>314</v>
      </c>
      <c r="F218" s="218" t="s">
        <v>337</v>
      </c>
      <c r="G218" s="205"/>
      <c r="H218" s="205"/>
      <c r="I218" s="208"/>
      <c r="J218" s="219">
        <f>BK218</f>
        <v>0</v>
      </c>
      <c r="K218" s="205"/>
      <c r="L218" s="210"/>
      <c r="M218" s="211"/>
      <c r="N218" s="212"/>
      <c r="O218" s="212"/>
      <c r="P218" s="213">
        <f>SUM(P219:P274)</f>
        <v>0</v>
      </c>
      <c r="Q218" s="212"/>
      <c r="R218" s="213">
        <f>SUM(R219:R274)</f>
        <v>0.024191999999999998</v>
      </c>
      <c r="S218" s="212"/>
      <c r="T218" s="214">
        <f>SUM(T219:T274)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5" t="s">
        <v>84</v>
      </c>
      <c r="AT218" s="216" t="s">
        <v>75</v>
      </c>
      <c r="AU218" s="216" t="s">
        <v>84</v>
      </c>
      <c r="AY218" s="215" t="s">
        <v>119</v>
      </c>
      <c r="BK218" s="217">
        <f>SUM(BK219:BK274)</f>
        <v>0</v>
      </c>
    </row>
    <row r="219" s="2" customFormat="1" ht="37.8" customHeight="1">
      <c r="A219" s="39"/>
      <c r="B219" s="40"/>
      <c r="C219" s="220" t="s">
        <v>338</v>
      </c>
      <c r="D219" s="220" t="s">
        <v>122</v>
      </c>
      <c r="E219" s="221" t="s">
        <v>278</v>
      </c>
      <c r="F219" s="222" t="s">
        <v>279</v>
      </c>
      <c r="G219" s="223" t="s">
        <v>209</v>
      </c>
      <c r="H219" s="224">
        <v>50.5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41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137</v>
      </c>
      <c r="AT219" s="232" t="s">
        <v>122</v>
      </c>
      <c r="AU219" s="232" t="s">
        <v>86</v>
      </c>
      <c r="AY219" s="18" t="s">
        <v>119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84</v>
      </c>
      <c r="BK219" s="233">
        <f>ROUND(I219*H219,2)</f>
        <v>0</v>
      </c>
      <c r="BL219" s="18" t="s">
        <v>137</v>
      </c>
      <c r="BM219" s="232" t="s">
        <v>339</v>
      </c>
    </row>
    <row r="220" s="14" customFormat="1">
      <c r="A220" s="14"/>
      <c r="B220" s="246"/>
      <c r="C220" s="247"/>
      <c r="D220" s="236" t="s">
        <v>128</v>
      </c>
      <c r="E220" s="248" t="s">
        <v>1</v>
      </c>
      <c r="F220" s="249" t="s">
        <v>340</v>
      </c>
      <c r="G220" s="247"/>
      <c r="H220" s="248" t="s">
        <v>1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128</v>
      </c>
      <c r="AU220" s="255" t="s">
        <v>86</v>
      </c>
      <c r="AV220" s="14" t="s">
        <v>84</v>
      </c>
      <c r="AW220" s="14" t="s">
        <v>32</v>
      </c>
      <c r="AX220" s="14" t="s">
        <v>76</v>
      </c>
      <c r="AY220" s="255" t="s">
        <v>119</v>
      </c>
    </row>
    <row r="221" s="13" customFormat="1">
      <c r="A221" s="13"/>
      <c r="B221" s="234"/>
      <c r="C221" s="235"/>
      <c r="D221" s="236" t="s">
        <v>128</v>
      </c>
      <c r="E221" s="237" t="s">
        <v>1</v>
      </c>
      <c r="F221" s="238" t="s">
        <v>341</v>
      </c>
      <c r="G221" s="235"/>
      <c r="H221" s="239">
        <v>50.5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128</v>
      </c>
      <c r="AU221" s="245" t="s">
        <v>86</v>
      </c>
      <c r="AV221" s="13" t="s">
        <v>86</v>
      </c>
      <c r="AW221" s="13" t="s">
        <v>32</v>
      </c>
      <c r="AX221" s="13" t="s">
        <v>84</v>
      </c>
      <c r="AY221" s="245" t="s">
        <v>119</v>
      </c>
    </row>
    <row r="222" s="2" customFormat="1" ht="24.15" customHeight="1">
      <c r="A222" s="39"/>
      <c r="B222" s="40"/>
      <c r="C222" s="220" t="s">
        <v>342</v>
      </c>
      <c r="D222" s="220" t="s">
        <v>122</v>
      </c>
      <c r="E222" s="221" t="s">
        <v>343</v>
      </c>
      <c r="F222" s="222" t="s">
        <v>344</v>
      </c>
      <c r="G222" s="223" t="s">
        <v>209</v>
      </c>
      <c r="H222" s="224">
        <v>50.5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41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137</v>
      </c>
      <c r="AT222" s="232" t="s">
        <v>122</v>
      </c>
      <c r="AU222" s="232" t="s">
        <v>86</v>
      </c>
      <c r="AY222" s="18" t="s">
        <v>119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84</v>
      </c>
      <c r="BK222" s="233">
        <f>ROUND(I222*H222,2)</f>
        <v>0</v>
      </c>
      <c r="BL222" s="18" t="s">
        <v>137</v>
      </c>
      <c r="BM222" s="232" t="s">
        <v>345</v>
      </c>
    </row>
    <row r="223" s="13" customFormat="1">
      <c r="A223" s="13"/>
      <c r="B223" s="234"/>
      <c r="C223" s="235"/>
      <c r="D223" s="236" t="s">
        <v>128</v>
      </c>
      <c r="E223" s="237" t="s">
        <v>1</v>
      </c>
      <c r="F223" s="238" t="s">
        <v>282</v>
      </c>
      <c r="G223" s="235"/>
      <c r="H223" s="239">
        <v>50.5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128</v>
      </c>
      <c r="AU223" s="245" t="s">
        <v>86</v>
      </c>
      <c r="AV223" s="13" t="s">
        <v>86</v>
      </c>
      <c r="AW223" s="13" t="s">
        <v>32</v>
      </c>
      <c r="AX223" s="13" t="s">
        <v>84</v>
      </c>
      <c r="AY223" s="245" t="s">
        <v>119</v>
      </c>
    </row>
    <row r="224" s="2" customFormat="1" ht="24.15" customHeight="1">
      <c r="A224" s="39"/>
      <c r="B224" s="40"/>
      <c r="C224" s="220" t="s">
        <v>346</v>
      </c>
      <c r="D224" s="220" t="s">
        <v>122</v>
      </c>
      <c r="E224" s="221" t="s">
        <v>347</v>
      </c>
      <c r="F224" s="222" t="s">
        <v>348</v>
      </c>
      <c r="G224" s="223" t="s">
        <v>209</v>
      </c>
      <c r="H224" s="224">
        <v>50.5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41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137</v>
      </c>
      <c r="AT224" s="232" t="s">
        <v>122</v>
      </c>
      <c r="AU224" s="232" t="s">
        <v>86</v>
      </c>
      <c r="AY224" s="18" t="s">
        <v>119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84</v>
      </c>
      <c r="BK224" s="233">
        <f>ROUND(I224*H224,2)</f>
        <v>0</v>
      </c>
      <c r="BL224" s="18" t="s">
        <v>137</v>
      </c>
      <c r="BM224" s="232" t="s">
        <v>349</v>
      </c>
    </row>
    <row r="225" s="13" customFormat="1">
      <c r="A225" s="13"/>
      <c r="B225" s="234"/>
      <c r="C225" s="235"/>
      <c r="D225" s="236" t="s">
        <v>128</v>
      </c>
      <c r="E225" s="237" t="s">
        <v>1</v>
      </c>
      <c r="F225" s="238" t="s">
        <v>282</v>
      </c>
      <c r="G225" s="235"/>
      <c r="H225" s="239">
        <v>50.5</v>
      </c>
      <c r="I225" s="240"/>
      <c r="J225" s="235"/>
      <c r="K225" s="235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128</v>
      </c>
      <c r="AU225" s="245" t="s">
        <v>86</v>
      </c>
      <c r="AV225" s="13" t="s">
        <v>86</v>
      </c>
      <c r="AW225" s="13" t="s">
        <v>32</v>
      </c>
      <c r="AX225" s="13" t="s">
        <v>84</v>
      </c>
      <c r="AY225" s="245" t="s">
        <v>119</v>
      </c>
    </row>
    <row r="226" s="2" customFormat="1" ht="55.5" customHeight="1">
      <c r="A226" s="39"/>
      <c r="B226" s="40"/>
      <c r="C226" s="220" t="s">
        <v>350</v>
      </c>
      <c r="D226" s="220" t="s">
        <v>122</v>
      </c>
      <c r="E226" s="221" t="s">
        <v>351</v>
      </c>
      <c r="F226" s="222" t="s">
        <v>352</v>
      </c>
      <c r="G226" s="223" t="s">
        <v>264</v>
      </c>
      <c r="H226" s="224">
        <v>336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41</v>
      </c>
      <c r="O226" s="92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137</v>
      </c>
      <c r="AT226" s="232" t="s">
        <v>122</v>
      </c>
      <c r="AU226" s="232" t="s">
        <v>86</v>
      </c>
      <c r="AY226" s="18" t="s">
        <v>119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84</v>
      </c>
      <c r="BK226" s="233">
        <f>ROUND(I226*H226,2)</f>
        <v>0</v>
      </c>
      <c r="BL226" s="18" t="s">
        <v>137</v>
      </c>
      <c r="BM226" s="232" t="s">
        <v>353</v>
      </c>
    </row>
    <row r="227" s="13" customFormat="1">
      <c r="A227" s="13"/>
      <c r="B227" s="234"/>
      <c r="C227" s="235"/>
      <c r="D227" s="236" t="s">
        <v>128</v>
      </c>
      <c r="E227" s="237" t="s">
        <v>1</v>
      </c>
      <c r="F227" s="238" t="s">
        <v>354</v>
      </c>
      <c r="G227" s="235"/>
      <c r="H227" s="239">
        <v>336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128</v>
      </c>
      <c r="AU227" s="245" t="s">
        <v>86</v>
      </c>
      <c r="AV227" s="13" t="s">
        <v>86</v>
      </c>
      <c r="AW227" s="13" t="s">
        <v>32</v>
      </c>
      <c r="AX227" s="13" t="s">
        <v>84</v>
      </c>
      <c r="AY227" s="245" t="s">
        <v>119</v>
      </c>
    </row>
    <row r="228" s="2" customFormat="1" ht="37.8" customHeight="1">
      <c r="A228" s="39"/>
      <c r="B228" s="40"/>
      <c r="C228" s="220" t="s">
        <v>355</v>
      </c>
      <c r="D228" s="220" t="s">
        <v>122</v>
      </c>
      <c r="E228" s="221" t="s">
        <v>356</v>
      </c>
      <c r="F228" s="222" t="s">
        <v>357</v>
      </c>
      <c r="G228" s="223" t="s">
        <v>264</v>
      </c>
      <c r="H228" s="224">
        <v>16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41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137</v>
      </c>
      <c r="AT228" s="232" t="s">
        <v>122</v>
      </c>
      <c r="AU228" s="232" t="s">
        <v>86</v>
      </c>
      <c r="AY228" s="18" t="s">
        <v>119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84</v>
      </c>
      <c r="BK228" s="233">
        <f>ROUND(I228*H228,2)</f>
        <v>0</v>
      </c>
      <c r="BL228" s="18" t="s">
        <v>137</v>
      </c>
      <c r="BM228" s="232" t="s">
        <v>358</v>
      </c>
    </row>
    <row r="229" s="14" customFormat="1">
      <c r="A229" s="14"/>
      <c r="B229" s="246"/>
      <c r="C229" s="247"/>
      <c r="D229" s="236" t="s">
        <v>128</v>
      </c>
      <c r="E229" s="248" t="s">
        <v>1</v>
      </c>
      <c r="F229" s="249" t="s">
        <v>359</v>
      </c>
      <c r="G229" s="247"/>
      <c r="H229" s="248" t="s">
        <v>1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128</v>
      </c>
      <c r="AU229" s="255" t="s">
        <v>86</v>
      </c>
      <c r="AV229" s="14" t="s">
        <v>84</v>
      </c>
      <c r="AW229" s="14" t="s">
        <v>32</v>
      </c>
      <c r="AX229" s="14" t="s">
        <v>76</v>
      </c>
      <c r="AY229" s="255" t="s">
        <v>119</v>
      </c>
    </row>
    <row r="230" s="13" customFormat="1">
      <c r="A230" s="13"/>
      <c r="B230" s="234"/>
      <c r="C230" s="235"/>
      <c r="D230" s="236" t="s">
        <v>128</v>
      </c>
      <c r="E230" s="237" t="s">
        <v>1</v>
      </c>
      <c r="F230" s="238" t="s">
        <v>302</v>
      </c>
      <c r="G230" s="235"/>
      <c r="H230" s="239">
        <v>16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128</v>
      </c>
      <c r="AU230" s="245" t="s">
        <v>86</v>
      </c>
      <c r="AV230" s="13" t="s">
        <v>86</v>
      </c>
      <c r="AW230" s="13" t="s">
        <v>32</v>
      </c>
      <c r="AX230" s="13" t="s">
        <v>84</v>
      </c>
      <c r="AY230" s="245" t="s">
        <v>119</v>
      </c>
    </row>
    <row r="231" s="2" customFormat="1" ht="37.8" customHeight="1">
      <c r="A231" s="39"/>
      <c r="B231" s="40"/>
      <c r="C231" s="220" t="s">
        <v>360</v>
      </c>
      <c r="D231" s="220" t="s">
        <v>122</v>
      </c>
      <c r="E231" s="221" t="s">
        <v>361</v>
      </c>
      <c r="F231" s="222" t="s">
        <v>362</v>
      </c>
      <c r="G231" s="223" t="s">
        <v>264</v>
      </c>
      <c r="H231" s="224">
        <v>274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41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137</v>
      </c>
      <c r="AT231" s="232" t="s">
        <v>122</v>
      </c>
      <c r="AU231" s="232" t="s">
        <v>86</v>
      </c>
      <c r="AY231" s="18" t="s">
        <v>119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84</v>
      </c>
      <c r="BK231" s="233">
        <f>ROUND(I231*H231,2)</f>
        <v>0</v>
      </c>
      <c r="BL231" s="18" t="s">
        <v>137</v>
      </c>
      <c r="BM231" s="232" t="s">
        <v>363</v>
      </c>
    </row>
    <row r="232" s="14" customFormat="1">
      <c r="A232" s="14"/>
      <c r="B232" s="246"/>
      <c r="C232" s="247"/>
      <c r="D232" s="236" t="s">
        <v>128</v>
      </c>
      <c r="E232" s="248" t="s">
        <v>1</v>
      </c>
      <c r="F232" s="249" t="s">
        <v>364</v>
      </c>
      <c r="G232" s="247"/>
      <c r="H232" s="248" t="s">
        <v>1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128</v>
      </c>
      <c r="AU232" s="255" t="s">
        <v>86</v>
      </c>
      <c r="AV232" s="14" t="s">
        <v>84</v>
      </c>
      <c r="AW232" s="14" t="s">
        <v>32</v>
      </c>
      <c r="AX232" s="14" t="s">
        <v>76</v>
      </c>
      <c r="AY232" s="255" t="s">
        <v>119</v>
      </c>
    </row>
    <row r="233" s="13" customFormat="1">
      <c r="A233" s="13"/>
      <c r="B233" s="234"/>
      <c r="C233" s="235"/>
      <c r="D233" s="236" t="s">
        <v>128</v>
      </c>
      <c r="E233" s="237" t="s">
        <v>1</v>
      </c>
      <c r="F233" s="238" t="s">
        <v>365</v>
      </c>
      <c r="G233" s="235"/>
      <c r="H233" s="239">
        <v>238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128</v>
      </c>
      <c r="AU233" s="245" t="s">
        <v>86</v>
      </c>
      <c r="AV233" s="13" t="s">
        <v>86</v>
      </c>
      <c r="AW233" s="13" t="s">
        <v>32</v>
      </c>
      <c r="AX233" s="13" t="s">
        <v>76</v>
      </c>
      <c r="AY233" s="245" t="s">
        <v>119</v>
      </c>
    </row>
    <row r="234" s="14" customFormat="1">
      <c r="A234" s="14"/>
      <c r="B234" s="246"/>
      <c r="C234" s="247"/>
      <c r="D234" s="236" t="s">
        <v>128</v>
      </c>
      <c r="E234" s="248" t="s">
        <v>1</v>
      </c>
      <c r="F234" s="249" t="s">
        <v>366</v>
      </c>
      <c r="G234" s="247"/>
      <c r="H234" s="248" t="s">
        <v>1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128</v>
      </c>
      <c r="AU234" s="255" t="s">
        <v>86</v>
      </c>
      <c r="AV234" s="14" t="s">
        <v>84</v>
      </c>
      <c r="AW234" s="14" t="s">
        <v>32</v>
      </c>
      <c r="AX234" s="14" t="s">
        <v>76</v>
      </c>
      <c r="AY234" s="255" t="s">
        <v>119</v>
      </c>
    </row>
    <row r="235" s="13" customFormat="1">
      <c r="A235" s="13"/>
      <c r="B235" s="234"/>
      <c r="C235" s="235"/>
      <c r="D235" s="236" t="s">
        <v>128</v>
      </c>
      <c r="E235" s="237" t="s">
        <v>1</v>
      </c>
      <c r="F235" s="238" t="s">
        <v>367</v>
      </c>
      <c r="G235" s="235"/>
      <c r="H235" s="239">
        <v>36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128</v>
      </c>
      <c r="AU235" s="245" t="s">
        <v>86</v>
      </c>
      <c r="AV235" s="13" t="s">
        <v>86</v>
      </c>
      <c r="AW235" s="13" t="s">
        <v>32</v>
      </c>
      <c r="AX235" s="13" t="s">
        <v>76</v>
      </c>
      <c r="AY235" s="245" t="s">
        <v>119</v>
      </c>
    </row>
    <row r="236" s="15" customFormat="1">
      <c r="A236" s="15"/>
      <c r="B236" s="259"/>
      <c r="C236" s="260"/>
      <c r="D236" s="236" t="s">
        <v>128</v>
      </c>
      <c r="E236" s="261" t="s">
        <v>1</v>
      </c>
      <c r="F236" s="262" t="s">
        <v>216</v>
      </c>
      <c r="G236" s="260"/>
      <c r="H236" s="263">
        <v>274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9" t="s">
        <v>128</v>
      </c>
      <c r="AU236" s="269" t="s">
        <v>86</v>
      </c>
      <c r="AV236" s="15" t="s">
        <v>137</v>
      </c>
      <c r="AW236" s="15" t="s">
        <v>32</v>
      </c>
      <c r="AX236" s="15" t="s">
        <v>84</v>
      </c>
      <c r="AY236" s="269" t="s">
        <v>119</v>
      </c>
    </row>
    <row r="237" s="2" customFormat="1" ht="37.8" customHeight="1">
      <c r="A237" s="39"/>
      <c r="B237" s="40"/>
      <c r="C237" s="220" t="s">
        <v>368</v>
      </c>
      <c r="D237" s="220" t="s">
        <v>122</v>
      </c>
      <c r="E237" s="221" t="s">
        <v>369</v>
      </c>
      <c r="F237" s="222" t="s">
        <v>370</v>
      </c>
      <c r="G237" s="223" t="s">
        <v>264</v>
      </c>
      <c r="H237" s="224">
        <v>336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41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137</v>
      </c>
      <c r="AT237" s="232" t="s">
        <v>122</v>
      </c>
      <c r="AU237" s="232" t="s">
        <v>86</v>
      </c>
      <c r="AY237" s="18" t="s">
        <v>119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84</v>
      </c>
      <c r="BK237" s="233">
        <f>ROUND(I237*H237,2)</f>
        <v>0</v>
      </c>
      <c r="BL237" s="18" t="s">
        <v>137</v>
      </c>
      <c r="BM237" s="232" t="s">
        <v>371</v>
      </c>
    </row>
    <row r="238" s="13" customFormat="1">
      <c r="A238" s="13"/>
      <c r="B238" s="234"/>
      <c r="C238" s="235"/>
      <c r="D238" s="236" t="s">
        <v>128</v>
      </c>
      <c r="E238" s="237" t="s">
        <v>1</v>
      </c>
      <c r="F238" s="238" t="s">
        <v>372</v>
      </c>
      <c r="G238" s="235"/>
      <c r="H238" s="239">
        <v>336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128</v>
      </c>
      <c r="AU238" s="245" t="s">
        <v>86</v>
      </c>
      <c r="AV238" s="13" t="s">
        <v>86</v>
      </c>
      <c r="AW238" s="13" t="s">
        <v>32</v>
      </c>
      <c r="AX238" s="13" t="s">
        <v>84</v>
      </c>
      <c r="AY238" s="245" t="s">
        <v>119</v>
      </c>
    </row>
    <row r="239" s="2" customFormat="1" ht="16.5" customHeight="1">
      <c r="A239" s="39"/>
      <c r="B239" s="40"/>
      <c r="C239" s="281" t="s">
        <v>312</v>
      </c>
      <c r="D239" s="281" t="s">
        <v>256</v>
      </c>
      <c r="E239" s="282" t="s">
        <v>373</v>
      </c>
      <c r="F239" s="283" t="s">
        <v>374</v>
      </c>
      <c r="G239" s="284" t="s">
        <v>375</v>
      </c>
      <c r="H239" s="285">
        <v>13.103999999999999</v>
      </c>
      <c r="I239" s="286"/>
      <c r="J239" s="287">
        <f>ROUND(I239*H239,2)</f>
        <v>0</v>
      </c>
      <c r="K239" s="288"/>
      <c r="L239" s="289"/>
      <c r="M239" s="290" t="s">
        <v>1</v>
      </c>
      <c r="N239" s="291" t="s">
        <v>41</v>
      </c>
      <c r="O239" s="92"/>
      <c r="P239" s="230">
        <f>O239*H239</f>
        <v>0</v>
      </c>
      <c r="Q239" s="230">
        <v>0.001</v>
      </c>
      <c r="R239" s="230">
        <f>Q239*H239</f>
        <v>0.013103999999999999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163</v>
      </c>
      <c r="AT239" s="232" t="s">
        <v>256</v>
      </c>
      <c r="AU239" s="232" t="s">
        <v>86</v>
      </c>
      <c r="AY239" s="18" t="s">
        <v>119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84</v>
      </c>
      <c r="BK239" s="233">
        <f>ROUND(I239*H239,2)</f>
        <v>0</v>
      </c>
      <c r="BL239" s="18" t="s">
        <v>137</v>
      </c>
      <c r="BM239" s="232" t="s">
        <v>376</v>
      </c>
    </row>
    <row r="240" s="13" customFormat="1">
      <c r="A240" s="13"/>
      <c r="B240" s="234"/>
      <c r="C240" s="235"/>
      <c r="D240" s="236" t="s">
        <v>128</v>
      </c>
      <c r="E240" s="237" t="s">
        <v>1</v>
      </c>
      <c r="F240" s="238" t="s">
        <v>377</v>
      </c>
      <c r="G240" s="235"/>
      <c r="H240" s="239">
        <v>10.92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128</v>
      </c>
      <c r="AU240" s="245" t="s">
        <v>86</v>
      </c>
      <c r="AV240" s="13" t="s">
        <v>86</v>
      </c>
      <c r="AW240" s="13" t="s">
        <v>32</v>
      </c>
      <c r="AX240" s="13" t="s">
        <v>84</v>
      </c>
      <c r="AY240" s="245" t="s">
        <v>119</v>
      </c>
    </row>
    <row r="241" s="13" customFormat="1">
      <c r="A241" s="13"/>
      <c r="B241" s="234"/>
      <c r="C241" s="235"/>
      <c r="D241" s="236" t="s">
        <v>128</v>
      </c>
      <c r="E241" s="235"/>
      <c r="F241" s="238" t="s">
        <v>378</v>
      </c>
      <c r="G241" s="235"/>
      <c r="H241" s="239">
        <v>13.103999999999999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128</v>
      </c>
      <c r="AU241" s="245" t="s">
        <v>86</v>
      </c>
      <c r="AV241" s="13" t="s">
        <v>86</v>
      </c>
      <c r="AW241" s="13" t="s">
        <v>4</v>
      </c>
      <c r="AX241" s="13" t="s">
        <v>84</v>
      </c>
      <c r="AY241" s="245" t="s">
        <v>119</v>
      </c>
    </row>
    <row r="242" s="2" customFormat="1" ht="24.15" customHeight="1">
      <c r="A242" s="39"/>
      <c r="B242" s="40"/>
      <c r="C242" s="220" t="s">
        <v>379</v>
      </c>
      <c r="D242" s="220" t="s">
        <v>122</v>
      </c>
      <c r="E242" s="221" t="s">
        <v>380</v>
      </c>
      <c r="F242" s="222" t="s">
        <v>381</v>
      </c>
      <c r="G242" s="223" t="s">
        <v>264</v>
      </c>
      <c r="H242" s="224">
        <v>672</v>
      </c>
      <c r="I242" s="225"/>
      <c r="J242" s="226">
        <f>ROUND(I242*H242,2)</f>
        <v>0</v>
      </c>
      <c r="K242" s="227"/>
      <c r="L242" s="45"/>
      <c r="M242" s="228" t="s">
        <v>1</v>
      </c>
      <c r="N242" s="229" t="s">
        <v>41</v>
      </c>
      <c r="O242" s="92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2" t="s">
        <v>137</v>
      </c>
      <c r="AT242" s="232" t="s">
        <v>122</v>
      </c>
      <c r="AU242" s="232" t="s">
        <v>86</v>
      </c>
      <c r="AY242" s="18" t="s">
        <v>119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84</v>
      </c>
      <c r="BK242" s="233">
        <f>ROUND(I242*H242,2)</f>
        <v>0</v>
      </c>
      <c r="BL242" s="18" t="s">
        <v>137</v>
      </c>
      <c r="BM242" s="232" t="s">
        <v>382</v>
      </c>
    </row>
    <row r="243" s="14" customFormat="1">
      <c r="A243" s="14"/>
      <c r="B243" s="246"/>
      <c r="C243" s="247"/>
      <c r="D243" s="236" t="s">
        <v>128</v>
      </c>
      <c r="E243" s="248" t="s">
        <v>1</v>
      </c>
      <c r="F243" s="249" t="s">
        <v>383</v>
      </c>
      <c r="G243" s="247"/>
      <c r="H243" s="248" t="s">
        <v>1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128</v>
      </c>
      <c r="AU243" s="255" t="s">
        <v>86</v>
      </c>
      <c r="AV243" s="14" t="s">
        <v>84</v>
      </c>
      <c r="AW243" s="14" t="s">
        <v>32</v>
      </c>
      <c r="AX243" s="14" t="s">
        <v>76</v>
      </c>
      <c r="AY243" s="255" t="s">
        <v>119</v>
      </c>
    </row>
    <row r="244" s="13" customFormat="1">
      <c r="A244" s="13"/>
      <c r="B244" s="234"/>
      <c r="C244" s="235"/>
      <c r="D244" s="236" t="s">
        <v>128</v>
      </c>
      <c r="E244" s="237" t="s">
        <v>1</v>
      </c>
      <c r="F244" s="238" t="s">
        <v>384</v>
      </c>
      <c r="G244" s="235"/>
      <c r="H244" s="239">
        <v>672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128</v>
      </c>
      <c r="AU244" s="245" t="s">
        <v>86</v>
      </c>
      <c r="AV244" s="13" t="s">
        <v>86</v>
      </c>
      <c r="AW244" s="13" t="s">
        <v>32</v>
      </c>
      <c r="AX244" s="13" t="s">
        <v>84</v>
      </c>
      <c r="AY244" s="245" t="s">
        <v>119</v>
      </c>
    </row>
    <row r="245" s="2" customFormat="1" ht="24.15" customHeight="1">
      <c r="A245" s="39"/>
      <c r="B245" s="40"/>
      <c r="C245" s="220" t="s">
        <v>385</v>
      </c>
      <c r="D245" s="220" t="s">
        <v>122</v>
      </c>
      <c r="E245" s="221" t="s">
        <v>386</v>
      </c>
      <c r="F245" s="222" t="s">
        <v>387</v>
      </c>
      <c r="G245" s="223" t="s">
        <v>264</v>
      </c>
      <c r="H245" s="224">
        <v>672</v>
      </c>
      <c r="I245" s="225"/>
      <c r="J245" s="226">
        <f>ROUND(I245*H245,2)</f>
        <v>0</v>
      </c>
      <c r="K245" s="227"/>
      <c r="L245" s="45"/>
      <c r="M245" s="228" t="s">
        <v>1</v>
      </c>
      <c r="N245" s="229" t="s">
        <v>41</v>
      </c>
      <c r="O245" s="92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137</v>
      </c>
      <c r="AT245" s="232" t="s">
        <v>122</v>
      </c>
      <c r="AU245" s="232" t="s">
        <v>86</v>
      </c>
      <c r="AY245" s="18" t="s">
        <v>119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84</v>
      </c>
      <c r="BK245" s="233">
        <f>ROUND(I245*H245,2)</f>
        <v>0</v>
      </c>
      <c r="BL245" s="18" t="s">
        <v>137</v>
      </c>
      <c r="BM245" s="232" t="s">
        <v>388</v>
      </c>
    </row>
    <row r="246" s="14" customFormat="1">
      <c r="A246" s="14"/>
      <c r="B246" s="246"/>
      <c r="C246" s="247"/>
      <c r="D246" s="236" t="s">
        <v>128</v>
      </c>
      <c r="E246" s="248" t="s">
        <v>1</v>
      </c>
      <c r="F246" s="249" t="s">
        <v>389</v>
      </c>
      <c r="G246" s="247"/>
      <c r="H246" s="248" t="s">
        <v>1</v>
      </c>
      <c r="I246" s="250"/>
      <c r="J246" s="247"/>
      <c r="K246" s="247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128</v>
      </c>
      <c r="AU246" s="255" t="s">
        <v>86</v>
      </c>
      <c r="AV246" s="14" t="s">
        <v>84</v>
      </c>
      <c r="AW246" s="14" t="s">
        <v>32</v>
      </c>
      <c r="AX246" s="14" t="s">
        <v>76</v>
      </c>
      <c r="AY246" s="255" t="s">
        <v>119</v>
      </c>
    </row>
    <row r="247" s="13" customFormat="1">
      <c r="A247" s="13"/>
      <c r="B247" s="234"/>
      <c r="C247" s="235"/>
      <c r="D247" s="236" t="s">
        <v>128</v>
      </c>
      <c r="E247" s="237" t="s">
        <v>1</v>
      </c>
      <c r="F247" s="238" t="s">
        <v>384</v>
      </c>
      <c r="G247" s="235"/>
      <c r="H247" s="239">
        <v>672</v>
      </c>
      <c r="I247" s="240"/>
      <c r="J247" s="235"/>
      <c r="K247" s="235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128</v>
      </c>
      <c r="AU247" s="245" t="s">
        <v>86</v>
      </c>
      <c r="AV247" s="13" t="s">
        <v>86</v>
      </c>
      <c r="AW247" s="13" t="s">
        <v>32</v>
      </c>
      <c r="AX247" s="13" t="s">
        <v>84</v>
      </c>
      <c r="AY247" s="245" t="s">
        <v>119</v>
      </c>
    </row>
    <row r="248" s="2" customFormat="1" ht="21.75" customHeight="1">
      <c r="A248" s="39"/>
      <c r="B248" s="40"/>
      <c r="C248" s="220" t="s">
        <v>390</v>
      </c>
      <c r="D248" s="220" t="s">
        <v>122</v>
      </c>
      <c r="E248" s="221" t="s">
        <v>391</v>
      </c>
      <c r="F248" s="222" t="s">
        <v>392</v>
      </c>
      <c r="G248" s="223" t="s">
        <v>264</v>
      </c>
      <c r="H248" s="224">
        <v>672</v>
      </c>
      <c r="I248" s="225"/>
      <c r="J248" s="226">
        <f>ROUND(I248*H248,2)</f>
        <v>0</v>
      </c>
      <c r="K248" s="227"/>
      <c r="L248" s="45"/>
      <c r="M248" s="228" t="s">
        <v>1</v>
      </c>
      <c r="N248" s="229" t="s">
        <v>41</v>
      </c>
      <c r="O248" s="92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2" t="s">
        <v>137</v>
      </c>
      <c r="AT248" s="232" t="s">
        <v>122</v>
      </c>
      <c r="AU248" s="232" t="s">
        <v>86</v>
      </c>
      <c r="AY248" s="18" t="s">
        <v>119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84</v>
      </c>
      <c r="BK248" s="233">
        <f>ROUND(I248*H248,2)</f>
        <v>0</v>
      </c>
      <c r="BL248" s="18" t="s">
        <v>137</v>
      </c>
      <c r="BM248" s="232" t="s">
        <v>393</v>
      </c>
    </row>
    <row r="249" s="14" customFormat="1">
      <c r="A249" s="14"/>
      <c r="B249" s="246"/>
      <c r="C249" s="247"/>
      <c r="D249" s="236" t="s">
        <v>128</v>
      </c>
      <c r="E249" s="248" t="s">
        <v>1</v>
      </c>
      <c r="F249" s="249" t="s">
        <v>389</v>
      </c>
      <c r="G249" s="247"/>
      <c r="H249" s="248" t="s">
        <v>1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128</v>
      </c>
      <c r="AU249" s="255" t="s">
        <v>86</v>
      </c>
      <c r="AV249" s="14" t="s">
        <v>84</v>
      </c>
      <c r="AW249" s="14" t="s">
        <v>32</v>
      </c>
      <c r="AX249" s="14" t="s">
        <v>76</v>
      </c>
      <c r="AY249" s="255" t="s">
        <v>119</v>
      </c>
    </row>
    <row r="250" s="13" customFormat="1">
      <c r="A250" s="13"/>
      <c r="B250" s="234"/>
      <c r="C250" s="235"/>
      <c r="D250" s="236" t="s">
        <v>128</v>
      </c>
      <c r="E250" s="237" t="s">
        <v>1</v>
      </c>
      <c r="F250" s="238" t="s">
        <v>384</v>
      </c>
      <c r="G250" s="235"/>
      <c r="H250" s="239">
        <v>672</v>
      </c>
      <c r="I250" s="240"/>
      <c r="J250" s="235"/>
      <c r="K250" s="235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128</v>
      </c>
      <c r="AU250" s="245" t="s">
        <v>86</v>
      </c>
      <c r="AV250" s="13" t="s">
        <v>86</v>
      </c>
      <c r="AW250" s="13" t="s">
        <v>32</v>
      </c>
      <c r="AX250" s="13" t="s">
        <v>84</v>
      </c>
      <c r="AY250" s="245" t="s">
        <v>119</v>
      </c>
    </row>
    <row r="251" s="2" customFormat="1" ht="24.15" customHeight="1">
      <c r="A251" s="39"/>
      <c r="B251" s="40"/>
      <c r="C251" s="220" t="s">
        <v>394</v>
      </c>
      <c r="D251" s="220" t="s">
        <v>122</v>
      </c>
      <c r="E251" s="221" t="s">
        <v>395</v>
      </c>
      <c r="F251" s="222" t="s">
        <v>396</v>
      </c>
      <c r="G251" s="223" t="s">
        <v>264</v>
      </c>
      <c r="H251" s="224">
        <v>1008</v>
      </c>
      <c r="I251" s="225"/>
      <c r="J251" s="226">
        <f>ROUND(I251*H251,2)</f>
        <v>0</v>
      </c>
      <c r="K251" s="227"/>
      <c r="L251" s="45"/>
      <c r="M251" s="228" t="s">
        <v>1</v>
      </c>
      <c r="N251" s="229" t="s">
        <v>41</v>
      </c>
      <c r="O251" s="92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137</v>
      </c>
      <c r="AT251" s="232" t="s">
        <v>122</v>
      </c>
      <c r="AU251" s="232" t="s">
        <v>86</v>
      </c>
      <c r="AY251" s="18" t="s">
        <v>119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84</v>
      </c>
      <c r="BK251" s="233">
        <f>ROUND(I251*H251,2)</f>
        <v>0</v>
      </c>
      <c r="BL251" s="18" t="s">
        <v>137</v>
      </c>
      <c r="BM251" s="232" t="s">
        <v>397</v>
      </c>
    </row>
    <row r="252" s="14" customFormat="1">
      <c r="A252" s="14"/>
      <c r="B252" s="246"/>
      <c r="C252" s="247"/>
      <c r="D252" s="236" t="s">
        <v>128</v>
      </c>
      <c r="E252" s="248" t="s">
        <v>1</v>
      </c>
      <c r="F252" s="249" t="s">
        <v>398</v>
      </c>
      <c r="G252" s="247"/>
      <c r="H252" s="248" t="s">
        <v>1</v>
      </c>
      <c r="I252" s="250"/>
      <c r="J252" s="247"/>
      <c r="K252" s="247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128</v>
      </c>
      <c r="AU252" s="255" t="s">
        <v>86</v>
      </c>
      <c r="AV252" s="14" t="s">
        <v>84</v>
      </c>
      <c r="AW252" s="14" t="s">
        <v>32</v>
      </c>
      <c r="AX252" s="14" t="s">
        <v>76</v>
      </c>
      <c r="AY252" s="255" t="s">
        <v>119</v>
      </c>
    </row>
    <row r="253" s="13" customFormat="1">
      <c r="A253" s="13"/>
      <c r="B253" s="234"/>
      <c r="C253" s="235"/>
      <c r="D253" s="236" t="s">
        <v>128</v>
      </c>
      <c r="E253" s="237" t="s">
        <v>1</v>
      </c>
      <c r="F253" s="238" t="s">
        <v>399</v>
      </c>
      <c r="G253" s="235"/>
      <c r="H253" s="239">
        <v>1008</v>
      </c>
      <c r="I253" s="240"/>
      <c r="J253" s="235"/>
      <c r="K253" s="235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128</v>
      </c>
      <c r="AU253" s="245" t="s">
        <v>86</v>
      </c>
      <c r="AV253" s="13" t="s">
        <v>86</v>
      </c>
      <c r="AW253" s="13" t="s">
        <v>32</v>
      </c>
      <c r="AX253" s="13" t="s">
        <v>84</v>
      </c>
      <c r="AY253" s="245" t="s">
        <v>119</v>
      </c>
    </row>
    <row r="254" s="2" customFormat="1" ht="49.05" customHeight="1">
      <c r="A254" s="39"/>
      <c r="B254" s="40"/>
      <c r="C254" s="220" t="s">
        <v>400</v>
      </c>
      <c r="D254" s="220" t="s">
        <v>122</v>
      </c>
      <c r="E254" s="221" t="s">
        <v>401</v>
      </c>
      <c r="F254" s="222" t="s">
        <v>402</v>
      </c>
      <c r="G254" s="223" t="s">
        <v>264</v>
      </c>
      <c r="H254" s="224">
        <v>336</v>
      </c>
      <c r="I254" s="225"/>
      <c r="J254" s="226">
        <f>ROUND(I254*H254,2)</f>
        <v>0</v>
      </c>
      <c r="K254" s="227"/>
      <c r="L254" s="45"/>
      <c r="M254" s="228" t="s">
        <v>1</v>
      </c>
      <c r="N254" s="229" t="s">
        <v>41</v>
      </c>
      <c r="O254" s="92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2" t="s">
        <v>137</v>
      </c>
      <c r="AT254" s="232" t="s">
        <v>122</v>
      </c>
      <c r="AU254" s="232" t="s">
        <v>86</v>
      </c>
      <c r="AY254" s="18" t="s">
        <v>119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8" t="s">
        <v>84</v>
      </c>
      <c r="BK254" s="233">
        <f>ROUND(I254*H254,2)</f>
        <v>0</v>
      </c>
      <c r="BL254" s="18" t="s">
        <v>137</v>
      </c>
      <c r="BM254" s="232" t="s">
        <v>403</v>
      </c>
    </row>
    <row r="255" s="13" customFormat="1">
      <c r="A255" s="13"/>
      <c r="B255" s="234"/>
      <c r="C255" s="235"/>
      <c r="D255" s="236" t="s">
        <v>128</v>
      </c>
      <c r="E255" s="237" t="s">
        <v>1</v>
      </c>
      <c r="F255" s="238" t="s">
        <v>372</v>
      </c>
      <c r="G255" s="235"/>
      <c r="H255" s="239">
        <v>336</v>
      </c>
      <c r="I255" s="240"/>
      <c r="J255" s="235"/>
      <c r="K255" s="235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128</v>
      </c>
      <c r="AU255" s="245" t="s">
        <v>86</v>
      </c>
      <c r="AV255" s="13" t="s">
        <v>86</v>
      </c>
      <c r="AW255" s="13" t="s">
        <v>32</v>
      </c>
      <c r="AX255" s="13" t="s">
        <v>84</v>
      </c>
      <c r="AY255" s="245" t="s">
        <v>119</v>
      </c>
    </row>
    <row r="256" s="2" customFormat="1" ht="24.15" customHeight="1">
      <c r="A256" s="39"/>
      <c r="B256" s="40"/>
      <c r="C256" s="220" t="s">
        <v>404</v>
      </c>
      <c r="D256" s="220" t="s">
        <v>122</v>
      </c>
      <c r="E256" s="221" t="s">
        <v>405</v>
      </c>
      <c r="F256" s="222" t="s">
        <v>406</v>
      </c>
      <c r="G256" s="223" t="s">
        <v>249</v>
      </c>
      <c r="H256" s="224">
        <v>0.01</v>
      </c>
      <c r="I256" s="225"/>
      <c r="J256" s="226">
        <f>ROUND(I256*H256,2)</f>
        <v>0</v>
      </c>
      <c r="K256" s="227"/>
      <c r="L256" s="45"/>
      <c r="M256" s="228" t="s">
        <v>1</v>
      </c>
      <c r="N256" s="229" t="s">
        <v>41</v>
      </c>
      <c r="O256" s="92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2" t="s">
        <v>137</v>
      </c>
      <c r="AT256" s="232" t="s">
        <v>122</v>
      </c>
      <c r="AU256" s="232" t="s">
        <v>86</v>
      </c>
      <c r="AY256" s="18" t="s">
        <v>119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84</v>
      </c>
      <c r="BK256" s="233">
        <f>ROUND(I256*H256,2)</f>
        <v>0</v>
      </c>
      <c r="BL256" s="18" t="s">
        <v>137</v>
      </c>
      <c r="BM256" s="232" t="s">
        <v>407</v>
      </c>
    </row>
    <row r="257" s="13" customFormat="1">
      <c r="A257" s="13"/>
      <c r="B257" s="234"/>
      <c r="C257" s="235"/>
      <c r="D257" s="236" t="s">
        <v>128</v>
      </c>
      <c r="E257" s="237" t="s">
        <v>1</v>
      </c>
      <c r="F257" s="238" t="s">
        <v>408</v>
      </c>
      <c r="G257" s="235"/>
      <c r="H257" s="239">
        <v>0.01</v>
      </c>
      <c r="I257" s="240"/>
      <c r="J257" s="235"/>
      <c r="K257" s="235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128</v>
      </c>
      <c r="AU257" s="245" t="s">
        <v>86</v>
      </c>
      <c r="AV257" s="13" t="s">
        <v>86</v>
      </c>
      <c r="AW257" s="13" t="s">
        <v>32</v>
      </c>
      <c r="AX257" s="13" t="s">
        <v>84</v>
      </c>
      <c r="AY257" s="245" t="s">
        <v>119</v>
      </c>
    </row>
    <row r="258" s="2" customFormat="1" ht="16.5" customHeight="1">
      <c r="A258" s="39"/>
      <c r="B258" s="40"/>
      <c r="C258" s="281" t="s">
        <v>409</v>
      </c>
      <c r="D258" s="281" t="s">
        <v>256</v>
      </c>
      <c r="E258" s="282" t="s">
        <v>410</v>
      </c>
      <c r="F258" s="283" t="s">
        <v>411</v>
      </c>
      <c r="G258" s="284" t="s">
        <v>375</v>
      </c>
      <c r="H258" s="285">
        <v>11.087999999999999</v>
      </c>
      <c r="I258" s="286"/>
      <c r="J258" s="287">
        <f>ROUND(I258*H258,2)</f>
        <v>0</v>
      </c>
      <c r="K258" s="288"/>
      <c r="L258" s="289"/>
      <c r="M258" s="290" t="s">
        <v>1</v>
      </c>
      <c r="N258" s="291" t="s">
        <v>41</v>
      </c>
      <c r="O258" s="92"/>
      <c r="P258" s="230">
        <f>O258*H258</f>
        <v>0</v>
      </c>
      <c r="Q258" s="230">
        <v>0.001</v>
      </c>
      <c r="R258" s="230">
        <f>Q258*H258</f>
        <v>0.011087999999999999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163</v>
      </c>
      <c r="AT258" s="232" t="s">
        <v>256</v>
      </c>
      <c r="AU258" s="232" t="s">
        <v>86</v>
      </c>
      <c r="AY258" s="18" t="s">
        <v>119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84</v>
      </c>
      <c r="BK258" s="233">
        <f>ROUND(I258*H258,2)</f>
        <v>0</v>
      </c>
      <c r="BL258" s="18" t="s">
        <v>137</v>
      </c>
      <c r="BM258" s="232" t="s">
        <v>412</v>
      </c>
    </row>
    <row r="259" s="13" customFormat="1">
      <c r="A259" s="13"/>
      <c r="B259" s="234"/>
      <c r="C259" s="235"/>
      <c r="D259" s="236" t="s">
        <v>128</v>
      </c>
      <c r="E259" s="237" t="s">
        <v>1</v>
      </c>
      <c r="F259" s="238" t="s">
        <v>413</v>
      </c>
      <c r="G259" s="235"/>
      <c r="H259" s="239">
        <v>10.08</v>
      </c>
      <c r="I259" s="240"/>
      <c r="J259" s="235"/>
      <c r="K259" s="235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128</v>
      </c>
      <c r="AU259" s="245" t="s">
        <v>86</v>
      </c>
      <c r="AV259" s="13" t="s">
        <v>86</v>
      </c>
      <c r="AW259" s="13" t="s">
        <v>32</v>
      </c>
      <c r="AX259" s="13" t="s">
        <v>84</v>
      </c>
      <c r="AY259" s="245" t="s">
        <v>119</v>
      </c>
    </row>
    <row r="260" s="13" customFormat="1">
      <c r="A260" s="13"/>
      <c r="B260" s="234"/>
      <c r="C260" s="235"/>
      <c r="D260" s="236" t="s">
        <v>128</v>
      </c>
      <c r="E260" s="235"/>
      <c r="F260" s="238" t="s">
        <v>414</v>
      </c>
      <c r="G260" s="235"/>
      <c r="H260" s="239">
        <v>11.087999999999999</v>
      </c>
      <c r="I260" s="240"/>
      <c r="J260" s="235"/>
      <c r="K260" s="235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128</v>
      </c>
      <c r="AU260" s="245" t="s">
        <v>86</v>
      </c>
      <c r="AV260" s="13" t="s">
        <v>86</v>
      </c>
      <c r="AW260" s="13" t="s">
        <v>4</v>
      </c>
      <c r="AX260" s="13" t="s">
        <v>84</v>
      </c>
      <c r="AY260" s="245" t="s">
        <v>119</v>
      </c>
    </row>
    <row r="261" s="2" customFormat="1" ht="24.15" customHeight="1">
      <c r="A261" s="39"/>
      <c r="B261" s="40"/>
      <c r="C261" s="220" t="s">
        <v>415</v>
      </c>
      <c r="D261" s="220" t="s">
        <v>122</v>
      </c>
      <c r="E261" s="221" t="s">
        <v>416</v>
      </c>
      <c r="F261" s="222" t="s">
        <v>417</v>
      </c>
      <c r="G261" s="223" t="s">
        <v>264</v>
      </c>
      <c r="H261" s="224">
        <v>2016</v>
      </c>
      <c r="I261" s="225"/>
      <c r="J261" s="226">
        <f>ROUND(I261*H261,2)</f>
        <v>0</v>
      </c>
      <c r="K261" s="227"/>
      <c r="L261" s="45"/>
      <c r="M261" s="228" t="s">
        <v>1</v>
      </c>
      <c r="N261" s="229" t="s">
        <v>41</v>
      </c>
      <c r="O261" s="92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2" t="s">
        <v>137</v>
      </c>
      <c r="AT261" s="232" t="s">
        <v>122</v>
      </c>
      <c r="AU261" s="232" t="s">
        <v>86</v>
      </c>
      <c r="AY261" s="18" t="s">
        <v>119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8" t="s">
        <v>84</v>
      </c>
      <c r="BK261" s="233">
        <f>ROUND(I261*H261,2)</f>
        <v>0</v>
      </c>
      <c r="BL261" s="18" t="s">
        <v>137</v>
      </c>
      <c r="BM261" s="232" t="s">
        <v>418</v>
      </c>
    </row>
    <row r="262" s="14" customFormat="1">
      <c r="A262" s="14"/>
      <c r="B262" s="246"/>
      <c r="C262" s="247"/>
      <c r="D262" s="236" t="s">
        <v>128</v>
      </c>
      <c r="E262" s="248" t="s">
        <v>1</v>
      </c>
      <c r="F262" s="249" t="s">
        <v>419</v>
      </c>
      <c r="G262" s="247"/>
      <c r="H262" s="248" t="s">
        <v>1</v>
      </c>
      <c r="I262" s="250"/>
      <c r="J262" s="247"/>
      <c r="K262" s="247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128</v>
      </c>
      <c r="AU262" s="255" t="s">
        <v>86</v>
      </c>
      <c r="AV262" s="14" t="s">
        <v>84</v>
      </c>
      <c r="AW262" s="14" t="s">
        <v>32</v>
      </c>
      <c r="AX262" s="14" t="s">
        <v>76</v>
      </c>
      <c r="AY262" s="255" t="s">
        <v>119</v>
      </c>
    </row>
    <row r="263" s="13" customFormat="1">
      <c r="A263" s="13"/>
      <c r="B263" s="234"/>
      <c r="C263" s="235"/>
      <c r="D263" s="236" t="s">
        <v>128</v>
      </c>
      <c r="E263" s="237" t="s">
        <v>1</v>
      </c>
      <c r="F263" s="238" t="s">
        <v>420</v>
      </c>
      <c r="G263" s="235"/>
      <c r="H263" s="239">
        <v>2016</v>
      </c>
      <c r="I263" s="240"/>
      <c r="J263" s="235"/>
      <c r="K263" s="235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128</v>
      </c>
      <c r="AU263" s="245" t="s">
        <v>86</v>
      </c>
      <c r="AV263" s="13" t="s">
        <v>86</v>
      </c>
      <c r="AW263" s="13" t="s">
        <v>32</v>
      </c>
      <c r="AX263" s="13" t="s">
        <v>84</v>
      </c>
      <c r="AY263" s="245" t="s">
        <v>119</v>
      </c>
    </row>
    <row r="264" s="2" customFormat="1" ht="21.75" customHeight="1">
      <c r="A264" s="39"/>
      <c r="B264" s="40"/>
      <c r="C264" s="220" t="s">
        <v>421</v>
      </c>
      <c r="D264" s="220" t="s">
        <v>122</v>
      </c>
      <c r="E264" s="221" t="s">
        <v>422</v>
      </c>
      <c r="F264" s="222" t="s">
        <v>423</v>
      </c>
      <c r="G264" s="223" t="s">
        <v>264</v>
      </c>
      <c r="H264" s="224">
        <v>672</v>
      </c>
      <c r="I264" s="225"/>
      <c r="J264" s="226">
        <f>ROUND(I264*H264,2)</f>
        <v>0</v>
      </c>
      <c r="K264" s="227"/>
      <c r="L264" s="45"/>
      <c r="M264" s="228" t="s">
        <v>1</v>
      </c>
      <c r="N264" s="229" t="s">
        <v>41</v>
      </c>
      <c r="O264" s="92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2" t="s">
        <v>137</v>
      </c>
      <c r="AT264" s="232" t="s">
        <v>122</v>
      </c>
      <c r="AU264" s="232" t="s">
        <v>86</v>
      </c>
      <c r="AY264" s="18" t="s">
        <v>119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84</v>
      </c>
      <c r="BK264" s="233">
        <f>ROUND(I264*H264,2)</f>
        <v>0</v>
      </c>
      <c r="BL264" s="18" t="s">
        <v>137</v>
      </c>
      <c r="BM264" s="232" t="s">
        <v>424</v>
      </c>
    </row>
    <row r="265" s="14" customFormat="1">
      <c r="A265" s="14"/>
      <c r="B265" s="246"/>
      <c r="C265" s="247"/>
      <c r="D265" s="236" t="s">
        <v>128</v>
      </c>
      <c r="E265" s="248" t="s">
        <v>1</v>
      </c>
      <c r="F265" s="249" t="s">
        <v>389</v>
      </c>
      <c r="G265" s="247"/>
      <c r="H265" s="248" t="s">
        <v>1</v>
      </c>
      <c r="I265" s="250"/>
      <c r="J265" s="247"/>
      <c r="K265" s="247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128</v>
      </c>
      <c r="AU265" s="255" t="s">
        <v>86</v>
      </c>
      <c r="AV265" s="14" t="s">
        <v>84</v>
      </c>
      <c r="AW265" s="14" t="s">
        <v>32</v>
      </c>
      <c r="AX265" s="14" t="s">
        <v>76</v>
      </c>
      <c r="AY265" s="255" t="s">
        <v>119</v>
      </c>
    </row>
    <row r="266" s="13" customFormat="1">
      <c r="A266" s="13"/>
      <c r="B266" s="234"/>
      <c r="C266" s="235"/>
      <c r="D266" s="236" t="s">
        <v>128</v>
      </c>
      <c r="E266" s="237" t="s">
        <v>1</v>
      </c>
      <c r="F266" s="238" t="s">
        <v>384</v>
      </c>
      <c r="G266" s="235"/>
      <c r="H266" s="239">
        <v>672</v>
      </c>
      <c r="I266" s="240"/>
      <c r="J266" s="235"/>
      <c r="K266" s="235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128</v>
      </c>
      <c r="AU266" s="245" t="s">
        <v>86</v>
      </c>
      <c r="AV266" s="13" t="s">
        <v>86</v>
      </c>
      <c r="AW266" s="13" t="s">
        <v>32</v>
      </c>
      <c r="AX266" s="13" t="s">
        <v>84</v>
      </c>
      <c r="AY266" s="245" t="s">
        <v>119</v>
      </c>
    </row>
    <row r="267" s="2" customFormat="1" ht="21.75" customHeight="1">
      <c r="A267" s="39"/>
      <c r="B267" s="40"/>
      <c r="C267" s="220" t="s">
        <v>425</v>
      </c>
      <c r="D267" s="220" t="s">
        <v>122</v>
      </c>
      <c r="E267" s="221" t="s">
        <v>426</v>
      </c>
      <c r="F267" s="222" t="s">
        <v>427</v>
      </c>
      <c r="G267" s="223" t="s">
        <v>209</v>
      </c>
      <c r="H267" s="224">
        <v>10.08</v>
      </c>
      <c r="I267" s="225"/>
      <c r="J267" s="226">
        <f>ROUND(I267*H267,2)</f>
        <v>0</v>
      </c>
      <c r="K267" s="227"/>
      <c r="L267" s="45"/>
      <c r="M267" s="228" t="s">
        <v>1</v>
      </c>
      <c r="N267" s="229" t="s">
        <v>41</v>
      </c>
      <c r="O267" s="92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137</v>
      </c>
      <c r="AT267" s="232" t="s">
        <v>122</v>
      </c>
      <c r="AU267" s="232" t="s">
        <v>86</v>
      </c>
      <c r="AY267" s="18" t="s">
        <v>119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84</v>
      </c>
      <c r="BK267" s="233">
        <f>ROUND(I267*H267,2)</f>
        <v>0</v>
      </c>
      <c r="BL267" s="18" t="s">
        <v>137</v>
      </c>
      <c r="BM267" s="232" t="s">
        <v>428</v>
      </c>
    </row>
    <row r="268" s="14" customFormat="1">
      <c r="A268" s="14"/>
      <c r="B268" s="246"/>
      <c r="C268" s="247"/>
      <c r="D268" s="236" t="s">
        <v>128</v>
      </c>
      <c r="E268" s="248" t="s">
        <v>1</v>
      </c>
      <c r="F268" s="249" t="s">
        <v>419</v>
      </c>
      <c r="G268" s="247"/>
      <c r="H268" s="248" t="s">
        <v>1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128</v>
      </c>
      <c r="AU268" s="255" t="s">
        <v>86</v>
      </c>
      <c r="AV268" s="14" t="s">
        <v>84</v>
      </c>
      <c r="AW268" s="14" t="s">
        <v>32</v>
      </c>
      <c r="AX268" s="14" t="s">
        <v>76</v>
      </c>
      <c r="AY268" s="255" t="s">
        <v>119</v>
      </c>
    </row>
    <row r="269" s="13" customFormat="1">
      <c r="A269" s="13"/>
      <c r="B269" s="234"/>
      <c r="C269" s="235"/>
      <c r="D269" s="236" t="s">
        <v>128</v>
      </c>
      <c r="E269" s="237" t="s">
        <v>1</v>
      </c>
      <c r="F269" s="238" t="s">
        <v>429</v>
      </c>
      <c r="G269" s="235"/>
      <c r="H269" s="239">
        <v>10.08</v>
      </c>
      <c r="I269" s="240"/>
      <c r="J269" s="235"/>
      <c r="K269" s="235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128</v>
      </c>
      <c r="AU269" s="245" t="s">
        <v>86</v>
      </c>
      <c r="AV269" s="13" t="s">
        <v>86</v>
      </c>
      <c r="AW269" s="13" t="s">
        <v>32</v>
      </c>
      <c r="AX269" s="13" t="s">
        <v>84</v>
      </c>
      <c r="AY269" s="245" t="s">
        <v>119</v>
      </c>
    </row>
    <row r="270" s="2" customFormat="1" ht="21.75" customHeight="1">
      <c r="A270" s="39"/>
      <c r="B270" s="40"/>
      <c r="C270" s="220" t="s">
        <v>430</v>
      </c>
      <c r="D270" s="220" t="s">
        <v>122</v>
      </c>
      <c r="E270" s="221" t="s">
        <v>431</v>
      </c>
      <c r="F270" s="222" t="s">
        <v>432</v>
      </c>
      <c r="G270" s="223" t="s">
        <v>209</v>
      </c>
      <c r="H270" s="224">
        <v>10.08</v>
      </c>
      <c r="I270" s="225"/>
      <c r="J270" s="226">
        <f>ROUND(I270*H270,2)</f>
        <v>0</v>
      </c>
      <c r="K270" s="227"/>
      <c r="L270" s="45"/>
      <c r="M270" s="228" t="s">
        <v>1</v>
      </c>
      <c r="N270" s="229" t="s">
        <v>41</v>
      </c>
      <c r="O270" s="92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137</v>
      </c>
      <c r="AT270" s="232" t="s">
        <v>122</v>
      </c>
      <c r="AU270" s="232" t="s">
        <v>86</v>
      </c>
      <c r="AY270" s="18" t="s">
        <v>119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84</v>
      </c>
      <c r="BK270" s="233">
        <f>ROUND(I270*H270,2)</f>
        <v>0</v>
      </c>
      <c r="BL270" s="18" t="s">
        <v>137</v>
      </c>
      <c r="BM270" s="232" t="s">
        <v>433</v>
      </c>
    </row>
    <row r="271" s="13" customFormat="1">
      <c r="A271" s="13"/>
      <c r="B271" s="234"/>
      <c r="C271" s="235"/>
      <c r="D271" s="236" t="s">
        <v>128</v>
      </c>
      <c r="E271" s="237" t="s">
        <v>1</v>
      </c>
      <c r="F271" s="238" t="s">
        <v>434</v>
      </c>
      <c r="G271" s="235"/>
      <c r="H271" s="239">
        <v>10.08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128</v>
      </c>
      <c r="AU271" s="245" t="s">
        <v>86</v>
      </c>
      <c r="AV271" s="13" t="s">
        <v>86</v>
      </c>
      <c r="AW271" s="13" t="s">
        <v>32</v>
      </c>
      <c r="AX271" s="13" t="s">
        <v>84</v>
      </c>
      <c r="AY271" s="245" t="s">
        <v>119</v>
      </c>
    </row>
    <row r="272" s="2" customFormat="1" ht="16.5" customHeight="1">
      <c r="A272" s="39"/>
      <c r="B272" s="40"/>
      <c r="C272" s="281" t="s">
        <v>435</v>
      </c>
      <c r="D272" s="281" t="s">
        <v>256</v>
      </c>
      <c r="E272" s="282" t="s">
        <v>436</v>
      </c>
      <c r="F272" s="283" t="s">
        <v>437</v>
      </c>
      <c r="G272" s="284" t="s">
        <v>209</v>
      </c>
      <c r="H272" s="285">
        <v>10.584</v>
      </c>
      <c r="I272" s="286"/>
      <c r="J272" s="287">
        <f>ROUND(I272*H272,2)</f>
        <v>0</v>
      </c>
      <c r="K272" s="288"/>
      <c r="L272" s="289"/>
      <c r="M272" s="290" t="s">
        <v>1</v>
      </c>
      <c r="N272" s="291" t="s">
        <v>41</v>
      </c>
      <c r="O272" s="92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2" t="s">
        <v>163</v>
      </c>
      <c r="AT272" s="232" t="s">
        <v>256</v>
      </c>
      <c r="AU272" s="232" t="s">
        <v>86</v>
      </c>
      <c r="AY272" s="18" t="s">
        <v>119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8" t="s">
        <v>84</v>
      </c>
      <c r="BK272" s="233">
        <f>ROUND(I272*H272,2)</f>
        <v>0</v>
      </c>
      <c r="BL272" s="18" t="s">
        <v>137</v>
      </c>
      <c r="BM272" s="232" t="s">
        <v>438</v>
      </c>
    </row>
    <row r="273" s="13" customFormat="1">
      <c r="A273" s="13"/>
      <c r="B273" s="234"/>
      <c r="C273" s="235"/>
      <c r="D273" s="236" t="s">
        <v>128</v>
      </c>
      <c r="E273" s="237" t="s">
        <v>1</v>
      </c>
      <c r="F273" s="238" t="s">
        <v>434</v>
      </c>
      <c r="G273" s="235"/>
      <c r="H273" s="239">
        <v>10.08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128</v>
      </c>
      <c r="AU273" s="245" t="s">
        <v>86</v>
      </c>
      <c r="AV273" s="13" t="s">
        <v>86</v>
      </c>
      <c r="AW273" s="13" t="s">
        <v>32</v>
      </c>
      <c r="AX273" s="13" t="s">
        <v>84</v>
      </c>
      <c r="AY273" s="245" t="s">
        <v>119</v>
      </c>
    </row>
    <row r="274" s="13" customFormat="1">
      <c r="A274" s="13"/>
      <c r="B274" s="234"/>
      <c r="C274" s="235"/>
      <c r="D274" s="236" t="s">
        <v>128</v>
      </c>
      <c r="E274" s="235"/>
      <c r="F274" s="238" t="s">
        <v>439</v>
      </c>
      <c r="G274" s="235"/>
      <c r="H274" s="239">
        <v>10.584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128</v>
      </c>
      <c r="AU274" s="245" t="s">
        <v>86</v>
      </c>
      <c r="AV274" s="13" t="s">
        <v>86</v>
      </c>
      <c r="AW274" s="13" t="s">
        <v>4</v>
      </c>
      <c r="AX274" s="13" t="s">
        <v>84</v>
      </c>
      <c r="AY274" s="245" t="s">
        <v>119</v>
      </c>
    </row>
    <row r="275" s="12" customFormat="1" ht="22.8" customHeight="1">
      <c r="A275" s="12"/>
      <c r="B275" s="204"/>
      <c r="C275" s="205"/>
      <c r="D275" s="206" t="s">
        <v>75</v>
      </c>
      <c r="E275" s="218" t="s">
        <v>7</v>
      </c>
      <c r="F275" s="218" t="s">
        <v>440</v>
      </c>
      <c r="G275" s="205"/>
      <c r="H275" s="205"/>
      <c r="I275" s="208"/>
      <c r="J275" s="219">
        <f>BK275</f>
        <v>0</v>
      </c>
      <c r="K275" s="205"/>
      <c r="L275" s="210"/>
      <c r="M275" s="211"/>
      <c r="N275" s="212"/>
      <c r="O275" s="212"/>
      <c r="P275" s="213">
        <f>SUM(P276:P286)</f>
        <v>0</v>
      </c>
      <c r="Q275" s="212"/>
      <c r="R275" s="213">
        <f>SUM(R276:R286)</f>
        <v>0.14749699999999999</v>
      </c>
      <c r="S275" s="212"/>
      <c r="T275" s="214">
        <f>SUM(T276:T286)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5" t="s">
        <v>84</v>
      </c>
      <c r="AT275" s="216" t="s">
        <v>75</v>
      </c>
      <c r="AU275" s="216" t="s">
        <v>84</v>
      </c>
      <c r="AY275" s="215" t="s">
        <v>119</v>
      </c>
      <c r="BK275" s="217">
        <f>SUM(BK276:BK286)</f>
        <v>0</v>
      </c>
    </row>
    <row r="276" s="2" customFormat="1" ht="44.25" customHeight="1">
      <c r="A276" s="39"/>
      <c r="B276" s="40"/>
      <c r="C276" s="220" t="s">
        <v>441</v>
      </c>
      <c r="D276" s="220" t="s">
        <v>122</v>
      </c>
      <c r="E276" s="221" t="s">
        <v>442</v>
      </c>
      <c r="F276" s="222" t="s">
        <v>443</v>
      </c>
      <c r="G276" s="223" t="s">
        <v>264</v>
      </c>
      <c r="H276" s="224">
        <v>221.80000000000001</v>
      </c>
      <c r="I276" s="225"/>
      <c r="J276" s="226">
        <f>ROUND(I276*H276,2)</f>
        <v>0</v>
      </c>
      <c r="K276" s="227"/>
      <c r="L276" s="45"/>
      <c r="M276" s="228" t="s">
        <v>1</v>
      </c>
      <c r="N276" s="229" t="s">
        <v>41</v>
      </c>
      <c r="O276" s="92"/>
      <c r="P276" s="230">
        <f>O276*H276</f>
        <v>0</v>
      </c>
      <c r="Q276" s="230">
        <v>0.00013999999999999999</v>
      </c>
      <c r="R276" s="230">
        <f>Q276*H276</f>
        <v>0.031052</v>
      </c>
      <c r="S276" s="230">
        <v>0</v>
      </c>
      <c r="T276" s="23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2" t="s">
        <v>137</v>
      </c>
      <c r="AT276" s="232" t="s">
        <v>122</v>
      </c>
      <c r="AU276" s="232" t="s">
        <v>86</v>
      </c>
      <c r="AY276" s="18" t="s">
        <v>119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84</v>
      </c>
      <c r="BK276" s="233">
        <f>ROUND(I276*H276,2)</f>
        <v>0</v>
      </c>
      <c r="BL276" s="18" t="s">
        <v>137</v>
      </c>
      <c r="BM276" s="232" t="s">
        <v>444</v>
      </c>
    </row>
    <row r="277" s="13" customFormat="1">
      <c r="A277" s="13"/>
      <c r="B277" s="234"/>
      <c r="C277" s="235"/>
      <c r="D277" s="236" t="s">
        <v>128</v>
      </c>
      <c r="E277" s="237" t="s">
        <v>1</v>
      </c>
      <c r="F277" s="238" t="s">
        <v>445</v>
      </c>
      <c r="G277" s="235"/>
      <c r="H277" s="239">
        <v>221.80000000000001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128</v>
      </c>
      <c r="AU277" s="245" t="s">
        <v>86</v>
      </c>
      <c r="AV277" s="13" t="s">
        <v>86</v>
      </c>
      <c r="AW277" s="13" t="s">
        <v>32</v>
      </c>
      <c r="AX277" s="13" t="s">
        <v>84</v>
      </c>
      <c r="AY277" s="245" t="s">
        <v>119</v>
      </c>
    </row>
    <row r="278" s="2" customFormat="1" ht="16.5" customHeight="1">
      <c r="A278" s="39"/>
      <c r="B278" s="40"/>
      <c r="C278" s="281" t="s">
        <v>446</v>
      </c>
      <c r="D278" s="281" t="s">
        <v>256</v>
      </c>
      <c r="E278" s="282" t="s">
        <v>447</v>
      </c>
      <c r="F278" s="283" t="s">
        <v>448</v>
      </c>
      <c r="G278" s="284" t="s">
        <v>264</v>
      </c>
      <c r="H278" s="285">
        <v>232.88999999999999</v>
      </c>
      <c r="I278" s="286"/>
      <c r="J278" s="287">
        <f>ROUND(I278*H278,2)</f>
        <v>0</v>
      </c>
      <c r="K278" s="288"/>
      <c r="L278" s="289"/>
      <c r="M278" s="290" t="s">
        <v>1</v>
      </c>
      <c r="N278" s="291" t="s">
        <v>41</v>
      </c>
      <c r="O278" s="92"/>
      <c r="P278" s="230">
        <f>O278*H278</f>
        <v>0</v>
      </c>
      <c r="Q278" s="230">
        <v>0.00050000000000000001</v>
      </c>
      <c r="R278" s="230">
        <f>Q278*H278</f>
        <v>0.11644499999999999</v>
      </c>
      <c r="S278" s="230">
        <v>0</v>
      </c>
      <c r="T278" s="23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2" t="s">
        <v>163</v>
      </c>
      <c r="AT278" s="232" t="s">
        <v>256</v>
      </c>
      <c r="AU278" s="232" t="s">
        <v>86</v>
      </c>
      <c r="AY278" s="18" t="s">
        <v>119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8" t="s">
        <v>84</v>
      </c>
      <c r="BK278" s="233">
        <f>ROUND(I278*H278,2)</f>
        <v>0</v>
      </c>
      <c r="BL278" s="18" t="s">
        <v>137</v>
      </c>
      <c r="BM278" s="232" t="s">
        <v>449</v>
      </c>
    </row>
    <row r="279" s="13" customFormat="1">
      <c r="A279" s="13"/>
      <c r="B279" s="234"/>
      <c r="C279" s="235"/>
      <c r="D279" s="236" t="s">
        <v>128</v>
      </c>
      <c r="E279" s="237" t="s">
        <v>1</v>
      </c>
      <c r="F279" s="238" t="s">
        <v>450</v>
      </c>
      <c r="G279" s="235"/>
      <c r="H279" s="239">
        <v>221.80000000000001</v>
      </c>
      <c r="I279" s="240"/>
      <c r="J279" s="235"/>
      <c r="K279" s="235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128</v>
      </c>
      <c r="AU279" s="245" t="s">
        <v>86</v>
      </c>
      <c r="AV279" s="13" t="s">
        <v>86</v>
      </c>
      <c r="AW279" s="13" t="s">
        <v>32</v>
      </c>
      <c r="AX279" s="13" t="s">
        <v>84</v>
      </c>
      <c r="AY279" s="245" t="s">
        <v>119</v>
      </c>
    </row>
    <row r="280" s="13" customFormat="1">
      <c r="A280" s="13"/>
      <c r="B280" s="234"/>
      <c r="C280" s="235"/>
      <c r="D280" s="236" t="s">
        <v>128</v>
      </c>
      <c r="E280" s="235"/>
      <c r="F280" s="238" t="s">
        <v>451</v>
      </c>
      <c r="G280" s="235"/>
      <c r="H280" s="239">
        <v>232.88999999999999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128</v>
      </c>
      <c r="AU280" s="245" t="s">
        <v>86</v>
      </c>
      <c r="AV280" s="13" t="s">
        <v>86</v>
      </c>
      <c r="AW280" s="13" t="s">
        <v>4</v>
      </c>
      <c r="AX280" s="13" t="s">
        <v>84</v>
      </c>
      <c r="AY280" s="245" t="s">
        <v>119</v>
      </c>
    </row>
    <row r="281" s="2" customFormat="1" ht="44.25" customHeight="1">
      <c r="A281" s="39"/>
      <c r="B281" s="40"/>
      <c r="C281" s="220" t="s">
        <v>452</v>
      </c>
      <c r="D281" s="220" t="s">
        <v>122</v>
      </c>
      <c r="E281" s="221" t="s">
        <v>453</v>
      </c>
      <c r="F281" s="222" t="s">
        <v>454</v>
      </c>
      <c r="G281" s="223" t="s">
        <v>264</v>
      </c>
      <c r="H281" s="224">
        <v>121</v>
      </c>
      <c r="I281" s="225"/>
      <c r="J281" s="226">
        <f>ROUND(I281*H281,2)</f>
        <v>0</v>
      </c>
      <c r="K281" s="227"/>
      <c r="L281" s="45"/>
      <c r="M281" s="228" t="s">
        <v>1</v>
      </c>
      <c r="N281" s="229" t="s">
        <v>41</v>
      </c>
      <c r="O281" s="92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137</v>
      </c>
      <c r="AT281" s="232" t="s">
        <v>122</v>
      </c>
      <c r="AU281" s="232" t="s">
        <v>86</v>
      </c>
      <c r="AY281" s="18" t="s">
        <v>119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8" t="s">
        <v>84</v>
      </c>
      <c r="BK281" s="233">
        <f>ROUND(I281*H281,2)</f>
        <v>0</v>
      </c>
      <c r="BL281" s="18" t="s">
        <v>137</v>
      </c>
      <c r="BM281" s="232" t="s">
        <v>455</v>
      </c>
    </row>
    <row r="282" s="14" customFormat="1">
      <c r="A282" s="14"/>
      <c r="B282" s="246"/>
      <c r="C282" s="247"/>
      <c r="D282" s="236" t="s">
        <v>128</v>
      </c>
      <c r="E282" s="248" t="s">
        <v>1</v>
      </c>
      <c r="F282" s="249" t="s">
        <v>456</v>
      </c>
      <c r="G282" s="247"/>
      <c r="H282" s="248" t="s">
        <v>1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128</v>
      </c>
      <c r="AU282" s="255" t="s">
        <v>86</v>
      </c>
      <c r="AV282" s="14" t="s">
        <v>84</v>
      </c>
      <c r="AW282" s="14" t="s">
        <v>32</v>
      </c>
      <c r="AX282" s="14" t="s">
        <v>76</v>
      </c>
      <c r="AY282" s="255" t="s">
        <v>119</v>
      </c>
    </row>
    <row r="283" s="13" customFormat="1">
      <c r="A283" s="13"/>
      <c r="B283" s="234"/>
      <c r="C283" s="235"/>
      <c r="D283" s="236" t="s">
        <v>128</v>
      </c>
      <c r="E283" s="237" t="s">
        <v>1</v>
      </c>
      <c r="F283" s="238" t="s">
        <v>457</v>
      </c>
      <c r="G283" s="235"/>
      <c r="H283" s="239">
        <v>121</v>
      </c>
      <c r="I283" s="240"/>
      <c r="J283" s="235"/>
      <c r="K283" s="235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128</v>
      </c>
      <c r="AU283" s="245" t="s">
        <v>86</v>
      </c>
      <c r="AV283" s="13" t="s">
        <v>86</v>
      </c>
      <c r="AW283" s="13" t="s">
        <v>32</v>
      </c>
      <c r="AX283" s="13" t="s">
        <v>84</v>
      </c>
      <c r="AY283" s="245" t="s">
        <v>119</v>
      </c>
    </row>
    <row r="284" s="2" customFormat="1" ht="44.25" customHeight="1">
      <c r="A284" s="39"/>
      <c r="B284" s="40"/>
      <c r="C284" s="220" t="s">
        <v>458</v>
      </c>
      <c r="D284" s="220" t="s">
        <v>122</v>
      </c>
      <c r="E284" s="221" t="s">
        <v>459</v>
      </c>
      <c r="F284" s="222" t="s">
        <v>460</v>
      </c>
      <c r="G284" s="223" t="s">
        <v>264</v>
      </c>
      <c r="H284" s="224">
        <v>76.049999999999997</v>
      </c>
      <c r="I284" s="225"/>
      <c r="J284" s="226">
        <f>ROUND(I284*H284,2)</f>
        <v>0</v>
      </c>
      <c r="K284" s="227"/>
      <c r="L284" s="45"/>
      <c r="M284" s="228" t="s">
        <v>1</v>
      </c>
      <c r="N284" s="229" t="s">
        <v>41</v>
      </c>
      <c r="O284" s="92"/>
      <c r="P284" s="230">
        <f>O284*H284</f>
        <v>0</v>
      </c>
      <c r="Q284" s="230">
        <v>0</v>
      </c>
      <c r="R284" s="230">
        <f>Q284*H284</f>
        <v>0</v>
      </c>
      <c r="S284" s="230">
        <v>0</v>
      </c>
      <c r="T284" s="23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2" t="s">
        <v>137</v>
      </c>
      <c r="AT284" s="232" t="s">
        <v>122</v>
      </c>
      <c r="AU284" s="232" t="s">
        <v>86</v>
      </c>
      <c r="AY284" s="18" t="s">
        <v>119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8" t="s">
        <v>84</v>
      </c>
      <c r="BK284" s="233">
        <f>ROUND(I284*H284,2)</f>
        <v>0</v>
      </c>
      <c r="BL284" s="18" t="s">
        <v>137</v>
      </c>
      <c r="BM284" s="232" t="s">
        <v>461</v>
      </c>
    </row>
    <row r="285" s="14" customFormat="1">
      <c r="A285" s="14"/>
      <c r="B285" s="246"/>
      <c r="C285" s="247"/>
      <c r="D285" s="236" t="s">
        <v>128</v>
      </c>
      <c r="E285" s="248" t="s">
        <v>1</v>
      </c>
      <c r="F285" s="249" t="s">
        <v>462</v>
      </c>
      <c r="G285" s="247"/>
      <c r="H285" s="248" t="s">
        <v>1</v>
      </c>
      <c r="I285" s="250"/>
      <c r="J285" s="247"/>
      <c r="K285" s="247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128</v>
      </c>
      <c r="AU285" s="255" t="s">
        <v>86</v>
      </c>
      <c r="AV285" s="14" t="s">
        <v>84</v>
      </c>
      <c r="AW285" s="14" t="s">
        <v>32</v>
      </c>
      <c r="AX285" s="14" t="s">
        <v>76</v>
      </c>
      <c r="AY285" s="255" t="s">
        <v>119</v>
      </c>
    </row>
    <row r="286" s="13" customFormat="1">
      <c r="A286" s="13"/>
      <c r="B286" s="234"/>
      <c r="C286" s="235"/>
      <c r="D286" s="236" t="s">
        <v>128</v>
      </c>
      <c r="E286" s="237" t="s">
        <v>1</v>
      </c>
      <c r="F286" s="238" t="s">
        <v>267</v>
      </c>
      <c r="G286" s="235"/>
      <c r="H286" s="239">
        <v>76.049999999999997</v>
      </c>
      <c r="I286" s="240"/>
      <c r="J286" s="235"/>
      <c r="K286" s="235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128</v>
      </c>
      <c r="AU286" s="245" t="s">
        <v>86</v>
      </c>
      <c r="AV286" s="13" t="s">
        <v>86</v>
      </c>
      <c r="AW286" s="13" t="s">
        <v>32</v>
      </c>
      <c r="AX286" s="13" t="s">
        <v>84</v>
      </c>
      <c r="AY286" s="245" t="s">
        <v>119</v>
      </c>
    </row>
    <row r="287" s="12" customFormat="1" ht="22.8" customHeight="1">
      <c r="A287" s="12"/>
      <c r="B287" s="204"/>
      <c r="C287" s="205"/>
      <c r="D287" s="206" t="s">
        <v>75</v>
      </c>
      <c r="E287" s="218" t="s">
        <v>133</v>
      </c>
      <c r="F287" s="218" t="s">
        <v>463</v>
      </c>
      <c r="G287" s="205"/>
      <c r="H287" s="205"/>
      <c r="I287" s="208"/>
      <c r="J287" s="219">
        <f>BK287</f>
        <v>0</v>
      </c>
      <c r="K287" s="205"/>
      <c r="L287" s="210"/>
      <c r="M287" s="211"/>
      <c r="N287" s="212"/>
      <c r="O287" s="212"/>
      <c r="P287" s="213">
        <f>SUM(P288:P335)</f>
        <v>0</v>
      </c>
      <c r="Q287" s="212"/>
      <c r="R287" s="213">
        <f>SUM(R288:R335)</f>
        <v>7.1857150000000001</v>
      </c>
      <c r="S287" s="212"/>
      <c r="T287" s="214">
        <f>SUM(T288:T335)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5" t="s">
        <v>84</v>
      </c>
      <c r="AT287" s="216" t="s">
        <v>75</v>
      </c>
      <c r="AU287" s="216" t="s">
        <v>84</v>
      </c>
      <c r="AY287" s="215" t="s">
        <v>119</v>
      </c>
      <c r="BK287" s="217">
        <f>SUM(BK288:BK335)</f>
        <v>0</v>
      </c>
    </row>
    <row r="288" s="2" customFormat="1" ht="44.25" customHeight="1">
      <c r="A288" s="39"/>
      <c r="B288" s="40"/>
      <c r="C288" s="220" t="s">
        <v>464</v>
      </c>
      <c r="D288" s="220" t="s">
        <v>122</v>
      </c>
      <c r="E288" s="221" t="s">
        <v>465</v>
      </c>
      <c r="F288" s="222" t="s">
        <v>466</v>
      </c>
      <c r="G288" s="223" t="s">
        <v>300</v>
      </c>
      <c r="H288" s="224">
        <v>35</v>
      </c>
      <c r="I288" s="225"/>
      <c r="J288" s="226">
        <f>ROUND(I288*H288,2)</f>
        <v>0</v>
      </c>
      <c r="K288" s="227"/>
      <c r="L288" s="45"/>
      <c r="M288" s="228" t="s">
        <v>1</v>
      </c>
      <c r="N288" s="229" t="s">
        <v>41</v>
      </c>
      <c r="O288" s="92"/>
      <c r="P288" s="230">
        <f>O288*H288</f>
        <v>0</v>
      </c>
      <c r="Q288" s="230">
        <v>0.17488999999999999</v>
      </c>
      <c r="R288" s="230">
        <f>Q288*H288</f>
        <v>6.1211500000000001</v>
      </c>
      <c r="S288" s="230">
        <v>0</v>
      </c>
      <c r="T288" s="23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2" t="s">
        <v>137</v>
      </c>
      <c r="AT288" s="232" t="s">
        <v>122</v>
      </c>
      <c r="AU288" s="232" t="s">
        <v>86</v>
      </c>
      <c r="AY288" s="18" t="s">
        <v>119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8" t="s">
        <v>84</v>
      </c>
      <c r="BK288" s="233">
        <f>ROUND(I288*H288,2)</f>
        <v>0</v>
      </c>
      <c r="BL288" s="18" t="s">
        <v>137</v>
      </c>
      <c r="BM288" s="232" t="s">
        <v>467</v>
      </c>
    </row>
    <row r="289" s="14" customFormat="1">
      <c r="A289" s="14"/>
      <c r="B289" s="246"/>
      <c r="C289" s="247"/>
      <c r="D289" s="236" t="s">
        <v>128</v>
      </c>
      <c r="E289" s="248" t="s">
        <v>1</v>
      </c>
      <c r="F289" s="249" t="s">
        <v>468</v>
      </c>
      <c r="G289" s="247"/>
      <c r="H289" s="248" t="s">
        <v>1</v>
      </c>
      <c r="I289" s="250"/>
      <c r="J289" s="247"/>
      <c r="K289" s="247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128</v>
      </c>
      <c r="AU289" s="255" t="s">
        <v>86</v>
      </c>
      <c r="AV289" s="14" t="s">
        <v>84</v>
      </c>
      <c r="AW289" s="14" t="s">
        <v>32</v>
      </c>
      <c r="AX289" s="14" t="s">
        <v>76</v>
      </c>
      <c r="AY289" s="255" t="s">
        <v>119</v>
      </c>
    </row>
    <row r="290" s="13" customFormat="1">
      <c r="A290" s="13"/>
      <c r="B290" s="234"/>
      <c r="C290" s="235"/>
      <c r="D290" s="236" t="s">
        <v>128</v>
      </c>
      <c r="E290" s="237" t="s">
        <v>1</v>
      </c>
      <c r="F290" s="238" t="s">
        <v>86</v>
      </c>
      <c r="G290" s="235"/>
      <c r="H290" s="239">
        <v>2</v>
      </c>
      <c r="I290" s="240"/>
      <c r="J290" s="235"/>
      <c r="K290" s="235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128</v>
      </c>
      <c r="AU290" s="245" t="s">
        <v>86</v>
      </c>
      <c r="AV290" s="13" t="s">
        <v>86</v>
      </c>
      <c r="AW290" s="13" t="s">
        <v>32</v>
      </c>
      <c r="AX290" s="13" t="s">
        <v>76</v>
      </c>
      <c r="AY290" s="245" t="s">
        <v>119</v>
      </c>
    </row>
    <row r="291" s="14" customFormat="1">
      <c r="A291" s="14"/>
      <c r="B291" s="246"/>
      <c r="C291" s="247"/>
      <c r="D291" s="236" t="s">
        <v>128</v>
      </c>
      <c r="E291" s="248" t="s">
        <v>1</v>
      </c>
      <c r="F291" s="249" t="s">
        <v>469</v>
      </c>
      <c r="G291" s="247"/>
      <c r="H291" s="248" t="s">
        <v>1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128</v>
      </c>
      <c r="AU291" s="255" t="s">
        <v>86</v>
      </c>
      <c r="AV291" s="14" t="s">
        <v>84</v>
      </c>
      <c r="AW291" s="14" t="s">
        <v>32</v>
      </c>
      <c r="AX291" s="14" t="s">
        <v>76</v>
      </c>
      <c r="AY291" s="255" t="s">
        <v>119</v>
      </c>
    </row>
    <row r="292" s="13" customFormat="1">
      <c r="A292" s="13"/>
      <c r="B292" s="234"/>
      <c r="C292" s="235"/>
      <c r="D292" s="236" t="s">
        <v>128</v>
      </c>
      <c r="E292" s="237" t="s">
        <v>1</v>
      </c>
      <c r="F292" s="238" t="s">
        <v>133</v>
      </c>
      <c r="G292" s="235"/>
      <c r="H292" s="239">
        <v>3</v>
      </c>
      <c r="I292" s="240"/>
      <c r="J292" s="235"/>
      <c r="K292" s="235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128</v>
      </c>
      <c r="AU292" s="245" t="s">
        <v>86</v>
      </c>
      <c r="AV292" s="13" t="s">
        <v>86</v>
      </c>
      <c r="AW292" s="13" t="s">
        <v>32</v>
      </c>
      <c r="AX292" s="13" t="s">
        <v>76</v>
      </c>
      <c r="AY292" s="245" t="s">
        <v>119</v>
      </c>
    </row>
    <row r="293" s="14" customFormat="1">
      <c r="A293" s="14"/>
      <c r="B293" s="246"/>
      <c r="C293" s="247"/>
      <c r="D293" s="236" t="s">
        <v>128</v>
      </c>
      <c r="E293" s="248" t="s">
        <v>1</v>
      </c>
      <c r="F293" s="249" t="s">
        <v>470</v>
      </c>
      <c r="G293" s="247"/>
      <c r="H293" s="248" t="s">
        <v>1</v>
      </c>
      <c r="I293" s="250"/>
      <c r="J293" s="247"/>
      <c r="K293" s="247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128</v>
      </c>
      <c r="AU293" s="255" t="s">
        <v>86</v>
      </c>
      <c r="AV293" s="14" t="s">
        <v>84</v>
      </c>
      <c r="AW293" s="14" t="s">
        <v>32</v>
      </c>
      <c r="AX293" s="14" t="s">
        <v>76</v>
      </c>
      <c r="AY293" s="255" t="s">
        <v>119</v>
      </c>
    </row>
    <row r="294" s="13" customFormat="1">
      <c r="A294" s="13"/>
      <c r="B294" s="234"/>
      <c r="C294" s="235"/>
      <c r="D294" s="236" t="s">
        <v>128</v>
      </c>
      <c r="E294" s="237" t="s">
        <v>1</v>
      </c>
      <c r="F294" s="238" t="s">
        <v>318</v>
      </c>
      <c r="G294" s="235"/>
      <c r="H294" s="239">
        <v>19</v>
      </c>
      <c r="I294" s="240"/>
      <c r="J294" s="235"/>
      <c r="K294" s="235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128</v>
      </c>
      <c r="AU294" s="245" t="s">
        <v>86</v>
      </c>
      <c r="AV294" s="13" t="s">
        <v>86</v>
      </c>
      <c r="AW294" s="13" t="s">
        <v>32</v>
      </c>
      <c r="AX294" s="13" t="s">
        <v>76</v>
      </c>
      <c r="AY294" s="245" t="s">
        <v>119</v>
      </c>
    </row>
    <row r="295" s="14" customFormat="1">
      <c r="A295" s="14"/>
      <c r="B295" s="246"/>
      <c r="C295" s="247"/>
      <c r="D295" s="236" t="s">
        <v>128</v>
      </c>
      <c r="E295" s="248" t="s">
        <v>1</v>
      </c>
      <c r="F295" s="249" t="s">
        <v>471</v>
      </c>
      <c r="G295" s="247"/>
      <c r="H295" s="248" t="s">
        <v>1</v>
      </c>
      <c r="I295" s="250"/>
      <c r="J295" s="247"/>
      <c r="K295" s="247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128</v>
      </c>
      <c r="AU295" s="255" t="s">
        <v>86</v>
      </c>
      <c r="AV295" s="14" t="s">
        <v>84</v>
      </c>
      <c r="AW295" s="14" t="s">
        <v>32</v>
      </c>
      <c r="AX295" s="14" t="s">
        <v>76</v>
      </c>
      <c r="AY295" s="255" t="s">
        <v>119</v>
      </c>
    </row>
    <row r="296" s="13" customFormat="1">
      <c r="A296" s="13"/>
      <c r="B296" s="234"/>
      <c r="C296" s="235"/>
      <c r="D296" s="236" t="s">
        <v>128</v>
      </c>
      <c r="E296" s="237" t="s">
        <v>1</v>
      </c>
      <c r="F296" s="238" t="s">
        <v>180</v>
      </c>
      <c r="G296" s="235"/>
      <c r="H296" s="239">
        <v>11</v>
      </c>
      <c r="I296" s="240"/>
      <c r="J296" s="235"/>
      <c r="K296" s="235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128</v>
      </c>
      <c r="AU296" s="245" t="s">
        <v>86</v>
      </c>
      <c r="AV296" s="13" t="s">
        <v>86</v>
      </c>
      <c r="AW296" s="13" t="s">
        <v>32</v>
      </c>
      <c r="AX296" s="13" t="s">
        <v>76</v>
      </c>
      <c r="AY296" s="245" t="s">
        <v>119</v>
      </c>
    </row>
    <row r="297" s="15" customFormat="1">
      <c r="A297" s="15"/>
      <c r="B297" s="259"/>
      <c r="C297" s="260"/>
      <c r="D297" s="236" t="s">
        <v>128</v>
      </c>
      <c r="E297" s="261" t="s">
        <v>1</v>
      </c>
      <c r="F297" s="262" t="s">
        <v>216</v>
      </c>
      <c r="G297" s="260"/>
      <c r="H297" s="263">
        <v>35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9" t="s">
        <v>128</v>
      </c>
      <c r="AU297" s="269" t="s">
        <v>86</v>
      </c>
      <c r="AV297" s="15" t="s">
        <v>137</v>
      </c>
      <c r="AW297" s="15" t="s">
        <v>32</v>
      </c>
      <c r="AX297" s="15" t="s">
        <v>84</v>
      </c>
      <c r="AY297" s="269" t="s">
        <v>119</v>
      </c>
    </row>
    <row r="298" s="2" customFormat="1" ht="24.15" customHeight="1">
      <c r="A298" s="39"/>
      <c r="B298" s="40"/>
      <c r="C298" s="281" t="s">
        <v>472</v>
      </c>
      <c r="D298" s="281" t="s">
        <v>256</v>
      </c>
      <c r="E298" s="282" t="s">
        <v>473</v>
      </c>
      <c r="F298" s="283" t="s">
        <v>474</v>
      </c>
      <c r="G298" s="284" t="s">
        <v>300</v>
      </c>
      <c r="H298" s="285">
        <v>19</v>
      </c>
      <c r="I298" s="286"/>
      <c r="J298" s="287">
        <f>ROUND(I298*H298,2)</f>
        <v>0</v>
      </c>
      <c r="K298" s="288"/>
      <c r="L298" s="289"/>
      <c r="M298" s="290" t="s">
        <v>1</v>
      </c>
      <c r="N298" s="291" t="s">
        <v>41</v>
      </c>
      <c r="O298" s="92"/>
      <c r="P298" s="230">
        <f>O298*H298</f>
        <v>0</v>
      </c>
      <c r="Q298" s="230">
        <v>0.0028</v>
      </c>
      <c r="R298" s="230">
        <f>Q298*H298</f>
        <v>0.053199999999999997</v>
      </c>
      <c r="S298" s="230">
        <v>0</v>
      </c>
      <c r="T298" s="23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2" t="s">
        <v>163</v>
      </c>
      <c r="AT298" s="232" t="s">
        <v>256</v>
      </c>
      <c r="AU298" s="232" t="s">
        <v>86</v>
      </c>
      <c r="AY298" s="18" t="s">
        <v>119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8" t="s">
        <v>84</v>
      </c>
      <c r="BK298" s="233">
        <f>ROUND(I298*H298,2)</f>
        <v>0</v>
      </c>
      <c r="BL298" s="18" t="s">
        <v>137</v>
      </c>
      <c r="BM298" s="232" t="s">
        <v>475</v>
      </c>
    </row>
    <row r="299" s="13" customFormat="1">
      <c r="A299" s="13"/>
      <c r="B299" s="234"/>
      <c r="C299" s="235"/>
      <c r="D299" s="236" t="s">
        <v>128</v>
      </c>
      <c r="E299" s="237" t="s">
        <v>1</v>
      </c>
      <c r="F299" s="238" t="s">
        <v>318</v>
      </c>
      <c r="G299" s="235"/>
      <c r="H299" s="239">
        <v>19</v>
      </c>
      <c r="I299" s="240"/>
      <c r="J299" s="235"/>
      <c r="K299" s="235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128</v>
      </c>
      <c r="AU299" s="245" t="s">
        <v>86</v>
      </c>
      <c r="AV299" s="13" t="s">
        <v>86</v>
      </c>
      <c r="AW299" s="13" t="s">
        <v>32</v>
      </c>
      <c r="AX299" s="13" t="s">
        <v>84</v>
      </c>
      <c r="AY299" s="245" t="s">
        <v>119</v>
      </c>
    </row>
    <row r="300" s="2" customFormat="1" ht="24.15" customHeight="1">
      <c r="A300" s="39"/>
      <c r="B300" s="40"/>
      <c r="C300" s="281" t="s">
        <v>476</v>
      </c>
      <c r="D300" s="281" t="s">
        <v>256</v>
      </c>
      <c r="E300" s="282" t="s">
        <v>477</v>
      </c>
      <c r="F300" s="283" t="s">
        <v>478</v>
      </c>
      <c r="G300" s="284" t="s">
        <v>300</v>
      </c>
      <c r="H300" s="285">
        <v>5</v>
      </c>
      <c r="I300" s="286"/>
      <c r="J300" s="287">
        <f>ROUND(I300*H300,2)</f>
        <v>0</v>
      </c>
      <c r="K300" s="288"/>
      <c r="L300" s="289"/>
      <c r="M300" s="290" t="s">
        <v>1</v>
      </c>
      <c r="N300" s="291" t="s">
        <v>41</v>
      </c>
      <c r="O300" s="92"/>
      <c r="P300" s="230">
        <f>O300*H300</f>
        <v>0</v>
      </c>
      <c r="Q300" s="230">
        <v>0.0033999999999999998</v>
      </c>
      <c r="R300" s="230">
        <f>Q300*H300</f>
        <v>0.016999999999999998</v>
      </c>
      <c r="S300" s="230">
        <v>0</v>
      </c>
      <c r="T300" s="23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2" t="s">
        <v>163</v>
      </c>
      <c r="AT300" s="232" t="s">
        <v>256</v>
      </c>
      <c r="AU300" s="232" t="s">
        <v>86</v>
      </c>
      <c r="AY300" s="18" t="s">
        <v>119</v>
      </c>
      <c r="BE300" s="233">
        <f>IF(N300="základní",J300,0)</f>
        <v>0</v>
      </c>
      <c r="BF300" s="233">
        <f>IF(N300="snížená",J300,0)</f>
        <v>0</v>
      </c>
      <c r="BG300" s="233">
        <f>IF(N300="zákl. přenesená",J300,0)</f>
        <v>0</v>
      </c>
      <c r="BH300" s="233">
        <f>IF(N300="sníž. přenesená",J300,0)</f>
        <v>0</v>
      </c>
      <c r="BI300" s="233">
        <f>IF(N300="nulová",J300,0)</f>
        <v>0</v>
      </c>
      <c r="BJ300" s="18" t="s">
        <v>84</v>
      </c>
      <c r="BK300" s="233">
        <f>ROUND(I300*H300,2)</f>
        <v>0</v>
      </c>
      <c r="BL300" s="18" t="s">
        <v>137</v>
      </c>
      <c r="BM300" s="232" t="s">
        <v>479</v>
      </c>
    </row>
    <row r="301" s="14" customFormat="1">
      <c r="A301" s="14"/>
      <c r="B301" s="246"/>
      <c r="C301" s="247"/>
      <c r="D301" s="236" t="s">
        <v>128</v>
      </c>
      <c r="E301" s="248" t="s">
        <v>1</v>
      </c>
      <c r="F301" s="249" t="s">
        <v>480</v>
      </c>
      <c r="G301" s="247"/>
      <c r="H301" s="248" t="s">
        <v>1</v>
      </c>
      <c r="I301" s="250"/>
      <c r="J301" s="247"/>
      <c r="K301" s="247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128</v>
      </c>
      <c r="AU301" s="255" t="s">
        <v>86</v>
      </c>
      <c r="AV301" s="14" t="s">
        <v>84</v>
      </c>
      <c r="AW301" s="14" t="s">
        <v>32</v>
      </c>
      <c r="AX301" s="14" t="s">
        <v>76</v>
      </c>
      <c r="AY301" s="255" t="s">
        <v>119</v>
      </c>
    </row>
    <row r="302" s="13" customFormat="1">
      <c r="A302" s="13"/>
      <c r="B302" s="234"/>
      <c r="C302" s="235"/>
      <c r="D302" s="236" t="s">
        <v>128</v>
      </c>
      <c r="E302" s="237" t="s">
        <v>1</v>
      </c>
      <c r="F302" s="238" t="s">
        <v>481</v>
      </c>
      <c r="G302" s="235"/>
      <c r="H302" s="239">
        <v>5</v>
      </c>
      <c r="I302" s="240"/>
      <c r="J302" s="235"/>
      <c r="K302" s="235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128</v>
      </c>
      <c r="AU302" s="245" t="s">
        <v>86</v>
      </c>
      <c r="AV302" s="13" t="s">
        <v>86</v>
      </c>
      <c r="AW302" s="13" t="s">
        <v>32</v>
      </c>
      <c r="AX302" s="13" t="s">
        <v>84</v>
      </c>
      <c r="AY302" s="245" t="s">
        <v>119</v>
      </c>
    </row>
    <row r="303" s="2" customFormat="1" ht="24.15" customHeight="1">
      <c r="A303" s="39"/>
      <c r="B303" s="40"/>
      <c r="C303" s="281" t="s">
        <v>482</v>
      </c>
      <c r="D303" s="281" t="s">
        <v>256</v>
      </c>
      <c r="E303" s="282" t="s">
        <v>483</v>
      </c>
      <c r="F303" s="283" t="s">
        <v>484</v>
      </c>
      <c r="G303" s="284" t="s">
        <v>300</v>
      </c>
      <c r="H303" s="285">
        <v>11</v>
      </c>
      <c r="I303" s="286"/>
      <c r="J303" s="287">
        <f>ROUND(I303*H303,2)</f>
        <v>0</v>
      </c>
      <c r="K303" s="288"/>
      <c r="L303" s="289"/>
      <c r="M303" s="290" t="s">
        <v>1</v>
      </c>
      <c r="N303" s="291" t="s">
        <v>41</v>
      </c>
      <c r="O303" s="92"/>
      <c r="P303" s="230">
        <f>O303*H303</f>
        <v>0</v>
      </c>
      <c r="Q303" s="230">
        <v>0.0027000000000000001</v>
      </c>
      <c r="R303" s="230">
        <f>Q303*H303</f>
        <v>0.029700000000000001</v>
      </c>
      <c r="S303" s="230">
        <v>0</v>
      </c>
      <c r="T303" s="23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2" t="s">
        <v>163</v>
      </c>
      <c r="AT303" s="232" t="s">
        <v>256</v>
      </c>
      <c r="AU303" s="232" t="s">
        <v>86</v>
      </c>
      <c r="AY303" s="18" t="s">
        <v>119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18" t="s">
        <v>84</v>
      </c>
      <c r="BK303" s="233">
        <f>ROUND(I303*H303,2)</f>
        <v>0</v>
      </c>
      <c r="BL303" s="18" t="s">
        <v>137</v>
      </c>
      <c r="BM303" s="232" t="s">
        <v>485</v>
      </c>
    </row>
    <row r="304" s="13" customFormat="1">
      <c r="A304" s="13"/>
      <c r="B304" s="234"/>
      <c r="C304" s="235"/>
      <c r="D304" s="236" t="s">
        <v>128</v>
      </c>
      <c r="E304" s="237" t="s">
        <v>1</v>
      </c>
      <c r="F304" s="238" t="s">
        <v>180</v>
      </c>
      <c r="G304" s="235"/>
      <c r="H304" s="239">
        <v>11</v>
      </c>
      <c r="I304" s="240"/>
      <c r="J304" s="235"/>
      <c r="K304" s="235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128</v>
      </c>
      <c r="AU304" s="245" t="s">
        <v>86</v>
      </c>
      <c r="AV304" s="13" t="s">
        <v>86</v>
      </c>
      <c r="AW304" s="13" t="s">
        <v>32</v>
      </c>
      <c r="AX304" s="13" t="s">
        <v>84</v>
      </c>
      <c r="AY304" s="245" t="s">
        <v>119</v>
      </c>
    </row>
    <row r="305" s="2" customFormat="1" ht="44.25" customHeight="1">
      <c r="A305" s="39"/>
      <c r="B305" s="40"/>
      <c r="C305" s="220" t="s">
        <v>486</v>
      </c>
      <c r="D305" s="220" t="s">
        <v>122</v>
      </c>
      <c r="E305" s="221" t="s">
        <v>487</v>
      </c>
      <c r="F305" s="222" t="s">
        <v>488</v>
      </c>
      <c r="G305" s="223" t="s">
        <v>300</v>
      </c>
      <c r="H305" s="224">
        <v>4</v>
      </c>
      <c r="I305" s="225"/>
      <c r="J305" s="226">
        <f>ROUND(I305*H305,2)</f>
        <v>0</v>
      </c>
      <c r="K305" s="227"/>
      <c r="L305" s="45"/>
      <c r="M305" s="228" t="s">
        <v>1</v>
      </c>
      <c r="N305" s="229" t="s">
        <v>41</v>
      </c>
      <c r="O305" s="92"/>
      <c r="P305" s="230">
        <f>O305*H305</f>
        <v>0</v>
      </c>
      <c r="Q305" s="230">
        <v>0.17488999999999999</v>
      </c>
      <c r="R305" s="230">
        <f>Q305*H305</f>
        <v>0.69955999999999996</v>
      </c>
      <c r="S305" s="230">
        <v>0</v>
      </c>
      <c r="T305" s="23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2" t="s">
        <v>137</v>
      </c>
      <c r="AT305" s="232" t="s">
        <v>122</v>
      </c>
      <c r="AU305" s="232" t="s">
        <v>86</v>
      </c>
      <c r="AY305" s="18" t="s">
        <v>119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8" t="s">
        <v>84</v>
      </c>
      <c r="BK305" s="233">
        <f>ROUND(I305*H305,2)</f>
        <v>0</v>
      </c>
      <c r="BL305" s="18" t="s">
        <v>137</v>
      </c>
      <c r="BM305" s="232" t="s">
        <v>489</v>
      </c>
    </row>
    <row r="306" s="13" customFormat="1">
      <c r="A306" s="13"/>
      <c r="B306" s="234"/>
      <c r="C306" s="235"/>
      <c r="D306" s="236" t="s">
        <v>128</v>
      </c>
      <c r="E306" s="237" t="s">
        <v>1</v>
      </c>
      <c r="F306" s="238" t="s">
        <v>175</v>
      </c>
      <c r="G306" s="235"/>
      <c r="H306" s="239">
        <v>4</v>
      </c>
      <c r="I306" s="240"/>
      <c r="J306" s="235"/>
      <c r="K306" s="235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128</v>
      </c>
      <c r="AU306" s="245" t="s">
        <v>86</v>
      </c>
      <c r="AV306" s="13" t="s">
        <v>86</v>
      </c>
      <c r="AW306" s="13" t="s">
        <v>32</v>
      </c>
      <c r="AX306" s="13" t="s">
        <v>84</v>
      </c>
      <c r="AY306" s="245" t="s">
        <v>119</v>
      </c>
    </row>
    <row r="307" s="2" customFormat="1" ht="24.15" customHeight="1">
      <c r="A307" s="39"/>
      <c r="B307" s="40"/>
      <c r="C307" s="281" t="s">
        <v>490</v>
      </c>
      <c r="D307" s="281" t="s">
        <v>256</v>
      </c>
      <c r="E307" s="282" t="s">
        <v>491</v>
      </c>
      <c r="F307" s="283" t="s">
        <v>492</v>
      </c>
      <c r="G307" s="284" t="s">
        <v>300</v>
      </c>
      <c r="H307" s="285">
        <v>4</v>
      </c>
      <c r="I307" s="286"/>
      <c r="J307" s="287">
        <f>ROUND(I307*H307,2)</f>
        <v>0</v>
      </c>
      <c r="K307" s="288"/>
      <c r="L307" s="289"/>
      <c r="M307" s="290" t="s">
        <v>1</v>
      </c>
      <c r="N307" s="291" t="s">
        <v>41</v>
      </c>
      <c r="O307" s="92"/>
      <c r="P307" s="230">
        <f>O307*H307</f>
        <v>0</v>
      </c>
      <c r="Q307" s="230">
        <v>0.0038999999999999998</v>
      </c>
      <c r="R307" s="230">
        <f>Q307*H307</f>
        <v>0.015599999999999999</v>
      </c>
      <c r="S307" s="230">
        <v>0</v>
      </c>
      <c r="T307" s="23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2" t="s">
        <v>163</v>
      </c>
      <c r="AT307" s="232" t="s">
        <v>256</v>
      </c>
      <c r="AU307" s="232" t="s">
        <v>86</v>
      </c>
      <c r="AY307" s="18" t="s">
        <v>119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8" t="s">
        <v>84</v>
      </c>
      <c r="BK307" s="233">
        <f>ROUND(I307*H307,2)</f>
        <v>0</v>
      </c>
      <c r="BL307" s="18" t="s">
        <v>137</v>
      </c>
      <c r="BM307" s="232" t="s">
        <v>493</v>
      </c>
    </row>
    <row r="308" s="14" customFormat="1">
      <c r="A308" s="14"/>
      <c r="B308" s="246"/>
      <c r="C308" s="247"/>
      <c r="D308" s="236" t="s">
        <v>128</v>
      </c>
      <c r="E308" s="248" t="s">
        <v>1</v>
      </c>
      <c r="F308" s="249" t="s">
        <v>494</v>
      </c>
      <c r="G308" s="247"/>
      <c r="H308" s="248" t="s">
        <v>1</v>
      </c>
      <c r="I308" s="250"/>
      <c r="J308" s="247"/>
      <c r="K308" s="247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128</v>
      </c>
      <c r="AU308" s="255" t="s">
        <v>86</v>
      </c>
      <c r="AV308" s="14" t="s">
        <v>84</v>
      </c>
      <c r="AW308" s="14" t="s">
        <v>32</v>
      </c>
      <c r="AX308" s="14" t="s">
        <v>76</v>
      </c>
      <c r="AY308" s="255" t="s">
        <v>119</v>
      </c>
    </row>
    <row r="309" s="13" customFormat="1">
      <c r="A309" s="13"/>
      <c r="B309" s="234"/>
      <c r="C309" s="235"/>
      <c r="D309" s="236" t="s">
        <v>128</v>
      </c>
      <c r="E309" s="237" t="s">
        <v>1</v>
      </c>
      <c r="F309" s="238" t="s">
        <v>137</v>
      </c>
      <c r="G309" s="235"/>
      <c r="H309" s="239">
        <v>4</v>
      </c>
      <c r="I309" s="240"/>
      <c r="J309" s="235"/>
      <c r="K309" s="235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128</v>
      </c>
      <c r="AU309" s="245" t="s">
        <v>86</v>
      </c>
      <c r="AV309" s="13" t="s">
        <v>86</v>
      </c>
      <c r="AW309" s="13" t="s">
        <v>32</v>
      </c>
      <c r="AX309" s="13" t="s">
        <v>84</v>
      </c>
      <c r="AY309" s="245" t="s">
        <v>119</v>
      </c>
    </row>
    <row r="310" s="2" customFormat="1" ht="24.15" customHeight="1">
      <c r="A310" s="39"/>
      <c r="B310" s="40"/>
      <c r="C310" s="220" t="s">
        <v>495</v>
      </c>
      <c r="D310" s="220" t="s">
        <v>122</v>
      </c>
      <c r="E310" s="221" t="s">
        <v>496</v>
      </c>
      <c r="F310" s="222" t="s">
        <v>497</v>
      </c>
      <c r="G310" s="223" t="s">
        <v>300</v>
      </c>
      <c r="H310" s="224">
        <v>1</v>
      </c>
      <c r="I310" s="225"/>
      <c r="J310" s="226">
        <f>ROUND(I310*H310,2)</f>
        <v>0</v>
      </c>
      <c r="K310" s="227"/>
      <c r="L310" s="45"/>
      <c r="M310" s="228" t="s">
        <v>1</v>
      </c>
      <c r="N310" s="229" t="s">
        <v>41</v>
      </c>
      <c r="O310" s="92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2" t="s">
        <v>137</v>
      </c>
      <c r="AT310" s="232" t="s">
        <v>122</v>
      </c>
      <c r="AU310" s="232" t="s">
        <v>86</v>
      </c>
      <c r="AY310" s="18" t="s">
        <v>119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8" t="s">
        <v>84</v>
      </c>
      <c r="BK310" s="233">
        <f>ROUND(I310*H310,2)</f>
        <v>0</v>
      </c>
      <c r="BL310" s="18" t="s">
        <v>137</v>
      </c>
      <c r="BM310" s="232" t="s">
        <v>498</v>
      </c>
    </row>
    <row r="311" s="13" customFormat="1">
      <c r="A311" s="13"/>
      <c r="B311" s="234"/>
      <c r="C311" s="235"/>
      <c r="D311" s="236" t="s">
        <v>128</v>
      </c>
      <c r="E311" s="237" t="s">
        <v>1</v>
      </c>
      <c r="F311" s="238" t="s">
        <v>84</v>
      </c>
      <c r="G311" s="235"/>
      <c r="H311" s="239">
        <v>1</v>
      </c>
      <c r="I311" s="240"/>
      <c r="J311" s="235"/>
      <c r="K311" s="235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128</v>
      </c>
      <c r="AU311" s="245" t="s">
        <v>86</v>
      </c>
      <c r="AV311" s="13" t="s">
        <v>86</v>
      </c>
      <c r="AW311" s="13" t="s">
        <v>32</v>
      </c>
      <c r="AX311" s="13" t="s">
        <v>84</v>
      </c>
      <c r="AY311" s="245" t="s">
        <v>119</v>
      </c>
    </row>
    <row r="312" s="2" customFormat="1" ht="24.15" customHeight="1">
      <c r="A312" s="39"/>
      <c r="B312" s="40"/>
      <c r="C312" s="281" t="s">
        <v>499</v>
      </c>
      <c r="D312" s="281" t="s">
        <v>256</v>
      </c>
      <c r="E312" s="282" t="s">
        <v>500</v>
      </c>
      <c r="F312" s="283" t="s">
        <v>501</v>
      </c>
      <c r="G312" s="284" t="s">
        <v>300</v>
      </c>
      <c r="H312" s="285">
        <v>1</v>
      </c>
      <c r="I312" s="286"/>
      <c r="J312" s="287">
        <f>ROUND(I312*H312,2)</f>
        <v>0</v>
      </c>
      <c r="K312" s="288"/>
      <c r="L312" s="289"/>
      <c r="M312" s="290" t="s">
        <v>1</v>
      </c>
      <c r="N312" s="291" t="s">
        <v>41</v>
      </c>
      <c r="O312" s="92"/>
      <c r="P312" s="230">
        <f>O312*H312</f>
        <v>0</v>
      </c>
      <c r="Q312" s="230">
        <v>0.036179999999999997</v>
      </c>
      <c r="R312" s="230">
        <f>Q312*H312</f>
        <v>0.036179999999999997</v>
      </c>
      <c r="S312" s="230">
        <v>0</v>
      </c>
      <c r="T312" s="23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2" t="s">
        <v>163</v>
      </c>
      <c r="AT312" s="232" t="s">
        <v>256</v>
      </c>
      <c r="AU312" s="232" t="s">
        <v>86</v>
      </c>
      <c r="AY312" s="18" t="s">
        <v>119</v>
      </c>
      <c r="BE312" s="233">
        <f>IF(N312="základní",J312,0)</f>
        <v>0</v>
      </c>
      <c r="BF312" s="233">
        <f>IF(N312="snížená",J312,0)</f>
        <v>0</v>
      </c>
      <c r="BG312" s="233">
        <f>IF(N312="zákl. přenesená",J312,0)</f>
        <v>0</v>
      </c>
      <c r="BH312" s="233">
        <f>IF(N312="sníž. přenesená",J312,0)</f>
        <v>0</v>
      </c>
      <c r="BI312" s="233">
        <f>IF(N312="nulová",J312,0)</f>
        <v>0</v>
      </c>
      <c r="BJ312" s="18" t="s">
        <v>84</v>
      </c>
      <c r="BK312" s="233">
        <f>ROUND(I312*H312,2)</f>
        <v>0</v>
      </c>
      <c r="BL312" s="18" t="s">
        <v>137</v>
      </c>
      <c r="BM312" s="232" t="s">
        <v>502</v>
      </c>
    </row>
    <row r="313" s="13" customFormat="1">
      <c r="A313" s="13"/>
      <c r="B313" s="234"/>
      <c r="C313" s="235"/>
      <c r="D313" s="236" t="s">
        <v>128</v>
      </c>
      <c r="E313" s="237" t="s">
        <v>1</v>
      </c>
      <c r="F313" s="238" t="s">
        <v>84</v>
      </c>
      <c r="G313" s="235"/>
      <c r="H313" s="239">
        <v>1</v>
      </c>
      <c r="I313" s="240"/>
      <c r="J313" s="235"/>
      <c r="K313" s="235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128</v>
      </c>
      <c r="AU313" s="245" t="s">
        <v>86</v>
      </c>
      <c r="AV313" s="13" t="s">
        <v>86</v>
      </c>
      <c r="AW313" s="13" t="s">
        <v>32</v>
      </c>
      <c r="AX313" s="13" t="s">
        <v>84</v>
      </c>
      <c r="AY313" s="245" t="s">
        <v>119</v>
      </c>
    </row>
    <row r="314" s="2" customFormat="1" ht="24.15" customHeight="1">
      <c r="A314" s="39"/>
      <c r="B314" s="40"/>
      <c r="C314" s="220" t="s">
        <v>503</v>
      </c>
      <c r="D314" s="220" t="s">
        <v>122</v>
      </c>
      <c r="E314" s="221" t="s">
        <v>504</v>
      </c>
      <c r="F314" s="222" t="s">
        <v>505</v>
      </c>
      <c r="G314" s="223" t="s">
        <v>300</v>
      </c>
      <c r="H314" s="224">
        <v>1</v>
      </c>
      <c r="I314" s="225"/>
      <c r="J314" s="226">
        <f>ROUND(I314*H314,2)</f>
        <v>0</v>
      </c>
      <c r="K314" s="227"/>
      <c r="L314" s="45"/>
      <c r="M314" s="228" t="s">
        <v>1</v>
      </c>
      <c r="N314" s="229" t="s">
        <v>41</v>
      </c>
      <c r="O314" s="92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2" t="s">
        <v>137</v>
      </c>
      <c r="AT314" s="232" t="s">
        <v>122</v>
      </c>
      <c r="AU314" s="232" t="s">
        <v>86</v>
      </c>
      <c r="AY314" s="18" t="s">
        <v>119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8" t="s">
        <v>84</v>
      </c>
      <c r="BK314" s="233">
        <f>ROUND(I314*H314,2)</f>
        <v>0</v>
      </c>
      <c r="BL314" s="18" t="s">
        <v>137</v>
      </c>
      <c r="BM314" s="232" t="s">
        <v>506</v>
      </c>
    </row>
    <row r="315" s="13" customFormat="1">
      <c r="A315" s="13"/>
      <c r="B315" s="234"/>
      <c r="C315" s="235"/>
      <c r="D315" s="236" t="s">
        <v>128</v>
      </c>
      <c r="E315" s="237" t="s">
        <v>1</v>
      </c>
      <c r="F315" s="238" t="s">
        <v>84</v>
      </c>
      <c r="G315" s="235"/>
      <c r="H315" s="239">
        <v>1</v>
      </c>
      <c r="I315" s="240"/>
      <c r="J315" s="235"/>
      <c r="K315" s="235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128</v>
      </c>
      <c r="AU315" s="245" t="s">
        <v>86</v>
      </c>
      <c r="AV315" s="13" t="s">
        <v>86</v>
      </c>
      <c r="AW315" s="13" t="s">
        <v>32</v>
      </c>
      <c r="AX315" s="13" t="s">
        <v>84</v>
      </c>
      <c r="AY315" s="245" t="s">
        <v>119</v>
      </c>
    </row>
    <row r="316" s="2" customFormat="1" ht="37.8" customHeight="1">
      <c r="A316" s="39"/>
      <c r="B316" s="40"/>
      <c r="C316" s="281" t="s">
        <v>507</v>
      </c>
      <c r="D316" s="281" t="s">
        <v>256</v>
      </c>
      <c r="E316" s="282" t="s">
        <v>508</v>
      </c>
      <c r="F316" s="283" t="s">
        <v>509</v>
      </c>
      <c r="G316" s="284" t="s">
        <v>300</v>
      </c>
      <c r="H316" s="285">
        <v>1</v>
      </c>
      <c r="I316" s="286"/>
      <c r="J316" s="287">
        <f>ROUND(I316*H316,2)</f>
        <v>0</v>
      </c>
      <c r="K316" s="288"/>
      <c r="L316" s="289"/>
      <c r="M316" s="290" t="s">
        <v>1</v>
      </c>
      <c r="N316" s="291" t="s">
        <v>41</v>
      </c>
      <c r="O316" s="92"/>
      <c r="P316" s="230">
        <f>O316*H316</f>
        <v>0</v>
      </c>
      <c r="Q316" s="230">
        <v>0.056800000000000003</v>
      </c>
      <c r="R316" s="230">
        <f>Q316*H316</f>
        <v>0.056800000000000003</v>
      </c>
      <c r="S316" s="230">
        <v>0</v>
      </c>
      <c r="T316" s="23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2" t="s">
        <v>163</v>
      </c>
      <c r="AT316" s="232" t="s">
        <v>256</v>
      </c>
      <c r="AU316" s="232" t="s">
        <v>86</v>
      </c>
      <c r="AY316" s="18" t="s">
        <v>119</v>
      </c>
      <c r="BE316" s="233">
        <f>IF(N316="základní",J316,0)</f>
        <v>0</v>
      </c>
      <c r="BF316" s="233">
        <f>IF(N316="snížená",J316,0)</f>
        <v>0</v>
      </c>
      <c r="BG316" s="233">
        <f>IF(N316="zákl. přenesená",J316,0)</f>
        <v>0</v>
      </c>
      <c r="BH316" s="233">
        <f>IF(N316="sníž. přenesená",J316,0)</f>
        <v>0</v>
      </c>
      <c r="BI316" s="233">
        <f>IF(N316="nulová",J316,0)</f>
        <v>0</v>
      </c>
      <c r="BJ316" s="18" t="s">
        <v>84</v>
      </c>
      <c r="BK316" s="233">
        <f>ROUND(I316*H316,2)</f>
        <v>0</v>
      </c>
      <c r="BL316" s="18" t="s">
        <v>137</v>
      </c>
      <c r="BM316" s="232" t="s">
        <v>510</v>
      </c>
    </row>
    <row r="317" s="13" customFormat="1">
      <c r="A317" s="13"/>
      <c r="B317" s="234"/>
      <c r="C317" s="235"/>
      <c r="D317" s="236" t="s">
        <v>128</v>
      </c>
      <c r="E317" s="237" t="s">
        <v>1</v>
      </c>
      <c r="F317" s="238" t="s">
        <v>84</v>
      </c>
      <c r="G317" s="235"/>
      <c r="H317" s="239">
        <v>1</v>
      </c>
      <c r="I317" s="240"/>
      <c r="J317" s="235"/>
      <c r="K317" s="235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128</v>
      </c>
      <c r="AU317" s="245" t="s">
        <v>86</v>
      </c>
      <c r="AV317" s="13" t="s">
        <v>86</v>
      </c>
      <c r="AW317" s="13" t="s">
        <v>32</v>
      </c>
      <c r="AX317" s="13" t="s">
        <v>84</v>
      </c>
      <c r="AY317" s="245" t="s">
        <v>119</v>
      </c>
    </row>
    <row r="318" s="2" customFormat="1" ht="24.15" customHeight="1">
      <c r="A318" s="39"/>
      <c r="B318" s="40"/>
      <c r="C318" s="220" t="s">
        <v>511</v>
      </c>
      <c r="D318" s="220" t="s">
        <v>122</v>
      </c>
      <c r="E318" s="221" t="s">
        <v>512</v>
      </c>
      <c r="F318" s="222" t="s">
        <v>513</v>
      </c>
      <c r="G318" s="223" t="s">
        <v>235</v>
      </c>
      <c r="H318" s="224">
        <v>75</v>
      </c>
      <c r="I318" s="225"/>
      <c r="J318" s="226">
        <f>ROUND(I318*H318,2)</f>
        <v>0</v>
      </c>
      <c r="K318" s="227"/>
      <c r="L318" s="45"/>
      <c r="M318" s="228" t="s">
        <v>1</v>
      </c>
      <c r="N318" s="229" t="s">
        <v>41</v>
      </c>
      <c r="O318" s="92"/>
      <c r="P318" s="230">
        <f>O318*H318</f>
        <v>0</v>
      </c>
      <c r="Q318" s="230">
        <v>0</v>
      </c>
      <c r="R318" s="230">
        <f>Q318*H318</f>
        <v>0</v>
      </c>
      <c r="S318" s="230">
        <v>0</v>
      </c>
      <c r="T318" s="23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2" t="s">
        <v>137</v>
      </c>
      <c r="AT318" s="232" t="s">
        <v>122</v>
      </c>
      <c r="AU318" s="232" t="s">
        <v>86</v>
      </c>
      <c r="AY318" s="18" t="s">
        <v>119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8" t="s">
        <v>84</v>
      </c>
      <c r="BK318" s="233">
        <f>ROUND(I318*H318,2)</f>
        <v>0</v>
      </c>
      <c r="BL318" s="18" t="s">
        <v>137</v>
      </c>
      <c r="BM318" s="232" t="s">
        <v>514</v>
      </c>
    </row>
    <row r="319" s="13" customFormat="1">
      <c r="A319" s="13"/>
      <c r="B319" s="234"/>
      <c r="C319" s="235"/>
      <c r="D319" s="236" t="s">
        <v>128</v>
      </c>
      <c r="E319" s="237" t="s">
        <v>1</v>
      </c>
      <c r="F319" s="238" t="s">
        <v>515</v>
      </c>
      <c r="G319" s="235"/>
      <c r="H319" s="239">
        <v>75</v>
      </c>
      <c r="I319" s="240"/>
      <c r="J319" s="235"/>
      <c r="K319" s="235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128</v>
      </c>
      <c r="AU319" s="245" t="s">
        <v>86</v>
      </c>
      <c r="AV319" s="13" t="s">
        <v>86</v>
      </c>
      <c r="AW319" s="13" t="s">
        <v>32</v>
      </c>
      <c r="AX319" s="13" t="s">
        <v>84</v>
      </c>
      <c r="AY319" s="245" t="s">
        <v>119</v>
      </c>
    </row>
    <row r="320" s="2" customFormat="1" ht="24.15" customHeight="1">
      <c r="A320" s="39"/>
      <c r="B320" s="40"/>
      <c r="C320" s="281" t="s">
        <v>516</v>
      </c>
      <c r="D320" s="281" t="s">
        <v>256</v>
      </c>
      <c r="E320" s="282" t="s">
        <v>517</v>
      </c>
      <c r="F320" s="283" t="s">
        <v>518</v>
      </c>
      <c r="G320" s="284" t="s">
        <v>235</v>
      </c>
      <c r="H320" s="285">
        <v>78.75</v>
      </c>
      <c r="I320" s="286"/>
      <c r="J320" s="287">
        <f>ROUND(I320*H320,2)</f>
        <v>0</v>
      </c>
      <c r="K320" s="288"/>
      <c r="L320" s="289"/>
      <c r="M320" s="290" t="s">
        <v>1</v>
      </c>
      <c r="N320" s="291" t="s">
        <v>41</v>
      </c>
      <c r="O320" s="92"/>
      <c r="P320" s="230">
        <f>O320*H320</f>
        <v>0</v>
      </c>
      <c r="Q320" s="230">
        <v>0.0015</v>
      </c>
      <c r="R320" s="230">
        <f>Q320*H320</f>
        <v>0.11812500000000001</v>
      </c>
      <c r="S320" s="230">
        <v>0</v>
      </c>
      <c r="T320" s="23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2" t="s">
        <v>163</v>
      </c>
      <c r="AT320" s="232" t="s">
        <v>256</v>
      </c>
      <c r="AU320" s="232" t="s">
        <v>86</v>
      </c>
      <c r="AY320" s="18" t="s">
        <v>119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8" t="s">
        <v>84</v>
      </c>
      <c r="BK320" s="233">
        <f>ROUND(I320*H320,2)</f>
        <v>0</v>
      </c>
      <c r="BL320" s="18" t="s">
        <v>137</v>
      </c>
      <c r="BM320" s="232" t="s">
        <v>519</v>
      </c>
    </row>
    <row r="321" s="13" customFormat="1">
      <c r="A321" s="13"/>
      <c r="B321" s="234"/>
      <c r="C321" s="235"/>
      <c r="D321" s="236" t="s">
        <v>128</v>
      </c>
      <c r="E321" s="237" t="s">
        <v>1</v>
      </c>
      <c r="F321" s="238" t="s">
        <v>515</v>
      </c>
      <c r="G321" s="235"/>
      <c r="H321" s="239">
        <v>75</v>
      </c>
      <c r="I321" s="240"/>
      <c r="J321" s="235"/>
      <c r="K321" s="235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128</v>
      </c>
      <c r="AU321" s="245" t="s">
        <v>86</v>
      </c>
      <c r="AV321" s="13" t="s">
        <v>86</v>
      </c>
      <c r="AW321" s="13" t="s">
        <v>32</v>
      </c>
      <c r="AX321" s="13" t="s">
        <v>84</v>
      </c>
      <c r="AY321" s="245" t="s">
        <v>119</v>
      </c>
    </row>
    <row r="322" s="13" customFormat="1">
      <c r="A322" s="13"/>
      <c r="B322" s="234"/>
      <c r="C322" s="235"/>
      <c r="D322" s="236" t="s">
        <v>128</v>
      </c>
      <c r="E322" s="235"/>
      <c r="F322" s="238" t="s">
        <v>520</v>
      </c>
      <c r="G322" s="235"/>
      <c r="H322" s="239">
        <v>78.75</v>
      </c>
      <c r="I322" s="240"/>
      <c r="J322" s="235"/>
      <c r="K322" s="235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128</v>
      </c>
      <c r="AU322" s="245" t="s">
        <v>86</v>
      </c>
      <c r="AV322" s="13" t="s">
        <v>86</v>
      </c>
      <c r="AW322" s="13" t="s">
        <v>4</v>
      </c>
      <c r="AX322" s="13" t="s">
        <v>84</v>
      </c>
      <c r="AY322" s="245" t="s">
        <v>119</v>
      </c>
    </row>
    <row r="323" s="2" customFormat="1" ht="16.5" customHeight="1">
      <c r="A323" s="39"/>
      <c r="B323" s="40"/>
      <c r="C323" s="281" t="s">
        <v>521</v>
      </c>
      <c r="D323" s="281" t="s">
        <v>256</v>
      </c>
      <c r="E323" s="282" t="s">
        <v>522</v>
      </c>
      <c r="F323" s="283" t="s">
        <v>523</v>
      </c>
      <c r="G323" s="284" t="s">
        <v>235</v>
      </c>
      <c r="H323" s="285">
        <v>231</v>
      </c>
      <c r="I323" s="286"/>
      <c r="J323" s="287">
        <f>ROUND(I323*H323,2)</f>
        <v>0</v>
      </c>
      <c r="K323" s="288"/>
      <c r="L323" s="289"/>
      <c r="M323" s="290" t="s">
        <v>1</v>
      </c>
      <c r="N323" s="291" t="s">
        <v>41</v>
      </c>
      <c r="O323" s="92"/>
      <c r="P323" s="230">
        <f>O323*H323</f>
        <v>0</v>
      </c>
      <c r="Q323" s="230">
        <v>2.0000000000000002E-05</v>
      </c>
      <c r="R323" s="230">
        <f>Q323*H323</f>
        <v>0.00462</v>
      </c>
      <c r="S323" s="230">
        <v>0</v>
      </c>
      <c r="T323" s="23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2" t="s">
        <v>163</v>
      </c>
      <c r="AT323" s="232" t="s">
        <v>256</v>
      </c>
      <c r="AU323" s="232" t="s">
        <v>86</v>
      </c>
      <c r="AY323" s="18" t="s">
        <v>119</v>
      </c>
      <c r="BE323" s="233">
        <f>IF(N323="základní",J323,0)</f>
        <v>0</v>
      </c>
      <c r="BF323" s="233">
        <f>IF(N323="snížená",J323,0)</f>
        <v>0</v>
      </c>
      <c r="BG323" s="233">
        <f>IF(N323="zákl. přenesená",J323,0)</f>
        <v>0</v>
      </c>
      <c r="BH323" s="233">
        <f>IF(N323="sníž. přenesená",J323,0)</f>
        <v>0</v>
      </c>
      <c r="BI323" s="233">
        <f>IF(N323="nulová",J323,0)</f>
        <v>0</v>
      </c>
      <c r="BJ323" s="18" t="s">
        <v>84</v>
      </c>
      <c r="BK323" s="233">
        <f>ROUND(I323*H323,2)</f>
        <v>0</v>
      </c>
      <c r="BL323" s="18" t="s">
        <v>137</v>
      </c>
      <c r="BM323" s="232" t="s">
        <v>524</v>
      </c>
    </row>
    <row r="324" s="13" customFormat="1">
      <c r="A324" s="13"/>
      <c r="B324" s="234"/>
      <c r="C324" s="235"/>
      <c r="D324" s="236" t="s">
        <v>128</v>
      </c>
      <c r="E324" s="237" t="s">
        <v>1</v>
      </c>
      <c r="F324" s="238" t="s">
        <v>525</v>
      </c>
      <c r="G324" s="235"/>
      <c r="H324" s="239">
        <v>220</v>
      </c>
      <c r="I324" s="240"/>
      <c r="J324" s="235"/>
      <c r="K324" s="235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128</v>
      </c>
      <c r="AU324" s="245" t="s">
        <v>86</v>
      </c>
      <c r="AV324" s="13" t="s">
        <v>86</v>
      </c>
      <c r="AW324" s="13" t="s">
        <v>32</v>
      </c>
      <c r="AX324" s="13" t="s">
        <v>84</v>
      </c>
      <c r="AY324" s="245" t="s">
        <v>119</v>
      </c>
    </row>
    <row r="325" s="13" customFormat="1">
      <c r="A325" s="13"/>
      <c r="B325" s="234"/>
      <c r="C325" s="235"/>
      <c r="D325" s="236" t="s">
        <v>128</v>
      </c>
      <c r="E325" s="235"/>
      <c r="F325" s="238" t="s">
        <v>526</v>
      </c>
      <c r="G325" s="235"/>
      <c r="H325" s="239">
        <v>231</v>
      </c>
      <c r="I325" s="240"/>
      <c r="J325" s="235"/>
      <c r="K325" s="235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128</v>
      </c>
      <c r="AU325" s="245" t="s">
        <v>86</v>
      </c>
      <c r="AV325" s="13" t="s">
        <v>86</v>
      </c>
      <c r="AW325" s="13" t="s">
        <v>4</v>
      </c>
      <c r="AX325" s="13" t="s">
        <v>84</v>
      </c>
      <c r="AY325" s="245" t="s">
        <v>119</v>
      </c>
    </row>
    <row r="326" s="2" customFormat="1" ht="24.15" customHeight="1">
      <c r="A326" s="39"/>
      <c r="B326" s="40"/>
      <c r="C326" s="220" t="s">
        <v>527</v>
      </c>
      <c r="D326" s="220" t="s">
        <v>122</v>
      </c>
      <c r="E326" s="221" t="s">
        <v>528</v>
      </c>
      <c r="F326" s="222" t="s">
        <v>529</v>
      </c>
      <c r="G326" s="223" t="s">
        <v>235</v>
      </c>
      <c r="H326" s="224">
        <v>225</v>
      </c>
      <c r="I326" s="225"/>
      <c r="J326" s="226">
        <f>ROUND(I326*H326,2)</f>
        <v>0</v>
      </c>
      <c r="K326" s="227"/>
      <c r="L326" s="45"/>
      <c r="M326" s="228" t="s">
        <v>1</v>
      </c>
      <c r="N326" s="229" t="s">
        <v>41</v>
      </c>
      <c r="O326" s="92"/>
      <c r="P326" s="230">
        <f>O326*H326</f>
        <v>0</v>
      </c>
      <c r="Q326" s="230">
        <v>0</v>
      </c>
      <c r="R326" s="230">
        <f>Q326*H326</f>
        <v>0</v>
      </c>
      <c r="S326" s="230">
        <v>0</v>
      </c>
      <c r="T326" s="23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2" t="s">
        <v>137</v>
      </c>
      <c r="AT326" s="232" t="s">
        <v>122</v>
      </c>
      <c r="AU326" s="232" t="s">
        <v>86</v>
      </c>
      <c r="AY326" s="18" t="s">
        <v>119</v>
      </c>
      <c r="BE326" s="233">
        <f>IF(N326="základní",J326,0)</f>
        <v>0</v>
      </c>
      <c r="BF326" s="233">
        <f>IF(N326="snížená",J326,0)</f>
        <v>0</v>
      </c>
      <c r="BG326" s="233">
        <f>IF(N326="zákl. přenesená",J326,0)</f>
        <v>0</v>
      </c>
      <c r="BH326" s="233">
        <f>IF(N326="sníž. přenesená",J326,0)</f>
        <v>0</v>
      </c>
      <c r="BI326" s="233">
        <f>IF(N326="nulová",J326,0)</f>
        <v>0</v>
      </c>
      <c r="BJ326" s="18" t="s">
        <v>84</v>
      </c>
      <c r="BK326" s="233">
        <f>ROUND(I326*H326,2)</f>
        <v>0</v>
      </c>
      <c r="BL326" s="18" t="s">
        <v>137</v>
      </c>
      <c r="BM326" s="232" t="s">
        <v>530</v>
      </c>
    </row>
    <row r="327" s="13" customFormat="1">
      <c r="A327" s="13"/>
      <c r="B327" s="234"/>
      <c r="C327" s="235"/>
      <c r="D327" s="236" t="s">
        <v>128</v>
      </c>
      <c r="E327" s="237" t="s">
        <v>1</v>
      </c>
      <c r="F327" s="238" t="s">
        <v>531</v>
      </c>
      <c r="G327" s="235"/>
      <c r="H327" s="239">
        <v>225</v>
      </c>
      <c r="I327" s="240"/>
      <c r="J327" s="235"/>
      <c r="K327" s="235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128</v>
      </c>
      <c r="AU327" s="245" t="s">
        <v>86</v>
      </c>
      <c r="AV327" s="13" t="s">
        <v>86</v>
      </c>
      <c r="AW327" s="13" t="s">
        <v>32</v>
      </c>
      <c r="AX327" s="13" t="s">
        <v>84</v>
      </c>
      <c r="AY327" s="245" t="s">
        <v>119</v>
      </c>
    </row>
    <row r="328" s="2" customFormat="1" ht="16.5" customHeight="1">
      <c r="A328" s="39"/>
      <c r="B328" s="40"/>
      <c r="C328" s="281" t="s">
        <v>532</v>
      </c>
      <c r="D328" s="281" t="s">
        <v>256</v>
      </c>
      <c r="E328" s="282" t="s">
        <v>533</v>
      </c>
      <c r="F328" s="283" t="s">
        <v>534</v>
      </c>
      <c r="G328" s="284" t="s">
        <v>235</v>
      </c>
      <c r="H328" s="285">
        <v>247.5</v>
      </c>
      <c r="I328" s="286"/>
      <c r="J328" s="287">
        <f>ROUND(I328*H328,2)</f>
        <v>0</v>
      </c>
      <c r="K328" s="288"/>
      <c r="L328" s="289"/>
      <c r="M328" s="290" t="s">
        <v>1</v>
      </c>
      <c r="N328" s="291" t="s">
        <v>41</v>
      </c>
      <c r="O328" s="92"/>
      <c r="P328" s="230">
        <f>O328*H328</f>
        <v>0</v>
      </c>
      <c r="Q328" s="230">
        <v>4.0000000000000003E-05</v>
      </c>
      <c r="R328" s="230">
        <f>Q328*H328</f>
        <v>0.0099000000000000008</v>
      </c>
      <c r="S328" s="230">
        <v>0</v>
      </c>
      <c r="T328" s="23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2" t="s">
        <v>163</v>
      </c>
      <c r="AT328" s="232" t="s">
        <v>256</v>
      </c>
      <c r="AU328" s="232" t="s">
        <v>86</v>
      </c>
      <c r="AY328" s="18" t="s">
        <v>119</v>
      </c>
      <c r="BE328" s="233">
        <f>IF(N328="základní",J328,0)</f>
        <v>0</v>
      </c>
      <c r="BF328" s="233">
        <f>IF(N328="snížená",J328,0)</f>
        <v>0</v>
      </c>
      <c r="BG328" s="233">
        <f>IF(N328="zákl. přenesená",J328,0)</f>
        <v>0</v>
      </c>
      <c r="BH328" s="233">
        <f>IF(N328="sníž. přenesená",J328,0)</f>
        <v>0</v>
      </c>
      <c r="BI328" s="233">
        <f>IF(N328="nulová",J328,0)</f>
        <v>0</v>
      </c>
      <c r="BJ328" s="18" t="s">
        <v>84</v>
      </c>
      <c r="BK328" s="233">
        <f>ROUND(I328*H328,2)</f>
        <v>0</v>
      </c>
      <c r="BL328" s="18" t="s">
        <v>137</v>
      </c>
      <c r="BM328" s="232" t="s">
        <v>535</v>
      </c>
    </row>
    <row r="329" s="13" customFormat="1">
      <c r="A329" s="13"/>
      <c r="B329" s="234"/>
      <c r="C329" s="235"/>
      <c r="D329" s="236" t="s">
        <v>128</v>
      </c>
      <c r="E329" s="237" t="s">
        <v>1</v>
      </c>
      <c r="F329" s="238" t="s">
        <v>536</v>
      </c>
      <c r="G329" s="235"/>
      <c r="H329" s="239">
        <v>225</v>
      </c>
      <c r="I329" s="240"/>
      <c r="J329" s="235"/>
      <c r="K329" s="235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128</v>
      </c>
      <c r="AU329" s="245" t="s">
        <v>86</v>
      </c>
      <c r="AV329" s="13" t="s">
        <v>86</v>
      </c>
      <c r="AW329" s="13" t="s">
        <v>32</v>
      </c>
      <c r="AX329" s="13" t="s">
        <v>84</v>
      </c>
      <c r="AY329" s="245" t="s">
        <v>119</v>
      </c>
    </row>
    <row r="330" s="13" customFormat="1">
      <c r="A330" s="13"/>
      <c r="B330" s="234"/>
      <c r="C330" s="235"/>
      <c r="D330" s="236" t="s">
        <v>128</v>
      </c>
      <c r="E330" s="235"/>
      <c r="F330" s="238" t="s">
        <v>537</v>
      </c>
      <c r="G330" s="235"/>
      <c r="H330" s="239">
        <v>247.5</v>
      </c>
      <c r="I330" s="240"/>
      <c r="J330" s="235"/>
      <c r="K330" s="235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128</v>
      </c>
      <c r="AU330" s="245" t="s">
        <v>86</v>
      </c>
      <c r="AV330" s="13" t="s">
        <v>86</v>
      </c>
      <c r="AW330" s="13" t="s">
        <v>4</v>
      </c>
      <c r="AX330" s="13" t="s">
        <v>84</v>
      </c>
      <c r="AY330" s="245" t="s">
        <v>119</v>
      </c>
    </row>
    <row r="331" s="2" customFormat="1" ht="16.5" customHeight="1">
      <c r="A331" s="39"/>
      <c r="B331" s="40"/>
      <c r="C331" s="281" t="s">
        <v>538</v>
      </c>
      <c r="D331" s="281" t="s">
        <v>256</v>
      </c>
      <c r="E331" s="282" t="s">
        <v>539</v>
      </c>
      <c r="F331" s="283" t="s">
        <v>540</v>
      </c>
      <c r="G331" s="284" t="s">
        <v>300</v>
      </c>
      <c r="H331" s="285">
        <v>33</v>
      </c>
      <c r="I331" s="286"/>
      <c r="J331" s="287">
        <f>ROUND(I331*H331,2)</f>
        <v>0</v>
      </c>
      <c r="K331" s="288"/>
      <c r="L331" s="289"/>
      <c r="M331" s="290" t="s">
        <v>1</v>
      </c>
      <c r="N331" s="291" t="s">
        <v>41</v>
      </c>
      <c r="O331" s="92"/>
      <c r="P331" s="230">
        <f>O331*H331</f>
        <v>0</v>
      </c>
      <c r="Q331" s="230">
        <v>0.00010000000000000001</v>
      </c>
      <c r="R331" s="230">
        <f>Q331*H331</f>
        <v>0.0033</v>
      </c>
      <c r="S331" s="230">
        <v>0</v>
      </c>
      <c r="T331" s="23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2" t="s">
        <v>163</v>
      </c>
      <c r="AT331" s="232" t="s">
        <v>256</v>
      </c>
      <c r="AU331" s="232" t="s">
        <v>86</v>
      </c>
      <c r="AY331" s="18" t="s">
        <v>119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8" t="s">
        <v>84</v>
      </c>
      <c r="BK331" s="233">
        <f>ROUND(I331*H331,2)</f>
        <v>0</v>
      </c>
      <c r="BL331" s="18" t="s">
        <v>137</v>
      </c>
      <c r="BM331" s="232" t="s">
        <v>541</v>
      </c>
    </row>
    <row r="332" s="13" customFormat="1">
      <c r="A332" s="13"/>
      <c r="B332" s="234"/>
      <c r="C332" s="235"/>
      <c r="D332" s="236" t="s">
        <v>128</v>
      </c>
      <c r="E332" s="237" t="s">
        <v>1</v>
      </c>
      <c r="F332" s="238" t="s">
        <v>542</v>
      </c>
      <c r="G332" s="235"/>
      <c r="H332" s="239">
        <v>33</v>
      </c>
      <c r="I332" s="240"/>
      <c r="J332" s="235"/>
      <c r="K332" s="235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128</v>
      </c>
      <c r="AU332" s="245" t="s">
        <v>86</v>
      </c>
      <c r="AV332" s="13" t="s">
        <v>86</v>
      </c>
      <c r="AW332" s="13" t="s">
        <v>32</v>
      </c>
      <c r="AX332" s="13" t="s">
        <v>84</v>
      </c>
      <c r="AY332" s="245" t="s">
        <v>119</v>
      </c>
    </row>
    <row r="333" s="2" customFormat="1" ht="24.15" customHeight="1">
      <c r="A333" s="39"/>
      <c r="B333" s="40"/>
      <c r="C333" s="220" t="s">
        <v>543</v>
      </c>
      <c r="D333" s="220" t="s">
        <v>122</v>
      </c>
      <c r="E333" s="221" t="s">
        <v>544</v>
      </c>
      <c r="F333" s="222" t="s">
        <v>545</v>
      </c>
      <c r="G333" s="223" t="s">
        <v>235</v>
      </c>
      <c r="H333" s="224">
        <v>14</v>
      </c>
      <c r="I333" s="225"/>
      <c r="J333" s="226">
        <f>ROUND(I333*H333,2)</f>
        <v>0</v>
      </c>
      <c r="K333" s="227"/>
      <c r="L333" s="45"/>
      <c r="M333" s="228" t="s">
        <v>1</v>
      </c>
      <c r="N333" s="229" t="s">
        <v>41</v>
      </c>
      <c r="O333" s="92"/>
      <c r="P333" s="230">
        <f>O333*H333</f>
        <v>0</v>
      </c>
      <c r="Q333" s="230">
        <v>0.00147</v>
      </c>
      <c r="R333" s="230">
        <f>Q333*H333</f>
        <v>0.020580000000000001</v>
      </c>
      <c r="S333" s="230">
        <v>0</v>
      </c>
      <c r="T333" s="23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2" t="s">
        <v>137</v>
      </c>
      <c r="AT333" s="232" t="s">
        <v>122</v>
      </c>
      <c r="AU333" s="232" t="s">
        <v>86</v>
      </c>
      <c r="AY333" s="18" t="s">
        <v>119</v>
      </c>
      <c r="BE333" s="233">
        <f>IF(N333="základní",J333,0)</f>
        <v>0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8" t="s">
        <v>84</v>
      </c>
      <c r="BK333" s="233">
        <f>ROUND(I333*H333,2)</f>
        <v>0</v>
      </c>
      <c r="BL333" s="18" t="s">
        <v>137</v>
      </c>
      <c r="BM333" s="232" t="s">
        <v>546</v>
      </c>
    </row>
    <row r="334" s="14" customFormat="1">
      <c r="A334" s="14"/>
      <c r="B334" s="246"/>
      <c r="C334" s="247"/>
      <c r="D334" s="236" t="s">
        <v>128</v>
      </c>
      <c r="E334" s="248" t="s">
        <v>1</v>
      </c>
      <c r="F334" s="249" t="s">
        <v>547</v>
      </c>
      <c r="G334" s="247"/>
      <c r="H334" s="248" t="s">
        <v>1</v>
      </c>
      <c r="I334" s="250"/>
      <c r="J334" s="247"/>
      <c r="K334" s="247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128</v>
      </c>
      <c r="AU334" s="255" t="s">
        <v>86</v>
      </c>
      <c r="AV334" s="14" t="s">
        <v>84</v>
      </c>
      <c r="AW334" s="14" t="s">
        <v>32</v>
      </c>
      <c r="AX334" s="14" t="s">
        <v>76</v>
      </c>
      <c r="AY334" s="255" t="s">
        <v>119</v>
      </c>
    </row>
    <row r="335" s="13" customFormat="1">
      <c r="A335" s="13"/>
      <c r="B335" s="234"/>
      <c r="C335" s="235"/>
      <c r="D335" s="236" t="s">
        <v>128</v>
      </c>
      <c r="E335" s="237" t="s">
        <v>1</v>
      </c>
      <c r="F335" s="238" t="s">
        <v>289</v>
      </c>
      <c r="G335" s="235"/>
      <c r="H335" s="239">
        <v>14</v>
      </c>
      <c r="I335" s="240"/>
      <c r="J335" s="235"/>
      <c r="K335" s="235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128</v>
      </c>
      <c r="AU335" s="245" t="s">
        <v>86</v>
      </c>
      <c r="AV335" s="13" t="s">
        <v>86</v>
      </c>
      <c r="AW335" s="13" t="s">
        <v>32</v>
      </c>
      <c r="AX335" s="13" t="s">
        <v>84</v>
      </c>
      <c r="AY335" s="245" t="s">
        <v>119</v>
      </c>
    </row>
    <row r="336" s="12" customFormat="1" ht="22.8" customHeight="1">
      <c r="A336" s="12"/>
      <c r="B336" s="204"/>
      <c r="C336" s="205"/>
      <c r="D336" s="206" t="s">
        <v>75</v>
      </c>
      <c r="E336" s="218" t="s">
        <v>118</v>
      </c>
      <c r="F336" s="218" t="s">
        <v>548</v>
      </c>
      <c r="G336" s="205"/>
      <c r="H336" s="205"/>
      <c r="I336" s="208"/>
      <c r="J336" s="219">
        <f>BK336</f>
        <v>0</v>
      </c>
      <c r="K336" s="205"/>
      <c r="L336" s="210"/>
      <c r="M336" s="211"/>
      <c r="N336" s="212"/>
      <c r="O336" s="212"/>
      <c r="P336" s="213">
        <f>SUM(P337:P365)</f>
        <v>0</v>
      </c>
      <c r="Q336" s="212"/>
      <c r="R336" s="213">
        <f>SUM(R337:R365)</f>
        <v>24.161170000000002</v>
      </c>
      <c r="S336" s="212"/>
      <c r="T336" s="214">
        <f>SUM(T337:T365)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5" t="s">
        <v>84</v>
      </c>
      <c r="AT336" s="216" t="s">
        <v>75</v>
      </c>
      <c r="AU336" s="216" t="s">
        <v>84</v>
      </c>
      <c r="AY336" s="215" t="s">
        <v>119</v>
      </c>
      <c r="BK336" s="217">
        <f>SUM(BK337:BK365)</f>
        <v>0</v>
      </c>
    </row>
    <row r="337" s="2" customFormat="1" ht="44.25" customHeight="1">
      <c r="A337" s="39"/>
      <c r="B337" s="40"/>
      <c r="C337" s="220" t="s">
        <v>549</v>
      </c>
      <c r="D337" s="220" t="s">
        <v>122</v>
      </c>
      <c r="E337" s="221" t="s">
        <v>550</v>
      </c>
      <c r="F337" s="222" t="s">
        <v>551</v>
      </c>
      <c r="G337" s="223" t="s">
        <v>264</v>
      </c>
      <c r="H337" s="224">
        <v>110</v>
      </c>
      <c r="I337" s="225"/>
      <c r="J337" s="226">
        <f>ROUND(I337*H337,2)</f>
        <v>0</v>
      </c>
      <c r="K337" s="227"/>
      <c r="L337" s="45"/>
      <c r="M337" s="228" t="s">
        <v>1</v>
      </c>
      <c r="N337" s="229" t="s">
        <v>41</v>
      </c>
      <c r="O337" s="92"/>
      <c r="P337" s="230">
        <f>O337*H337</f>
        <v>0</v>
      </c>
      <c r="Q337" s="230">
        <v>0</v>
      </c>
      <c r="R337" s="230">
        <f>Q337*H337</f>
        <v>0</v>
      </c>
      <c r="S337" s="230">
        <v>0</v>
      </c>
      <c r="T337" s="23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2" t="s">
        <v>137</v>
      </c>
      <c r="AT337" s="232" t="s">
        <v>122</v>
      </c>
      <c r="AU337" s="232" t="s">
        <v>86</v>
      </c>
      <c r="AY337" s="18" t="s">
        <v>119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8" t="s">
        <v>84</v>
      </c>
      <c r="BK337" s="233">
        <f>ROUND(I337*H337,2)</f>
        <v>0</v>
      </c>
      <c r="BL337" s="18" t="s">
        <v>137</v>
      </c>
      <c r="BM337" s="232" t="s">
        <v>552</v>
      </c>
    </row>
    <row r="338" s="13" customFormat="1">
      <c r="A338" s="13"/>
      <c r="B338" s="234"/>
      <c r="C338" s="235"/>
      <c r="D338" s="236" t="s">
        <v>128</v>
      </c>
      <c r="E338" s="237" t="s">
        <v>1</v>
      </c>
      <c r="F338" s="238" t="s">
        <v>553</v>
      </c>
      <c r="G338" s="235"/>
      <c r="H338" s="239">
        <v>110</v>
      </c>
      <c r="I338" s="240"/>
      <c r="J338" s="235"/>
      <c r="K338" s="235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128</v>
      </c>
      <c r="AU338" s="245" t="s">
        <v>86</v>
      </c>
      <c r="AV338" s="13" t="s">
        <v>86</v>
      </c>
      <c r="AW338" s="13" t="s">
        <v>32</v>
      </c>
      <c r="AX338" s="13" t="s">
        <v>84</v>
      </c>
      <c r="AY338" s="245" t="s">
        <v>119</v>
      </c>
    </row>
    <row r="339" s="2" customFormat="1" ht="33" customHeight="1">
      <c r="A339" s="39"/>
      <c r="B339" s="40"/>
      <c r="C339" s="220" t="s">
        <v>554</v>
      </c>
      <c r="D339" s="220" t="s">
        <v>122</v>
      </c>
      <c r="E339" s="221" t="s">
        <v>555</v>
      </c>
      <c r="F339" s="222" t="s">
        <v>556</v>
      </c>
      <c r="G339" s="223" t="s">
        <v>264</v>
      </c>
      <c r="H339" s="224">
        <v>33.799999999999997</v>
      </c>
      <c r="I339" s="225"/>
      <c r="J339" s="226">
        <f>ROUND(I339*H339,2)</f>
        <v>0</v>
      </c>
      <c r="K339" s="227"/>
      <c r="L339" s="45"/>
      <c r="M339" s="228" t="s">
        <v>1</v>
      </c>
      <c r="N339" s="229" t="s">
        <v>41</v>
      </c>
      <c r="O339" s="92"/>
      <c r="P339" s="230">
        <f>O339*H339</f>
        <v>0</v>
      </c>
      <c r="Q339" s="230">
        <v>0</v>
      </c>
      <c r="R339" s="230">
        <f>Q339*H339</f>
        <v>0</v>
      </c>
      <c r="S339" s="230">
        <v>0</v>
      </c>
      <c r="T339" s="23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2" t="s">
        <v>137</v>
      </c>
      <c r="AT339" s="232" t="s">
        <v>122</v>
      </c>
      <c r="AU339" s="232" t="s">
        <v>86</v>
      </c>
      <c r="AY339" s="18" t="s">
        <v>119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8" t="s">
        <v>84</v>
      </c>
      <c r="BK339" s="233">
        <f>ROUND(I339*H339,2)</f>
        <v>0</v>
      </c>
      <c r="BL339" s="18" t="s">
        <v>137</v>
      </c>
      <c r="BM339" s="232" t="s">
        <v>557</v>
      </c>
    </row>
    <row r="340" s="14" customFormat="1">
      <c r="A340" s="14"/>
      <c r="B340" s="246"/>
      <c r="C340" s="247"/>
      <c r="D340" s="236" t="s">
        <v>128</v>
      </c>
      <c r="E340" s="248" t="s">
        <v>1</v>
      </c>
      <c r="F340" s="249" t="s">
        <v>558</v>
      </c>
      <c r="G340" s="247"/>
      <c r="H340" s="248" t="s">
        <v>1</v>
      </c>
      <c r="I340" s="250"/>
      <c r="J340" s="247"/>
      <c r="K340" s="247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128</v>
      </c>
      <c r="AU340" s="255" t="s">
        <v>86</v>
      </c>
      <c r="AV340" s="14" t="s">
        <v>84</v>
      </c>
      <c r="AW340" s="14" t="s">
        <v>32</v>
      </c>
      <c r="AX340" s="14" t="s">
        <v>76</v>
      </c>
      <c r="AY340" s="255" t="s">
        <v>119</v>
      </c>
    </row>
    <row r="341" s="13" customFormat="1">
      <c r="A341" s="13"/>
      <c r="B341" s="234"/>
      <c r="C341" s="235"/>
      <c r="D341" s="236" t="s">
        <v>128</v>
      </c>
      <c r="E341" s="237" t="s">
        <v>1</v>
      </c>
      <c r="F341" s="238" t="s">
        <v>559</v>
      </c>
      <c r="G341" s="235"/>
      <c r="H341" s="239">
        <v>33.799999999999997</v>
      </c>
      <c r="I341" s="240"/>
      <c r="J341" s="235"/>
      <c r="K341" s="235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128</v>
      </c>
      <c r="AU341" s="245" t="s">
        <v>86</v>
      </c>
      <c r="AV341" s="13" t="s">
        <v>86</v>
      </c>
      <c r="AW341" s="13" t="s">
        <v>32</v>
      </c>
      <c r="AX341" s="13" t="s">
        <v>84</v>
      </c>
      <c r="AY341" s="245" t="s">
        <v>119</v>
      </c>
    </row>
    <row r="342" s="2" customFormat="1" ht="33" customHeight="1">
      <c r="A342" s="39"/>
      <c r="B342" s="40"/>
      <c r="C342" s="220" t="s">
        <v>560</v>
      </c>
      <c r="D342" s="220" t="s">
        <v>122</v>
      </c>
      <c r="E342" s="221" t="s">
        <v>561</v>
      </c>
      <c r="F342" s="222" t="s">
        <v>562</v>
      </c>
      <c r="G342" s="223" t="s">
        <v>264</v>
      </c>
      <c r="H342" s="224">
        <v>110</v>
      </c>
      <c r="I342" s="225"/>
      <c r="J342" s="226">
        <f>ROUND(I342*H342,2)</f>
        <v>0</v>
      </c>
      <c r="K342" s="227"/>
      <c r="L342" s="45"/>
      <c r="M342" s="228" t="s">
        <v>1</v>
      </c>
      <c r="N342" s="229" t="s">
        <v>41</v>
      </c>
      <c r="O342" s="92"/>
      <c r="P342" s="230">
        <f>O342*H342</f>
        <v>0</v>
      </c>
      <c r="Q342" s="230">
        <v>0</v>
      </c>
      <c r="R342" s="230">
        <f>Q342*H342</f>
        <v>0</v>
      </c>
      <c r="S342" s="230">
        <v>0</v>
      </c>
      <c r="T342" s="231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2" t="s">
        <v>137</v>
      </c>
      <c r="AT342" s="232" t="s">
        <v>122</v>
      </c>
      <c r="AU342" s="232" t="s">
        <v>86</v>
      </c>
      <c r="AY342" s="18" t="s">
        <v>119</v>
      </c>
      <c r="BE342" s="233">
        <f>IF(N342="základní",J342,0)</f>
        <v>0</v>
      </c>
      <c r="BF342" s="233">
        <f>IF(N342="snížená",J342,0)</f>
        <v>0</v>
      </c>
      <c r="BG342" s="233">
        <f>IF(N342="zákl. přenesená",J342,0)</f>
        <v>0</v>
      </c>
      <c r="BH342" s="233">
        <f>IF(N342="sníž. přenesená",J342,0)</f>
        <v>0</v>
      </c>
      <c r="BI342" s="233">
        <f>IF(N342="nulová",J342,0)</f>
        <v>0</v>
      </c>
      <c r="BJ342" s="18" t="s">
        <v>84</v>
      </c>
      <c r="BK342" s="233">
        <f>ROUND(I342*H342,2)</f>
        <v>0</v>
      </c>
      <c r="BL342" s="18" t="s">
        <v>137</v>
      </c>
      <c r="BM342" s="232" t="s">
        <v>563</v>
      </c>
    </row>
    <row r="343" s="14" customFormat="1">
      <c r="A343" s="14"/>
      <c r="B343" s="246"/>
      <c r="C343" s="247"/>
      <c r="D343" s="236" t="s">
        <v>128</v>
      </c>
      <c r="E343" s="248" t="s">
        <v>1</v>
      </c>
      <c r="F343" s="249" t="s">
        <v>564</v>
      </c>
      <c r="G343" s="247"/>
      <c r="H343" s="248" t="s">
        <v>1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128</v>
      </c>
      <c r="AU343" s="255" t="s">
        <v>86</v>
      </c>
      <c r="AV343" s="14" t="s">
        <v>84</v>
      </c>
      <c r="AW343" s="14" t="s">
        <v>32</v>
      </c>
      <c r="AX343" s="14" t="s">
        <v>76</v>
      </c>
      <c r="AY343" s="255" t="s">
        <v>119</v>
      </c>
    </row>
    <row r="344" s="13" customFormat="1">
      <c r="A344" s="13"/>
      <c r="B344" s="234"/>
      <c r="C344" s="235"/>
      <c r="D344" s="236" t="s">
        <v>128</v>
      </c>
      <c r="E344" s="237" t="s">
        <v>1</v>
      </c>
      <c r="F344" s="238" t="s">
        <v>553</v>
      </c>
      <c r="G344" s="235"/>
      <c r="H344" s="239">
        <v>110</v>
      </c>
      <c r="I344" s="240"/>
      <c r="J344" s="235"/>
      <c r="K344" s="235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128</v>
      </c>
      <c r="AU344" s="245" t="s">
        <v>86</v>
      </c>
      <c r="AV344" s="13" t="s">
        <v>86</v>
      </c>
      <c r="AW344" s="13" t="s">
        <v>32</v>
      </c>
      <c r="AX344" s="13" t="s">
        <v>84</v>
      </c>
      <c r="AY344" s="245" t="s">
        <v>119</v>
      </c>
    </row>
    <row r="345" s="2" customFormat="1" ht="33" customHeight="1">
      <c r="A345" s="39"/>
      <c r="B345" s="40"/>
      <c r="C345" s="220" t="s">
        <v>565</v>
      </c>
      <c r="D345" s="220" t="s">
        <v>122</v>
      </c>
      <c r="E345" s="221" t="s">
        <v>566</v>
      </c>
      <c r="F345" s="222" t="s">
        <v>567</v>
      </c>
      <c r="G345" s="223" t="s">
        <v>264</v>
      </c>
      <c r="H345" s="224">
        <v>78</v>
      </c>
      <c r="I345" s="225"/>
      <c r="J345" s="226">
        <f>ROUND(I345*H345,2)</f>
        <v>0</v>
      </c>
      <c r="K345" s="227"/>
      <c r="L345" s="45"/>
      <c r="M345" s="228" t="s">
        <v>1</v>
      </c>
      <c r="N345" s="229" t="s">
        <v>41</v>
      </c>
      <c r="O345" s="92"/>
      <c r="P345" s="230">
        <f>O345*H345</f>
        <v>0</v>
      </c>
      <c r="Q345" s="230">
        <v>0</v>
      </c>
      <c r="R345" s="230">
        <f>Q345*H345</f>
        <v>0</v>
      </c>
      <c r="S345" s="230">
        <v>0</v>
      </c>
      <c r="T345" s="23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2" t="s">
        <v>137</v>
      </c>
      <c r="AT345" s="232" t="s">
        <v>122</v>
      </c>
      <c r="AU345" s="232" t="s">
        <v>86</v>
      </c>
      <c r="AY345" s="18" t="s">
        <v>119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18" t="s">
        <v>84</v>
      </c>
      <c r="BK345" s="233">
        <f>ROUND(I345*H345,2)</f>
        <v>0</v>
      </c>
      <c r="BL345" s="18" t="s">
        <v>137</v>
      </c>
      <c r="BM345" s="232" t="s">
        <v>568</v>
      </c>
    </row>
    <row r="346" s="14" customFormat="1">
      <c r="A346" s="14"/>
      <c r="B346" s="246"/>
      <c r="C346" s="247"/>
      <c r="D346" s="236" t="s">
        <v>128</v>
      </c>
      <c r="E346" s="248" t="s">
        <v>1</v>
      </c>
      <c r="F346" s="249" t="s">
        <v>266</v>
      </c>
      <c r="G346" s="247"/>
      <c r="H346" s="248" t="s">
        <v>1</v>
      </c>
      <c r="I346" s="250"/>
      <c r="J346" s="247"/>
      <c r="K346" s="247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128</v>
      </c>
      <c r="AU346" s="255" t="s">
        <v>86</v>
      </c>
      <c r="AV346" s="14" t="s">
        <v>84</v>
      </c>
      <c r="AW346" s="14" t="s">
        <v>32</v>
      </c>
      <c r="AX346" s="14" t="s">
        <v>76</v>
      </c>
      <c r="AY346" s="255" t="s">
        <v>119</v>
      </c>
    </row>
    <row r="347" s="13" customFormat="1">
      <c r="A347" s="13"/>
      <c r="B347" s="234"/>
      <c r="C347" s="235"/>
      <c r="D347" s="236" t="s">
        <v>128</v>
      </c>
      <c r="E347" s="237" t="s">
        <v>1</v>
      </c>
      <c r="F347" s="238" t="s">
        <v>521</v>
      </c>
      <c r="G347" s="235"/>
      <c r="H347" s="239">
        <v>60</v>
      </c>
      <c r="I347" s="240"/>
      <c r="J347" s="235"/>
      <c r="K347" s="235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128</v>
      </c>
      <c r="AU347" s="245" t="s">
        <v>86</v>
      </c>
      <c r="AV347" s="13" t="s">
        <v>86</v>
      </c>
      <c r="AW347" s="13" t="s">
        <v>32</v>
      </c>
      <c r="AX347" s="13" t="s">
        <v>76</v>
      </c>
      <c r="AY347" s="245" t="s">
        <v>119</v>
      </c>
    </row>
    <row r="348" s="14" customFormat="1">
      <c r="A348" s="14"/>
      <c r="B348" s="246"/>
      <c r="C348" s="247"/>
      <c r="D348" s="236" t="s">
        <v>128</v>
      </c>
      <c r="E348" s="248" t="s">
        <v>1</v>
      </c>
      <c r="F348" s="249" t="s">
        <v>306</v>
      </c>
      <c r="G348" s="247"/>
      <c r="H348" s="248" t="s">
        <v>1</v>
      </c>
      <c r="I348" s="250"/>
      <c r="J348" s="247"/>
      <c r="K348" s="247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128</v>
      </c>
      <c r="AU348" s="255" t="s">
        <v>86</v>
      </c>
      <c r="AV348" s="14" t="s">
        <v>84</v>
      </c>
      <c r="AW348" s="14" t="s">
        <v>32</v>
      </c>
      <c r="AX348" s="14" t="s">
        <v>76</v>
      </c>
      <c r="AY348" s="255" t="s">
        <v>119</v>
      </c>
    </row>
    <row r="349" s="13" customFormat="1">
      <c r="A349" s="13"/>
      <c r="B349" s="234"/>
      <c r="C349" s="235"/>
      <c r="D349" s="236" t="s">
        <v>128</v>
      </c>
      <c r="E349" s="237" t="s">
        <v>1</v>
      </c>
      <c r="F349" s="238" t="s">
        <v>314</v>
      </c>
      <c r="G349" s="235"/>
      <c r="H349" s="239">
        <v>18</v>
      </c>
      <c r="I349" s="240"/>
      <c r="J349" s="235"/>
      <c r="K349" s="235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128</v>
      </c>
      <c r="AU349" s="245" t="s">
        <v>86</v>
      </c>
      <c r="AV349" s="13" t="s">
        <v>86</v>
      </c>
      <c r="AW349" s="13" t="s">
        <v>32</v>
      </c>
      <c r="AX349" s="13" t="s">
        <v>76</v>
      </c>
      <c r="AY349" s="245" t="s">
        <v>119</v>
      </c>
    </row>
    <row r="350" s="15" customFormat="1">
      <c r="A350" s="15"/>
      <c r="B350" s="259"/>
      <c r="C350" s="260"/>
      <c r="D350" s="236" t="s">
        <v>128</v>
      </c>
      <c r="E350" s="261" t="s">
        <v>1</v>
      </c>
      <c r="F350" s="262" t="s">
        <v>216</v>
      </c>
      <c r="G350" s="260"/>
      <c r="H350" s="263">
        <v>78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9" t="s">
        <v>128</v>
      </c>
      <c r="AU350" s="269" t="s">
        <v>86</v>
      </c>
      <c r="AV350" s="15" t="s">
        <v>137</v>
      </c>
      <c r="AW350" s="15" t="s">
        <v>32</v>
      </c>
      <c r="AX350" s="15" t="s">
        <v>84</v>
      </c>
      <c r="AY350" s="269" t="s">
        <v>119</v>
      </c>
    </row>
    <row r="351" s="2" customFormat="1" ht="24.15" customHeight="1">
      <c r="A351" s="39"/>
      <c r="B351" s="40"/>
      <c r="C351" s="220" t="s">
        <v>569</v>
      </c>
      <c r="D351" s="220" t="s">
        <v>122</v>
      </c>
      <c r="E351" s="221" t="s">
        <v>570</v>
      </c>
      <c r="F351" s="222" t="s">
        <v>571</v>
      </c>
      <c r="G351" s="223" t="s">
        <v>264</v>
      </c>
      <c r="H351" s="224">
        <v>110</v>
      </c>
      <c r="I351" s="225"/>
      <c r="J351" s="226">
        <f>ROUND(I351*H351,2)</f>
        <v>0</v>
      </c>
      <c r="K351" s="227"/>
      <c r="L351" s="45"/>
      <c r="M351" s="228" t="s">
        <v>1</v>
      </c>
      <c r="N351" s="229" t="s">
        <v>41</v>
      </c>
      <c r="O351" s="92"/>
      <c r="P351" s="230">
        <f>O351*H351</f>
        <v>0</v>
      </c>
      <c r="Q351" s="230">
        <v>0.015400000000000001</v>
      </c>
      <c r="R351" s="230">
        <f>Q351*H351</f>
        <v>1.694</v>
      </c>
      <c r="S351" s="230">
        <v>0</v>
      </c>
      <c r="T351" s="23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2" t="s">
        <v>137</v>
      </c>
      <c r="AT351" s="232" t="s">
        <v>122</v>
      </c>
      <c r="AU351" s="232" t="s">
        <v>86</v>
      </c>
      <c r="AY351" s="18" t="s">
        <v>119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8" t="s">
        <v>84</v>
      </c>
      <c r="BK351" s="233">
        <f>ROUND(I351*H351,2)</f>
        <v>0</v>
      </c>
      <c r="BL351" s="18" t="s">
        <v>137</v>
      </c>
      <c r="BM351" s="232" t="s">
        <v>572</v>
      </c>
    </row>
    <row r="352" s="13" customFormat="1">
      <c r="A352" s="13"/>
      <c r="B352" s="234"/>
      <c r="C352" s="235"/>
      <c r="D352" s="236" t="s">
        <v>128</v>
      </c>
      <c r="E352" s="237" t="s">
        <v>1</v>
      </c>
      <c r="F352" s="238" t="s">
        <v>553</v>
      </c>
      <c r="G352" s="235"/>
      <c r="H352" s="239">
        <v>110</v>
      </c>
      <c r="I352" s="240"/>
      <c r="J352" s="235"/>
      <c r="K352" s="235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128</v>
      </c>
      <c r="AU352" s="245" t="s">
        <v>86</v>
      </c>
      <c r="AV352" s="13" t="s">
        <v>86</v>
      </c>
      <c r="AW352" s="13" t="s">
        <v>32</v>
      </c>
      <c r="AX352" s="13" t="s">
        <v>84</v>
      </c>
      <c r="AY352" s="245" t="s">
        <v>119</v>
      </c>
    </row>
    <row r="353" s="2" customFormat="1" ht="78" customHeight="1">
      <c r="A353" s="39"/>
      <c r="B353" s="40"/>
      <c r="C353" s="220" t="s">
        <v>573</v>
      </c>
      <c r="D353" s="220" t="s">
        <v>122</v>
      </c>
      <c r="E353" s="221" t="s">
        <v>574</v>
      </c>
      <c r="F353" s="222" t="s">
        <v>575</v>
      </c>
      <c r="G353" s="223" t="s">
        <v>264</v>
      </c>
      <c r="H353" s="224">
        <v>18</v>
      </c>
      <c r="I353" s="225"/>
      <c r="J353" s="226">
        <f>ROUND(I353*H353,2)</f>
        <v>0</v>
      </c>
      <c r="K353" s="227"/>
      <c r="L353" s="45"/>
      <c r="M353" s="228" t="s">
        <v>1</v>
      </c>
      <c r="N353" s="229" t="s">
        <v>41</v>
      </c>
      <c r="O353" s="92"/>
      <c r="P353" s="230">
        <f>O353*H353</f>
        <v>0</v>
      </c>
      <c r="Q353" s="230">
        <v>0.090620000000000006</v>
      </c>
      <c r="R353" s="230">
        <f>Q353*H353</f>
        <v>1.6311600000000002</v>
      </c>
      <c r="S353" s="230">
        <v>0</v>
      </c>
      <c r="T353" s="23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2" t="s">
        <v>137</v>
      </c>
      <c r="AT353" s="232" t="s">
        <v>122</v>
      </c>
      <c r="AU353" s="232" t="s">
        <v>86</v>
      </c>
      <c r="AY353" s="18" t="s">
        <v>119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8" t="s">
        <v>84</v>
      </c>
      <c r="BK353" s="233">
        <f>ROUND(I353*H353,2)</f>
        <v>0</v>
      </c>
      <c r="BL353" s="18" t="s">
        <v>137</v>
      </c>
      <c r="BM353" s="232" t="s">
        <v>576</v>
      </c>
    </row>
    <row r="354" s="14" customFormat="1">
      <c r="A354" s="14"/>
      <c r="B354" s="246"/>
      <c r="C354" s="247"/>
      <c r="D354" s="236" t="s">
        <v>128</v>
      </c>
      <c r="E354" s="248" t="s">
        <v>1</v>
      </c>
      <c r="F354" s="249" t="s">
        <v>306</v>
      </c>
      <c r="G354" s="247"/>
      <c r="H354" s="248" t="s">
        <v>1</v>
      </c>
      <c r="I354" s="250"/>
      <c r="J354" s="247"/>
      <c r="K354" s="247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128</v>
      </c>
      <c r="AU354" s="255" t="s">
        <v>86</v>
      </c>
      <c r="AV354" s="14" t="s">
        <v>84</v>
      </c>
      <c r="AW354" s="14" t="s">
        <v>32</v>
      </c>
      <c r="AX354" s="14" t="s">
        <v>76</v>
      </c>
      <c r="AY354" s="255" t="s">
        <v>119</v>
      </c>
    </row>
    <row r="355" s="13" customFormat="1">
      <c r="A355" s="13"/>
      <c r="B355" s="234"/>
      <c r="C355" s="235"/>
      <c r="D355" s="236" t="s">
        <v>128</v>
      </c>
      <c r="E355" s="237" t="s">
        <v>1</v>
      </c>
      <c r="F355" s="238" t="s">
        <v>314</v>
      </c>
      <c r="G355" s="235"/>
      <c r="H355" s="239">
        <v>18</v>
      </c>
      <c r="I355" s="240"/>
      <c r="J355" s="235"/>
      <c r="K355" s="235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128</v>
      </c>
      <c r="AU355" s="245" t="s">
        <v>86</v>
      </c>
      <c r="AV355" s="13" t="s">
        <v>86</v>
      </c>
      <c r="AW355" s="13" t="s">
        <v>32</v>
      </c>
      <c r="AX355" s="13" t="s">
        <v>84</v>
      </c>
      <c r="AY355" s="245" t="s">
        <v>119</v>
      </c>
    </row>
    <row r="356" s="2" customFormat="1" ht="78" customHeight="1">
      <c r="A356" s="39"/>
      <c r="B356" s="40"/>
      <c r="C356" s="220" t="s">
        <v>577</v>
      </c>
      <c r="D356" s="220" t="s">
        <v>122</v>
      </c>
      <c r="E356" s="221" t="s">
        <v>578</v>
      </c>
      <c r="F356" s="222" t="s">
        <v>579</v>
      </c>
      <c r="G356" s="223" t="s">
        <v>264</v>
      </c>
      <c r="H356" s="224">
        <v>60</v>
      </c>
      <c r="I356" s="225"/>
      <c r="J356" s="226">
        <f>ROUND(I356*H356,2)</f>
        <v>0</v>
      </c>
      <c r="K356" s="227"/>
      <c r="L356" s="45"/>
      <c r="M356" s="228" t="s">
        <v>1</v>
      </c>
      <c r="N356" s="229" t="s">
        <v>41</v>
      </c>
      <c r="O356" s="92"/>
      <c r="P356" s="230">
        <f>O356*H356</f>
        <v>0</v>
      </c>
      <c r="Q356" s="230">
        <v>0.11162</v>
      </c>
      <c r="R356" s="230">
        <f>Q356*H356</f>
        <v>6.6971999999999996</v>
      </c>
      <c r="S356" s="230">
        <v>0</v>
      </c>
      <c r="T356" s="23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2" t="s">
        <v>137</v>
      </c>
      <c r="AT356" s="232" t="s">
        <v>122</v>
      </c>
      <c r="AU356" s="232" t="s">
        <v>86</v>
      </c>
      <c r="AY356" s="18" t="s">
        <v>119</v>
      </c>
      <c r="BE356" s="233">
        <f>IF(N356="základní",J356,0)</f>
        <v>0</v>
      </c>
      <c r="BF356" s="233">
        <f>IF(N356="snížená",J356,0)</f>
        <v>0</v>
      </c>
      <c r="BG356" s="233">
        <f>IF(N356="zákl. přenesená",J356,0)</f>
        <v>0</v>
      </c>
      <c r="BH356" s="233">
        <f>IF(N356="sníž. přenesená",J356,0)</f>
        <v>0</v>
      </c>
      <c r="BI356" s="233">
        <f>IF(N356="nulová",J356,0)</f>
        <v>0</v>
      </c>
      <c r="BJ356" s="18" t="s">
        <v>84</v>
      </c>
      <c r="BK356" s="233">
        <f>ROUND(I356*H356,2)</f>
        <v>0</v>
      </c>
      <c r="BL356" s="18" t="s">
        <v>137</v>
      </c>
      <c r="BM356" s="232" t="s">
        <v>580</v>
      </c>
    </row>
    <row r="357" s="14" customFormat="1">
      <c r="A357" s="14"/>
      <c r="B357" s="246"/>
      <c r="C357" s="247"/>
      <c r="D357" s="236" t="s">
        <v>128</v>
      </c>
      <c r="E357" s="248" t="s">
        <v>1</v>
      </c>
      <c r="F357" s="249" t="s">
        <v>581</v>
      </c>
      <c r="G357" s="247"/>
      <c r="H357" s="248" t="s">
        <v>1</v>
      </c>
      <c r="I357" s="250"/>
      <c r="J357" s="247"/>
      <c r="K357" s="247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128</v>
      </c>
      <c r="AU357" s="255" t="s">
        <v>86</v>
      </c>
      <c r="AV357" s="14" t="s">
        <v>84</v>
      </c>
      <c r="AW357" s="14" t="s">
        <v>32</v>
      </c>
      <c r="AX357" s="14" t="s">
        <v>76</v>
      </c>
      <c r="AY357" s="255" t="s">
        <v>119</v>
      </c>
    </row>
    <row r="358" s="13" customFormat="1">
      <c r="A358" s="13"/>
      <c r="B358" s="234"/>
      <c r="C358" s="235"/>
      <c r="D358" s="236" t="s">
        <v>128</v>
      </c>
      <c r="E358" s="237" t="s">
        <v>1</v>
      </c>
      <c r="F358" s="238" t="s">
        <v>521</v>
      </c>
      <c r="G358" s="235"/>
      <c r="H358" s="239">
        <v>60</v>
      </c>
      <c r="I358" s="240"/>
      <c r="J358" s="235"/>
      <c r="K358" s="235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128</v>
      </c>
      <c r="AU358" s="245" t="s">
        <v>86</v>
      </c>
      <c r="AV358" s="13" t="s">
        <v>86</v>
      </c>
      <c r="AW358" s="13" t="s">
        <v>32</v>
      </c>
      <c r="AX358" s="13" t="s">
        <v>84</v>
      </c>
      <c r="AY358" s="245" t="s">
        <v>119</v>
      </c>
    </row>
    <row r="359" s="2" customFormat="1" ht="24.15" customHeight="1">
      <c r="A359" s="39"/>
      <c r="B359" s="40"/>
      <c r="C359" s="281" t="s">
        <v>582</v>
      </c>
      <c r="D359" s="281" t="s">
        <v>256</v>
      </c>
      <c r="E359" s="282" t="s">
        <v>583</v>
      </c>
      <c r="F359" s="283" t="s">
        <v>584</v>
      </c>
      <c r="G359" s="284" t="s">
        <v>264</v>
      </c>
      <c r="H359" s="285">
        <v>79.310000000000002</v>
      </c>
      <c r="I359" s="286"/>
      <c r="J359" s="287">
        <f>ROUND(I359*H359,2)</f>
        <v>0</v>
      </c>
      <c r="K359" s="288"/>
      <c r="L359" s="289"/>
      <c r="M359" s="290" t="s">
        <v>1</v>
      </c>
      <c r="N359" s="291" t="s">
        <v>41</v>
      </c>
      <c r="O359" s="92"/>
      <c r="P359" s="230">
        <f>O359*H359</f>
        <v>0</v>
      </c>
      <c r="Q359" s="230">
        <v>0.17599999999999999</v>
      </c>
      <c r="R359" s="230">
        <f>Q359*H359</f>
        <v>13.95856</v>
      </c>
      <c r="S359" s="230">
        <v>0</v>
      </c>
      <c r="T359" s="23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2" t="s">
        <v>163</v>
      </c>
      <c r="AT359" s="232" t="s">
        <v>256</v>
      </c>
      <c r="AU359" s="232" t="s">
        <v>86</v>
      </c>
      <c r="AY359" s="18" t="s">
        <v>119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8" t="s">
        <v>84</v>
      </c>
      <c r="BK359" s="233">
        <f>ROUND(I359*H359,2)</f>
        <v>0</v>
      </c>
      <c r="BL359" s="18" t="s">
        <v>137</v>
      </c>
      <c r="BM359" s="232" t="s">
        <v>585</v>
      </c>
    </row>
    <row r="360" s="14" customFormat="1">
      <c r="A360" s="14"/>
      <c r="B360" s="246"/>
      <c r="C360" s="247"/>
      <c r="D360" s="236" t="s">
        <v>128</v>
      </c>
      <c r="E360" s="248" t="s">
        <v>1</v>
      </c>
      <c r="F360" s="249" t="s">
        <v>586</v>
      </c>
      <c r="G360" s="247"/>
      <c r="H360" s="248" t="s">
        <v>1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128</v>
      </c>
      <c r="AU360" s="255" t="s">
        <v>86</v>
      </c>
      <c r="AV360" s="14" t="s">
        <v>84</v>
      </c>
      <c r="AW360" s="14" t="s">
        <v>32</v>
      </c>
      <c r="AX360" s="14" t="s">
        <v>76</v>
      </c>
      <c r="AY360" s="255" t="s">
        <v>119</v>
      </c>
    </row>
    <row r="361" s="13" customFormat="1">
      <c r="A361" s="13"/>
      <c r="B361" s="234"/>
      <c r="C361" s="235"/>
      <c r="D361" s="236" t="s">
        <v>128</v>
      </c>
      <c r="E361" s="237" t="s">
        <v>1</v>
      </c>
      <c r="F361" s="238" t="s">
        <v>587</v>
      </c>
      <c r="G361" s="235"/>
      <c r="H361" s="239">
        <v>77</v>
      </c>
      <c r="I361" s="240"/>
      <c r="J361" s="235"/>
      <c r="K361" s="235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128</v>
      </c>
      <c r="AU361" s="245" t="s">
        <v>86</v>
      </c>
      <c r="AV361" s="13" t="s">
        <v>86</v>
      </c>
      <c r="AW361" s="13" t="s">
        <v>32</v>
      </c>
      <c r="AX361" s="13" t="s">
        <v>84</v>
      </c>
      <c r="AY361" s="245" t="s">
        <v>119</v>
      </c>
    </row>
    <row r="362" s="13" customFormat="1">
      <c r="A362" s="13"/>
      <c r="B362" s="234"/>
      <c r="C362" s="235"/>
      <c r="D362" s="236" t="s">
        <v>128</v>
      </c>
      <c r="E362" s="235"/>
      <c r="F362" s="238" t="s">
        <v>588</v>
      </c>
      <c r="G362" s="235"/>
      <c r="H362" s="239">
        <v>79.310000000000002</v>
      </c>
      <c r="I362" s="240"/>
      <c r="J362" s="235"/>
      <c r="K362" s="235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128</v>
      </c>
      <c r="AU362" s="245" t="s">
        <v>86</v>
      </c>
      <c r="AV362" s="13" t="s">
        <v>86</v>
      </c>
      <c r="AW362" s="13" t="s">
        <v>4</v>
      </c>
      <c r="AX362" s="13" t="s">
        <v>84</v>
      </c>
      <c r="AY362" s="245" t="s">
        <v>119</v>
      </c>
    </row>
    <row r="363" s="2" customFormat="1" ht="24.15" customHeight="1">
      <c r="A363" s="39"/>
      <c r="B363" s="40"/>
      <c r="C363" s="281" t="s">
        <v>589</v>
      </c>
      <c r="D363" s="281" t="s">
        <v>256</v>
      </c>
      <c r="E363" s="282" t="s">
        <v>590</v>
      </c>
      <c r="F363" s="283" t="s">
        <v>591</v>
      </c>
      <c r="G363" s="284" t="s">
        <v>264</v>
      </c>
      <c r="H363" s="285">
        <v>1.03</v>
      </c>
      <c r="I363" s="286"/>
      <c r="J363" s="287">
        <f>ROUND(I363*H363,2)</f>
        <v>0</v>
      </c>
      <c r="K363" s="288"/>
      <c r="L363" s="289"/>
      <c r="M363" s="290" t="s">
        <v>1</v>
      </c>
      <c r="N363" s="291" t="s">
        <v>41</v>
      </c>
      <c r="O363" s="92"/>
      <c r="P363" s="230">
        <f>O363*H363</f>
        <v>0</v>
      </c>
      <c r="Q363" s="230">
        <v>0.17499999999999999</v>
      </c>
      <c r="R363" s="230">
        <f>Q363*H363</f>
        <v>0.18024999999999999</v>
      </c>
      <c r="S363" s="230">
        <v>0</v>
      </c>
      <c r="T363" s="23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2" t="s">
        <v>163</v>
      </c>
      <c r="AT363" s="232" t="s">
        <v>256</v>
      </c>
      <c r="AU363" s="232" t="s">
        <v>86</v>
      </c>
      <c r="AY363" s="18" t="s">
        <v>119</v>
      </c>
      <c r="BE363" s="233">
        <f>IF(N363="základní",J363,0)</f>
        <v>0</v>
      </c>
      <c r="BF363" s="233">
        <f>IF(N363="snížená",J363,0)</f>
        <v>0</v>
      </c>
      <c r="BG363" s="233">
        <f>IF(N363="zákl. přenesená",J363,0)</f>
        <v>0</v>
      </c>
      <c r="BH363" s="233">
        <f>IF(N363="sníž. přenesená",J363,0)</f>
        <v>0</v>
      </c>
      <c r="BI363" s="233">
        <f>IF(N363="nulová",J363,0)</f>
        <v>0</v>
      </c>
      <c r="BJ363" s="18" t="s">
        <v>84</v>
      </c>
      <c r="BK363" s="233">
        <f>ROUND(I363*H363,2)</f>
        <v>0</v>
      </c>
      <c r="BL363" s="18" t="s">
        <v>137</v>
      </c>
      <c r="BM363" s="232" t="s">
        <v>592</v>
      </c>
    </row>
    <row r="364" s="13" customFormat="1">
      <c r="A364" s="13"/>
      <c r="B364" s="234"/>
      <c r="C364" s="235"/>
      <c r="D364" s="236" t="s">
        <v>128</v>
      </c>
      <c r="E364" s="237" t="s">
        <v>1</v>
      </c>
      <c r="F364" s="238" t="s">
        <v>84</v>
      </c>
      <c r="G364" s="235"/>
      <c r="H364" s="239">
        <v>1</v>
      </c>
      <c r="I364" s="240"/>
      <c r="J364" s="235"/>
      <c r="K364" s="235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128</v>
      </c>
      <c r="AU364" s="245" t="s">
        <v>86</v>
      </c>
      <c r="AV364" s="13" t="s">
        <v>86</v>
      </c>
      <c r="AW364" s="13" t="s">
        <v>32</v>
      </c>
      <c r="AX364" s="13" t="s">
        <v>84</v>
      </c>
      <c r="AY364" s="245" t="s">
        <v>119</v>
      </c>
    </row>
    <row r="365" s="13" customFormat="1">
      <c r="A365" s="13"/>
      <c r="B365" s="234"/>
      <c r="C365" s="235"/>
      <c r="D365" s="236" t="s">
        <v>128</v>
      </c>
      <c r="E365" s="235"/>
      <c r="F365" s="238" t="s">
        <v>593</v>
      </c>
      <c r="G365" s="235"/>
      <c r="H365" s="239">
        <v>1.03</v>
      </c>
      <c r="I365" s="240"/>
      <c r="J365" s="235"/>
      <c r="K365" s="235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128</v>
      </c>
      <c r="AU365" s="245" t="s">
        <v>86</v>
      </c>
      <c r="AV365" s="13" t="s">
        <v>86</v>
      </c>
      <c r="AW365" s="13" t="s">
        <v>4</v>
      </c>
      <c r="AX365" s="13" t="s">
        <v>84</v>
      </c>
      <c r="AY365" s="245" t="s">
        <v>119</v>
      </c>
    </row>
    <row r="366" s="12" customFormat="1" ht="22.8" customHeight="1">
      <c r="A366" s="12"/>
      <c r="B366" s="204"/>
      <c r="C366" s="205"/>
      <c r="D366" s="206" t="s">
        <v>75</v>
      </c>
      <c r="E366" s="218" t="s">
        <v>169</v>
      </c>
      <c r="F366" s="218" t="s">
        <v>594</v>
      </c>
      <c r="G366" s="205"/>
      <c r="H366" s="205"/>
      <c r="I366" s="208"/>
      <c r="J366" s="219">
        <f>BK366</f>
        <v>0</v>
      </c>
      <c r="K366" s="205"/>
      <c r="L366" s="210"/>
      <c r="M366" s="211"/>
      <c r="N366" s="212"/>
      <c r="O366" s="212"/>
      <c r="P366" s="213">
        <f>SUM(P367:P416)</f>
        <v>0</v>
      </c>
      <c r="Q366" s="212"/>
      <c r="R366" s="213">
        <f>SUM(R367:R416)</f>
        <v>30.753404400000004</v>
      </c>
      <c r="S366" s="212"/>
      <c r="T366" s="214">
        <f>SUM(T367:T416)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5" t="s">
        <v>84</v>
      </c>
      <c r="AT366" s="216" t="s">
        <v>75</v>
      </c>
      <c r="AU366" s="216" t="s">
        <v>84</v>
      </c>
      <c r="AY366" s="215" t="s">
        <v>119</v>
      </c>
      <c r="BK366" s="217">
        <f>SUM(BK367:BK416)</f>
        <v>0</v>
      </c>
    </row>
    <row r="367" s="2" customFormat="1" ht="49.05" customHeight="1">
      <c r="A367" s="39"/>
      <c r="B367" s="40"/>
      <c r="C367" s="220" t="s">
        <v>595</v>
      </c>
      <c r="D367" s="220" t="s">
        <v>122</v>
      </c>
      <c r="E367" s="221" t="s">
        <v>596</v>
      </c>
      <c r="F367" s="222" t="s">
        <v>597</v>
      </c>
      <c r="G367" s="223" t="s">
        <v>235</v>
      </c>
      <c r="H367" s="224">
        <v>3</v>
      </c>
      <c r="I367" s="225"/>
      <c r="J367" s="226">
        <f>ROUND(I367*H367,2)</f>
        <v>0</v>
      </c>
      <c r="K367" s="227"/>
      <c r="L367" s="45"/>
      <c r="M367" s="228" t="s">
        <v>1</v>
      </c>
      <c r="N367" s="229" t="s">
        <v>41</v>
      </c>
      <c r="O367" s="92"/>
      <c r="P367" s="230">
        <f>O367*H367</f>
        <v>0</v>
      </c>
      <c r="Q367" s="230">
        <v>0.15540000000000001</v>
      </c>
      <c r="R367" s="230">
        <f>Q367*H367</f>
        <v>0.46620000000000006</v>
      </c>
      <c r="S367" s="230">
        <v>0</v>
      </c>
      <c r="T367" s="23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2" t="s">
        <v>137</v>
      </c>
      <c r="AT367" s="232" t="s">
        <v>122</v>
      </c>
      <c r="AU367" s="232" t="s">
        <v>86</v>
      </c>
      <c r="AY367" s="18" t="s">
        <v>119</v>
      </c>
      <c r="BE367" s="233">
        <f>IF(N367="základní",J367,0)</f>
        <v>0</v>
      </c>
      <c r="BF367" s="233">
        <f>IF(N367="snížená",J367,0)</f>
        <v>0</v>
      </c>
      <c r="BG367" s="233">
        <f>IF(N367="zákl. přenesená",J367,0)</f>
        <v>0</v>
      </c>
      <c r="BH367" s="233">
        <f>IF(N367="sníž. přenesená",J367,0)</f>
        <v>0</v>
      </c>
      <c r="BI367" s="233">
        <f>IF(N367="nulová",J367,0)</f>
        <v>0</v>
      </c>
      <c r="BJ367" s="18" t="s">
        <v>84</v>
      </c>
      <c r="BK367" s="233">
        <f>ROUND(I367*H367,2)</f>
        <v>0</v>
      </c>
      <c r="BL367" s="18" t="s">
        <v>137</v>
      </c>
      <c r="BM367" s="232" t="s">
        <v>598</v>
      </c>
    </row>
    <row r="368" s="13" customFormat="1">
      <c r="A368" s="13"/>
      <c r="B368" s="234"/>
      <c r="C368" s="235"/>
      <c r="D368" s="236" t="s">
        <v>128</v>
      </c>
      <c r="E368" s="237" t="s">
        <v>1</v>
      </c>
      <c r="F368" s="238" t="s">
        <v>133</v>
      </c>
      <c r="G368" s="235"/>
      <c r="H368" s="239">
        <v>3</v>
      </c>
      <c r="I368" s="240"/>
      <c r="J368" s="235"/>
      <c r="K368" s="235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128</v>
      </c>
      <c r="AU368" s="245" t="s">
        <v>86</v>
      </c>
      <c r="AV368" s="13" t="s">
        <v>86</v>
      </c>
      <c r="AW368" s="13" t="s">
        <v>32</v>
      </c>
      <c r="AX368" s="13" t="s">
        <v>84</v>
      </c>
      <c r="AY368" s="245" t="s">
        <v>119</v>
      </c>
    </row>
    <row r="369" s="2" customFormat="1" ht="16.5" customHeight="1">
      <c r="A369" s="39"/>
      <c r="B369" s="40"/>
      <c r="C369" s="281" t="s">
        <v>515</v>
      </c>
      <c r="D369" s="281" t="s">
        <v>256</v>
      </c>
      <c r="E369" s="282" t="s">
        <v>599</v>
      </c>
      <c r="F369" s="283" t="s">
        <v>600</v>
      </c>
      <c r="G369" s="284" t="s">
        <v>235</v>
      </c>
      <c r="H369" s="285">
        <v>3.0600000000000001</v>
      </c>
      <c r="I369" s="286"/>
      <c r="J369" s="287">
        <f>ROUND(I369*H369,2)</f>
        <v>0</v>
      </c>
      <c r="K369" s="288"/>
      <c r="L369" s="289"/>
      <c r="M369" s="290" t="s">
        <v>1</v>
      </c>
      <c r="N369" s="291" t="s">
        <v>41</v>
      </c>
      <c r="O369" s="92"/>
      <c r="P369" s="230">
        <f>O369*H369</f>
        <v>0</v>
      </c>
      <c r="Q369" s="230">
        <v>0.055</v>
      </c>
      <c r="R369" s="230">
        <f>Q369*H369</f>
        <v>0.16830000000000001</v>
      </c>
      <c r="S369" s="230">
        <v>0</v>
      </c>
      <c r="T369" s="23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2" t="s">
        <v>163</v>
      </c>
      <c r="AT369" s="232" t="s">
        <v>256</v>
      </c>
      <c r="AU369" s="232" t="s">
        <v>86</v>
      </c>
      <c r="AY369" s="18" t="s">
        <v>119</v>
      </c>
      <c r="BE369" s="233">
        <f>IF(N369="základní",J369,0)</f>
        <v>0</v>
      </c>
      <c r="BF369" s="233">
        <f>IF(N369="snížená",J369,0)</f>
        <v>0</v>
      </c>
      <c r="BG369" s="233">
        <f>IF(N369="zákl. přenesená",J369,0)</f>
        <v>0</v>
      </c>
      <c r="BH369" s="233">
        <f>IF(N369="sníž. přenesená",J369,0)</f>
        <v>0</v>
      </c>
      <c r="BI369" s="233">
        <f>IF(N369="nulová",J369,0)</f>
        <v>0</v>
      </c>
      <c r="BJ369" s="18" t="s">
        <v>84</v>
      </c>
      <c r="BK369" s="233">
        <f>ROUND(I369*H369,2)</f>
        <v>0</v>
      </c>
      <c r="BL369" s="18" t="s">
        <v>137</v>
      </c>
      <c r="BM369" s="232" t="s">
        <v>601</v>
      </c>
    </row>
    <row r="370" s="13" customFormat="1">
      <c r="A370" s="13"/>
      <c r="B370" s="234"/>
      <c r="C370" s="235"/>
      <c r="D370" s="236" t="s">
        <v>128</v>
      </c>
      <c r="E370" s="237" t="s">
        <v>1</v>
      </c>
      <c r="F370" s="238" t="s">
        <v>133</v>
      </c>
      <c r="G370" s="235"/>
      <c r="H370" s="239">
        <v>3</v>
      </c>
      <c r="I370" s="240"/>
      <c r="J370" s="235"/>
      <c r="K370" s="235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128</v>
      </c>
      <c r="AU370" s="245" t="s">
        <v>86</v>
      </c>
      <c r="AV370" s="13" t="s">
        <v>86</v>
      </c>
      <c r="AW370" s="13" t="s">
        <v>32</v>
      </c>
      <c r="AX370" s="13" t="s">
        <v>84</v>
      </c>
      <c r="AY370" s="245" t="s">
        <v>119</v>
      </c>
    </row>
    <row r="371" s="13" customFormat="1">
      <c r="A371" s="13"/>
      <c r="B371" s="234"/>
      <c r="C371" s="235"/>
      <c r="D371" s="236" t="s">
        <v>128</v>
      </c>
      <c r="E371" s="235"/>
      <c r="F371" s="238" t="s">
        <v>602</v>
      </c>
      <c r="G371" s="235"/>
      <c r="H371" s="239">
        <v>3.0600000000000001</v>
      </c>
      <c r="I371" s="240"/>
      <c r="J371" s="235"/>
      <c r="K371" s="235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128</v>
      </c>
      <c r="AU371" s="245" t="s">
        <v>86</v>
      </c>
      <c r="AV371" s="13" t="s">
        <v>86</v>
      </c>
      <c r="AW371" s="13" t="s">
        <v>4</v>
      </c>
      <c r="AX371" s="13" t="s">
        <v>84</v>
      </c>
      <c r="AY371" s="245" t="s">
        <v>119</v>
      </c>
    </row>
    <row r="372" s="2" customFormat="1" ht="49.05" customHeight="1">
      <c r="A372" s="39"/>
      <c r="B372" s="40"/>
      <c r="C372" s="220" t="s">
        <v>603</v>
      </c>
      <c r="D372" s="220" t="s">
        <v>122</v>
      </c>
      <c r="E372" s="221" t="s">
        <v>604</v>
      </c>
      <c r="F372" s="222" t="s">
        <v>605</v>
      </c>
      <c r="G372" s="223" t="s">
        <v>235</v>
      </c>
      <c r="H372" s="224">
        <v>95</v>
      </c>
      <c r="I372" s="225"/>
      <c r="J372" s="226">
        <f>ROUND(I372*H372,2)</f>
        <v>0</v>
      </c>
      <c r="K372" s="227"/>
      <c r="L372" s="45"/>
      <c r="M372" s="228" t="s">
        <v>1</v>
      </c>
      <c r="N372" s="229" t="s">
        <v>41</v>
      </c>
      <c r="O372" s="92"/>
      <c r="P372" s="230">
        <f>O372*H372</f>
        <v>0</v>
      </c>
      <c r="Q372" s="230">
        <v>0.16849</v>
      </c>
      <c r="R372" s="230">
        <f>Q372*H372</f>
        <v>16.006550000000001</v>
      </c>
      <c r="S372" s="230">
        <v>0</v>
      </c>
      <c r="T372" s="23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2" t="s">
        <v>137</v>
      </c>
      <c r="AT372" s="232" t="s">
        <v>122</v>
      </c>
      <c r="AU372" s="232" t="s">
        <v>86</v>
      </c>
      <c r="AY372" s="18" t="s">
        <v>119</v>
      </c>
      <c r="BE372" s="233">
        <f>IF(N372="základní",J372,0)</f>
        <v>0</v>
      </c>
      <c r="BF372" s="233">
        <f>IF(N372="snížená",J372,0)</f>
        <v>0</v>
      </c>
      <c r="BG372" s="233">
        <f>IF(N372="zákl. přenesená",J372,0)</f>
        <v>0</v>
      </c>
      <c r="BH372" s="233">
        <f>IF(N372="sníž. přenesená",J372,0)</f>
        <v>0</v>
      </c>
      <c r="BI372" s="233">
        <f>IF(N372="nulová",J372,0)</f>
        <v>0</v>
      </c>
      <c r="BJ372" s="18" t="s">
        <v>84</v>
      </c>
      <c r="BK372" s="233">
        <f>ROUND(I372*H372,2)</f>
        <v>0</v>
      </c>
      <c r="BL372" s="18" t="s">
        <v>137</v>
      </c>
      <c r="BM372" s="232" t="s">
        <v>606</v>
      </c>
    </row>
    <row r="373" s="14" customFormat="1">
      <c r="A373" s="14"/>
      <c r="B373" s="246"/>
      <c r="C373" s="247"/>
      <c r="D373" s="236" t="s">
        <v>128</v>
      </c>
      <c r="E373" s="248" t="s">
        <v>1</v>
      </c>
      <c r="F373" s="249" t="s">
        <v>607</v>
      </c>
      <c r="G373" s="247"/>
      <c r="H373" s="248" t="s">
        <v>1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128</v>
      </c>
      <c r="AU373" s="255" t="s">
        <v>86</v>
      </c>
      <c r="AV373" s="14" t="s">
        <v>84</v>
      </c>
      <c r="AW373" s="14" t="s">
        <v>32</v>
      </c>
      <c r="AX373" s="14" t="s">
        <v>76</v>
      </c>
      <c r="AY373" s="255" t="s">
        <v>119</v>
      </c>
    </row>
    <row r="374" s="14" customFormat="1">
      <c r="A374" s="14"/>
      <c r="B374" s="246"/>
      <c r="C374" s="247"/>
      <c r="D374" s="236" t="s">
        <v>128</v>
      </c>
      <c r="E374" s="248" t="s">
        <v>1</v>
      </c>
      <c r="F374" s="249" t="s">
        <v>608</v>
      </c>
      <c r="G374" s="247"/>
      <c r="H374" s="248" t="s">
        <v>1</v>
      </c>
      <c r="I374" s="250"/>
      <c r="J374" s="247"/>
      <c r="K374" s="247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128</v>
      </c>
      <c r="AU374" s="255" t="s">
        <v>86</v>
      </c>
      <c r="AV374" s="14" t="s">
        <v>84</v>
      </c>
      <c r="AW374" s="14" t="s">
        <v>32</v>
      </c>
      <c r="AX374" s="14" t="s">
        <v>76</v>
      </c>
      <c r="AY374" s="255" t="s">
        <v>119</v>
      </c>
    </row>
    <row r="375" s="13" customFormat="1">
      <c r="A375" s="13"/>
      <c r="B375" s="234"/>
      <c r="C375" s="235"/>
      <c r="D375" s="236" t="s">
        <v>128</v>
      </c>
      <c r="E375" s="237" t="s">
        <v>1</v>
      </c>
      <c r="F375" s="238" t="s">
        <v>521</v>
      </c>
      <c r="G375" s="235"/>
      <c r="H375" s="239">
        <v>60</v>
      </c>
      <c r="I375" s="240"/>
      <c r="J375" s="235"/>
      <c r="K375" s="235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128</v>
      </c>
      <c r="AU375" s="245" t="s">
        <v>86</v>
      </c>
      <c r="AV375" s="13" t="s">
        <v>86</v>
      </c>
      <c r="AW375" s="13" t="s">
        <v>32</v>
      </c>
      <c r="AX375" s="13" t="s">
        <v>76</v>
      </c>
      <c r="AY375" s="245" t="s">
        <v>119</v>
      </c>
    </row>
    <row r="376" s="14" customFormat="1">
      <c r="A376" s="14"/>
      <c r="B376" s="246"/>
      <c r="C376" s="247"/>
      <c r="D376" s="236" t="s">
        <v>128</v>
      </c>
      <c r="E376" s="248" t="s">
        <v>1</v>
      </c>
      <c r="F376" s="249" t="s">
        <v>609</v>
      </c>
      <c r="G376" s="247"/>
      <c r="H376" s="248" t="s">
        <v>1</v>
      </c>
      <c r="I376" s="250"/>
      <c r="J376" s="247"/>
      <c r="K376" s="247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128</v>
      </c>
      <c r="AU376" s="255" t="s">
        <v>86</v>
      </c>
      <c r="AV376" s="14" t="s">
        <v>84</v>
      </c>
      <c r="AW376" s="14" t="s">
        <v>32</v>
      </c>
      <c r="AX376" s="14" t="s">
        <v>76</v>
      </c>
      <c r="AY376" s="255" t="s">
        <v>119</v>
      </c>
    </row>
    <row r="377" s="13" customFormat="1">
      <c r="A377" s="13"/>
      <c r="B377" s="234"/>
      <c r="C377" s="235"/>
      <c r="D377" s="236" t="s">
        <v>128</v>
      </c>
      <c r="E377" s="237" t="s">
        <v>1</v>
      </c>
      <c r="F377" s="238" t="s">
        <v>394</v>
      </c>
      <c r="G377" s="235"/>
      <c r="H377" s="239">
        <v>35</v>
      </c>
      <c r="I377" s="240"/>
      <c r="J377" s="235"/>
      <c r="K377" s="235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128</v>
      </c>
      <c r="AU377" s="245" t="s">
        <v>86</v>
      </c>
      <c r="AV377" s="13" t="s">
        <v>86</v>
      </c>
      <c r="AW377" s="13" t="s">
        <v>32</v>
      </c>
      <c r="AX377" s="13" t="s">
        <v>76</v>
      </c>
      <c r="AY377" s="245" t="s">
        <v>119</v>
      </c>
    </row>
    <row r="378" s="15" customFormat="1">
      <c r="A378" s="15"/>
      <c r="B378" s="259"/>
      <c r="C378" s="260"/>
      <c r="D378" s="236" t="s">
        <v>128</v>
      </c>
      <c r="E378" s="261" t="s">
        <v>1</v>
      </c>
      <c r="F378" s="262" t="s">
        <v>216</v>
      </c>
      <c r="G378" s="260"/>
      <c r="H378" s="263">
        <v>95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9" t="s">
        <v>128</v>
      </c>
      <c r="AU378" s="269" t="s">
        <v>86</v>
      </c>
      <c r="AV378" s="15" t="s">
        <v>137</v>
      </c>
      <c r="AW378" s="15" t="s">
        <v>32</v>
      </c>
      <c r="AX378" s="15" t="s">
        <v>84</v>
      </c>
      <c r="AY378" s="269" t="s">
        <v>119</v>
      </c>
    </row>
    <row r="379" s="2" customFormat="1" ht="16.5" customHeight="1">
      <c r="A379" s="39"/>
      <c r="B379" s="40"/>
      <c r="C379" s="281" t="s">
        <v>610</v>
      </c>
      <c r="D379" s="281" t="s">
        <v>256</v>
      </c>
      <c r="E379" s="282" t="s">
        <v>611</v>
      </c>
      <c r="F379" s="283" t="s">
        <v>612</v>
      </c>
      <c r="G379" s="284" t="s">
        <v>235</v>
      </c>
      <c r="H379" s="285">
        <v>133.62000000000001</v>
      </c>
      <c r="I379" s="286"/>
      <c r="J379" s="287">
        <f>ROUND(I379*H379,2)</f>
        <v>0</v>
      </c>
      <c r="K379" s="288"/>
      <c r="L379" s="289"/>
      <c r="M379" s="290" t="s">
        <v>1</v>
      </c>
      <c r="N379" s="291" t="s">
        <v>41</v>
      </c>
      <c r="O379" s="92"/>
      <c r="P379" s="230">
        <f>O379*H379</f>
        <v>0</v>
      </c>
      <c r="Q379" s="230">
        <v>0.056120000000000003</v>
      </c>
      <c r="R379" s="230">
        <f>Q379*H379</f>
        <v>7.498754400000001</v>
      </c>
      <c r="S379" s="230">
        <v>0</v>
      </c>
      <c r="T379" s="23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2" t="s">
        <v>163</v>
      </c>
      <c r="AT379" s="232" t="s">
        <v>256</v>
      </c>
      <c r="AU379" s="232" t="s">
        <v>86</v>
      </c>
      <c r="AY379" s="18" t="s">
        <v>119</v>
      </c>
      <c r="BE379" s="233">
        <f>IF(N379="základní",J379,0)</f>
        <v>0</v>
      </c>
      <c r="BF379" s="233">
        <f>IF(N379="snížená",J379,0)</f>
        <v>0</v>
      </c>
      <c r="BG379" s="233">
        <f>IF(N379="zákl. přenesená",J379,0)</f>
        <v>0</v>
      </c>
      <c r="BH379" s="233">
        <f>IF(N379="sníž. přenesená",J379,0)</f>
        <v>0</v>
      </c>
      <c r="BI379" s="233">
        <f>IF(N379="nulová",J379,0)</f>
        <v>0</v>
      </c>
      <c r="BJ379" s="18" t="s">
        <v>84</v>
      </c>
      <c r="BK379" s="233">
        <f>ROUND(I379*H379,2)</f>
        <v>0</v>
      </c>
      <c r="BL379" s="18" t="s">
        <v>137</v>
      </c>
      <c r="BM379" s="232" t="s">
        <v>613</v>
      </c>
    </row>
    <row r="380" s="14" customFormat="1">
      <c r="A380" s="14"/>
      <c r="B380" s="246"/>
      <c r="C380" s="247"/>
      <c r="D380" s="236" t="s">
        <v>128</v>
      </c>
      <c r="E380" s="248" t="s">
        <v>1</v>
      </c>
      <c r="F380" s="249" t="s">
        <v>614</v>
      </c>
      <c r="G380" s="247"/>
      <c r="H380" s="248" t="s">
        <v>1</v>
      </c>
      <c r="I380" s="250"/>
      <c r="J380" s="247"/>
      <c r="K380" s="247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128</v>
      </c>
      <c r="AU380" s="255" t="s">
        <v>86</v>
      </c>
      <c r="AV380" s="14" t="s">
        <v>84</v>
      </c>
      <c r="AW380" s="14" t="s">
        <v>32</v>
      </c>
      <c r="AX380" s="14" t="s">
        <v>76</v>
      </c>
      <c r="AY380" s="255" t="s">
        <v>119</v>
      </c>
    </row>
    <row r="381" s="13" customFormat="1">
      <c r="A381" s="13"/>
      <c r="B381" s="234"/>
      <c r="C381" s="235"/>
      <c r="D381" s="236" t="s">
        <v>128</v>
      </c>
      <c r="E381" s="237" t="s">
        <v>1</v>
      </c>
      <c r="F381" s="238" t="s">
        <v>615</v>
      </c>
      <c r="G381" s="235"/>
      <c r="H381" s="239">
        <v>131</v>
      </c>
      <c r="I381" s="240"/>
      <c r="J381" s="235"/>
      <c r="K381" s="235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128</v>
      </c>
      <c r="AU381" s="245" t="s">
        <v>86</v>
      </c>
      <c r="AV381" s="13" t="s">
        <v>86</v>
      </c>
      <c r="AW381" s="13" t="s">
        <v>32</v>
      </c>
      <c r="AX381" s="13" t="s">
        <v>84</v>
      </c>
      <c r="AY381" s="245" t="s">
        <v>119</v>
      </c>
    </row>
    <row r="382" s="13" customFormat="1">
      <c r="A382" s="13"/>
      <c r="B382" s="234"/>
      <c r="C382" s="235"/>
      <c r="D382" s="236" t="s">
        <v>128</v>
      </c>
      <c r="E382" s="235"/>
      <c r="F382" s="238" t="s">
        <v>616</v>
      </c>
      <c r="G382" s="235"/>
      <c r="H382" s="239">
        <v>133.62000000000001</v>
      </c>
      <c r="I382" s="240"/>
      <c r="J382" s="235"/>
      <c r="K382" s="235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128</v>
      </c>
      <c r="AU382" s="245" t="s">
        <v>86</v>
      </c>
      <c r="AV382" s="13" t="s">
        <v>86</v>
      </c>
      <c r="AW382" s="13" t="s">
        <v>4</v>
      </c>
      <c r="AX382" s="13" t="s">
        <v>84</v>
      </c>
      <c r="AY382" s="245" t="s">
        <v>119</v>
      </c>
    </row>
    <row r="383" s="2" customFormat="1" ht="49.05" customHeight="1">
      <c r="A383" s="39"/>
      <c r="B383" s="40"/>
      <c r="C383" s="220" t="s">
        <v>617</v>
      </c>
      <c r="D383" s="220" t="s">
        <v>122</v>
      </c>
      <c r="E383" s="221" t="s">
        <v>618</v>
      </c>
      <c r="F383" s="222" t="s">
        <v>619</v>
      </c>
      <c r="G383" s="223" t="s">
        <v>235</v>
      </c>
      <c r="H383" s="224">
        <v>36</v>
      </c>
      <c r="I383" s="225"/>
      <c r="J383" s="226">
        <f>ROUND(I383*H383,2)</f>
        <v>0</v>
      </c>
      <c r="K383" s="227"/>
      <c r="L383" s="45"/>
      <c r="M383" s="228" t="s">
        <v>1</v>
      </c>
      <c r="N383" s="229" t="s">
        <v>41</v>
      </c>
      <c r="O383" s="92"/>
      <c r="P383" s="230">
        <f>O383*H383</f>
        <v>0</v>
      </c>
      <c r="Q383" s="230">
        <v>0.1295</v>
      </c>
      <c r="R383" s="230">
        <f>Q383*H383</f>
        <v>4.6619999999999999</v>
      </c>
      <c r="S383" s="230">
        <v>0</v>
      </c>
      <c r="T383" s="23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2" t="s">
        <v>137</v>
      </c>
      <c r="AT383" s="232" t="s">
        <v>122</v>
      </c>
      <c r="AU383" s="232" t="s">
        <v>86</v>
      </c>
      <c r="AY383" s="18" t="s">
        <v>119</v>
      </c>
      <c r="BE383" s="233">
        <f>IF(N383="základní",J383,0)</f>
        <v>0</v>
      </c>
      <c r="BF383" s="233">
        <f>IF(N383="snížená",J383,0)</f>
        <v>0</v>
      </c>
      <c r="BG383" s="233">
        <f>IF(N383="zákl. přenesená",J383,0)</f>
        <v>0</v>
      </c>
      <c r="BH383" s="233">
        <f>IF(N383="sníž. přenesená",J383,0)</f>
        <v>0</v>
      </c>
      <c r="BI383" s="233">
        <f>IF(N383="nulová",J383,0)</f>
        <v>0</v>
      </c>
      <c r="BJ383" s="18" t="s">
        <v>84</v>
      </c>
      <c r="BK383" s="233">
        <f>ROUND(I383*H383,2)</f>
        <v>0</v>
      </c>
      <c r="BL383" s="18" t="s">
        <v>137</v>
      </c>
      <c r="BM383" s="232" t="s">
        <v>620</v>
      </c>
    </row>
    <row r="384" s="14" customFormat="1">
      <c r="A384" s="14"/>
      <c r="B384" s="246"/>
      <c r="C384" s="247"/>
      <c r="D384" s="236" t="s">
        <v>128</v>
      </c>
      <c r="E384" s="248" t="s">
        <v>1</v>
      </c>
      <c r="F384" s="249" t="s">
        <v>306</v>
      </c>
      <c r="G384" s="247"/>
      <c r="H384" s="248" t="s">
        <v>1</v>
      </c>
      <c r="I384" s="250"/>
      <c r="J384" s="247"/>
      <c r="K384" s="247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128</v>
      </c>
      <c r="AU384" s="255" t="s">
        <v>86</v>
      </c>
      <c r="AV384" s="14" t="s">
        <v>84</v>
      </c>
      <c r="AW384" s="14" t="s">
        <v>32</v>
      </c>
      <c r="AX384" s="14" t="s">
        <v>76</v>
      </c>
      <c r="AY384" s="255" t="s">
        <v>119</v>
      </c>
    </row>
    <row r="385" s="13" customFormat="1">
      <c r="A385" s="13"/>
      <c r="B385" s="234"/>
      <c r="C385" s="235"/>
      <c r="D385" s="236" t="s">
        <v>128</v>
      </c>
      <c r="E385" s="237" t="s">
        <v>1</v>
      </c>
      <c r="F385" s="238" t="s">
        <v>350</v>
      </c>
      <c r="G385" s="235"/>
      <c r="H385" s="239">
        <v>27</v>
      </c>
      <c r="I385" s="240"/>
      <c r="J385" s="235"/>
      <c r="K385" s="235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128</v>
      </c>
      <c r="AU385" s="245" t="s">
        <v>86</v>
      </c>
      <c r="AV385" s="13" t="s">
        <v>86</v>
      </c>
      <c r="AW385" s="13" t="s">
        <v>32</v>
      </c>
      <c r="AX385" s="13" t="s">
        <v>76</v>
      </c>
      <c r="AY385" s="245" t="s">
        <v>119</v>
      </c>
    </row>
    <row r="386" s="14" customFormat="1">
      <c r="A386" s="14"/>
      <c r="B386" s="246"/>
      <c r="C386" s="247"/>
      <c r="D386" s="236" t="s">
        <v>128</v>
      </c>
      <c r="E386" s="248" t="s">
        <v>1</v>
      </c>
      <c r="F386" s="249" t="s">
        <v>609</v>
      </c>
      <c r="G386" s="247"/>
      <c r="H386" s="248" t="s">
        <v>1</v>
      </c>
      <c r="I386" s="250"/>
      <c r="J386" s="247"/>
      <c r="K386" s="247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128</v>
      </c>
      <c r="AU386" s="255" t="s">
        <v>86</v>
      </c>
      <c r="AV386" s="14" t="s">
        <v>84</v>
      </c>
      <c r="AW386" s="14" t="s">
        <v>32</v>
      </c>
      <c r="AX386" s="14" t="s">
        <v>76</v>
      </c>
      <c r="AY386" s="255" t="s">
        <v>119</v>
      </c>
    </row>
    <row r="387" s="13" customFormat="1">
      <c r="A387" s="13"/>
      <c r="B387" s="234"/>
      <c r="C387" s="235"/>
      <c r="D387" s="236" t="s">
        <v>128</v>
      </c>
      <c r="E387" s="237" t="s">
        <v>1</v>
      </c>
      <c r="F387" s="238" t="s">
        <v>169</v>
      </c>
      <c r="G387" s="235"/>
      <c r="H387" s="239">
        <v>9</v>
      </c>
      <c r="I387" s="240"/>
      <c r="J387" s="235"/>
      <c r="K387" s="235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128</v>
      </c>
      <c r="AU387" s="245" t="s">
        <v>86</v>
      </c>
      <c r="AV387" s="13" t="s">
        <v>86</v>
      </c>
      <c r="AW387" s="13" t="s">
        <v>32</v>
      </c>
      <c r="AX387" s="13" t="s">
        <v>76</v>
      </c>
      <c r="AY387" s="245" t="s">
        <v>119</v>
      </c>
    </row>
    <row r="388" s="15" customFormat="1">
      <c r="A388" s="15"/>
      <c r="B388" s="259"/>
      <c r="C388" s="260"/>
      <c r="D388" s="236" t="s">
        <v>128</v>
      </c>
      <c r="E388" s="261" t="s">
        <v>1</v>
      </c>
      <c r="F388" s="262" t="s">
        <v>216</v>
      </c>
      <c r="G388" s="260"/>
      <c r="H388" s="263">
        <v>36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9" t="s">
        <v>128</v>
      </c>
      <c r="AU388" s="269" t="s">
        <v>86</v>
      </c>
      <c r="AV388" s="15" t="s">
        <v>137</v>
      </c>
      <c r="AW388" s="15" t="s">
        <v>32</v>
      </c>
      <c r="AX388" s="15" t="s">
        <v>84</v>
      </c>
      <c r="AY388" s="269" t="s">
        <v>119</v>
      </c>
    </row>
    <row r="389" s="2" customFormat="1" ht="37.8" customHeight="1">
      <c r="A389" s="39"/>
      <c r="B389" s="40"/>
      <c r="C389" s="220" t="s">
        <v>621</v>
      </c>
      <c r="D389" s="220" t="s">
        <v>122</v>
      </c>
      <c r="E389" s="221" t="s">
        <v>622</v>
      </c>
      <c r="F389" s="222" t="s">
        <v>623</v>
      </c>
      <c r="G389" s="223" t="s">
        <v>131</v>
      </c>
      <c r="H389" s="224">
        <v>1</v>
      </c>
      <c r="I389" s="225"/>
      <c r="J389" s="226">
        <f>ROUND(I389*H389,2)</f>
        <v>0</v>
      </c>
      <c r="K389" s="227"/>
      <c r="L389" s="45"/>
      <c r="M389" s="228" t="s">
        <v>1</v>
      </c>
      <c r="N389" s="229" t="s">
        <v>41</v>
      </c>
      <c r="O389" s="92"/>
      <c r="P389" s="230">
        <f>O389*H389</f>
        <v>0</v>
      </c>
      <c r="Q389" s="230">
        <v>0.41099999999999998</v>
      </c>
      <c r="R389" s="230">
        <f>Q389*H389</f>
        <v>0.41099999999999998</v>
      </c>
      <c r="S389" s="230">
        <v>0</v>
      </c>
      <c r="T389" s="23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2" t="s">
        <v>137</v>
      </c>
      <c r="AT389" s="232" t="s">
        <v>122</v>
      </c>
      <c r="AU389" s="232" t="s">
        <v>86</v>
      </c>
      <c r="AY389" s="18" t="s">
        <v>119</v>
      </c>
      <c r="BE389" s="233">
        <f>IF(N389="základní",J389,0)</f>
        <v>0</v>
      </c>
      <c r="BF389" s="233">
        <f>IF(N389="snížená",J389,0)</f>
        <v>0</v>
      </c>
      <c r="BG389" s="233">
        <f>IF(N389="zákl. přenesená",J389,0)</f>
        <v>0</v>
      </c>
      <c r="BH389" s="233">
        <f>IF(N389="sníž. přenesená",J389,0)</f>
        <v>0</v>
      </c>
      <c r="BI389" s="233">
        <f>IF(N389="nulová",J389,0)</f>
        <v>0</v>
      </c>
      <c r="BJ389" s="18" t="s">
        <v>84</v>
      </c>
      <c r="BK389" s="233">
        <f>ROUND(I389*H389,2)</f>
        <v>0</v>
      </c>
      <c r="BL389" s="18" t="s">
        <v>137</v>
      </c>
      <c r="BM389" s="232" t="s">
        <v>624</v>
      </c>
    </row>
    <row r="390" s="13" customFormat="1">
      <c r="A390" s="13"/>
      <c r="B390" s="234"/>
      <c r="C390" s="235"/>
      <c r="D390" s="236" t="s">
        <v>128</v>
      </c>
      <c r="E390" s="237" t="s">
        <v>1</v>
      </c>
      <c r="F390" s="238" t="s">
        <v>84</v>
      </c>
      <c r="G390" s="235"/>
      <c r="H390" s="239">
        <v>1</v>
      </c>
      <c r="I390" s="240"/>
      <c r="J390" s="235"/>
      <c r="K390" s="235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128</v>
      </c>
      <c r="AU390" s="245" t="s">
        <v>86</v>
      </c>
      <c r="AV390" s="13" t="s">
        <v>86</v>
      </c>
      <c r="AW390" s="13" t="s">
        <v>32</v>
      </c>
      <c r="AX390" s="13" t="s">
        <v>84</v>
      </c>
      <c r="AY390" s="245" t="s">
        <v>119</v>
      </c>
    </row>
    <row r="391" s="2" customFormat="1" ht="33" customHeight="1">
      <c r="A391" s="39"/>
      <c r="B391" s="40"/>
      <c r="C391" s="281" t="s">
        <v>625</v>
      </c>
      <c r="D391" s="281" t="s">
        <v>256</v>
      </c>
      <c r="E391" s="282" t="s">
        <v>626</v>
      </c>
      <c r="F391" s="283" t="s">
        <v>627</v>
      </c>
      <c r="G391" s="284" t="s">
        <v>300</v>
      </c>
      <c r="H391" s="285">
        <v>1</v>
      </c>
      <c r="I391" s="286"/>
      <c r="J391" s="287">
        <f>ROUND(I391*H391,2)</f>
        <v>0</v>
      </c>
      <c r="K391" s="288"/>
      <c r="L391" s="289"/>
      <c r="M391" s="290" t="s">
        <v>1</v>
      </c>
      <c r="N391" s="291" t="s">
        <v>41</v>
      </c>
      <c r="O391" s="92"/>
      <c r="P391" s="230">
        <f>O391*H391</f>
        <v>0</v>
      </c>
      <c r="Q391" s="230">
        <v>0.023</v>
      </c>
      <c r="R391" s="230">
        <f>Q391*H391</f>
        <v>0.023</v>
      </c>
      <c r="S391" s="230">
        <v>0</v>
      </c>
      <c r="T391" s="23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2" t="s">
        <v>163</v>
      </c>
      <c r="AT391" s="232" t="s">
        <v>256</v>
      </c>
      <c r="AU391" s="232" t="s">
        <v>86</v>
      </c>
      <c r="AY391" s="18" t="s">
        <v>119</v>
      </c>
      <c r="BE391" s="233">
        <f>IF(N391="základní",J391,0)</f>
        <v>0</v>
      </c>
      <c r="BF391" s="233">
        <f>IF(N391="snížená",J391,0)</f>
        <v>0</v>
      </c>
      <c r="BG391" s="233">
        <f>IF(N391="zákl. přenesená",J391,0)</f>
        <v>0</v>
      </c>
      <c r="BH391" s="233">
        <f>IF(N391="sníž. přenesená",J391,0)</f>
        <v>0</v>
      </c>
      <c r="BI391" s="233">
        <f>IF(N391="nulová",J391,0)</f>
        <v>0</v>
      </c>
      <c r="BJ391" s="18" t="s">
        <v>84</v>
      </c>
      <c r="BK391" s="233">
        <f>ROUND(I391*H391,2)</f>
        <v>0</v>
      </c>
      <c r="BL391" s="18" t="s">
        <v>137</v>
      </c>
      <c r="BM391" s="232" t="s">
        <v>628</v>
      </c>
    </row>
    <row r="392" s="13" customFormat="1">
      <c r="A392" s="13"/>
      <c r="B392" s="234"/>
      <c r="C392" s="235"/>
      <c r="D392" s="236" t="s">
        <v>128</v>
      </c>
      <c r="E392" s="237" t="s">
        <v>1</v>
      </c>
      <c r="F392" s="238" t="s">
        <v>84</v>
      </c>
      <c r="G392" s="235"/>
      <c r="H392" s="239">
        <v>1</v>
      </c>
      <c r="I392" s="240"/>
      <c r="J392" s="235"/>
      <c r="K392" s="235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128</v>
      </c>
      <c r="AU392" s="245" t="s">
        <v>86</v>
      </c>
      <c r="AV392" s="13" t="s">
        <v>86</v>
      </c>
      <c r="AW392" s="13" t="s">
        <v>32</v>
      </c>
      <c r="AX392" s="13" t="s">
        <v>84</v>
      </c>
      <c r="AY392" s="245" t="s">
        <v>119</v>
      </c>
    </row>
    <row r="393" s="2" customFormat="1" ht="24.15" customHeight="1">
      <c r="A393" s="39"/>
      <c r="B393" s="40"/>
      <c r="C393" s="281" t="s">
        <v>629</v>
      </c>
      <c r="D393" s="281" t="s">
        <v>256</v>
      </c>
      <c r="E393" s="282" t="s">
        <v>630</v>
      </c>
      <c r="F393" s="283" t="s">
        <v>631</v>
      </c>
      <c r="G393" s="284" t="s">
        <v>300</v>
      </c>
      <c r="H393" s="285">
        <v>1</v>
      </c>
      <c r="I393" s="286"/>
      <c r="J393" s="287">
        <f>ROUND(I393*H393,2)</f>
        <v>0</v>
      </c>
      <c r="K393" s="288"/>
      <c r="L393" s="289"/>
      <c r="M393" s="290" t="s">
        <v>1</v>
      </c>
      <c r="N393" s="291" t="s">
        <v>41</v>
      </c>
      <c r="O393" s="92"/>
      <c r="P393" s="230">
        <f>O393*H393</f>
        <v>0</v>
      </c>
      <c r="Q393" s="230">
        <v>0.023</v>
      </c>
      <c r="R393" s="230">
        <f>Q393*H393</f>
        <v>0.023</v>
      </c>
      <c r="S393" s="230">
        <v>0</v>
      </c>
      <c r="T393" s="23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2" t="s">
        <v>163</v>
      </c>
      <c r="AT393" s="232" t="s">
        <v>256</v>
      </c>
      <c r="AU393" s="232" t="s">
        <v>86</v>
      </c>
      <c r="AY393" s="18" t="s">
        <v>119</v>
      </c>
      <c r="BE393" s="233">
        <f>IF(N393="základní",J393,0)</f>
        <v>0</v>
      </c>
      <c r="BF393" s="233">
        <f>IF(N393="snížená",J393,0)</f>
        <v>0</v>
      </c>
      <c r="BG393" s="233">
        <f>IF(N393="zákl. přenesená",J393,0)</f>
        <v>0</v>
      </c>
      <c r="BH393" s="233">
        <f>IF(N393="sníž. přenesená",J393,0)</f>
        <v>0</v>
      </c>
      <c r="BI393" s="233">
        <f>IF(N393="nulová",J393,0)</f>
        <v>0</v>
      </c>
      <c r="BJ393" s="18" t="s">
        <v>84</v>
      </c>
      <c r="BK393" s="233">
        <f>ROUND(I393*H393,2)</f>
        <v>0</v>
      </c>
      <c r="BL393" s="18" t="s">
        <v>137</v>
      </c>
      <c r="BM393" s="232" t="s">
        <v>632</v>
      </c>
    </row>
    <row r="394" s="13" customFormat="1">
      <c r="A394" s="13"/>
      <c r="B394" s="234"/>
      <c r="C394" s="235"/>
      <c r="D394" s="236" t="s">
        <v>128</v>
      </c>
      <c r="E394" s="237" t="s">
        <v>1</v>
      </c>
      <c r="F394" s="238" t="s">
        <v>84</v>
      </c>
      <c r="G394" s="235"/>
      <c r="H394" s="239">
        <v>1</v>
      </c>
      <c r="I394" s="240"/>
      <c r="J394" s="235"/>
      <c r="K394" s="235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128</v>
      </c>
      <c r="AU394" s="245" t="s">
        <v>86</v>
      </c>
      <c r="AV394" s="13" t="s">
        <v>86</v>
      </c>
      <c r="AW394" s="13" t="s">
        <v>32</v>
      </c>
      <c r="AX394" s="13" t="s">
        <v>84</v>
      </c>
      <c r="AY394" s="245" t="s">
        <v>119</v>
      </c>
    </row>
    <row r="395" s="2" customFormat="1" ht="24.15" customHeight="1">
      <c r="A395" s="39"/>
      <c r="B395" s="40"/>
      <c r="C395" s="281" t="s">
        <v>633</v>
      </c>
      <c r="D395" s="281" t="s">
        <v>256</v>
      </c>
      <c r="E395" s="282" t="s">
        <v>634</v>
      </c>
      <c r="F395" s="283" t="s">
        <v>635</v>
      </c>
      <c r="G395" s="284" t="s">
        <v>300</v>
      </c>
      <c r="H395" s="285">
        <v>1</v>
      </c>
      <c r="I395" s="286"/>
      <c r="J395" s="287">
        <f>ROUND(I395*H395,2)</f>
        <v>0</v>
      </c>
      <c r="K395" s="288"/>
      <c r="L395" s="289"/>
      <c r="M395" s="290" t="s">
        <v>1</v>
      </c>
      <c r="N395" s="291" t="s">
        <v>41</v>
      </c>
      <c r="O395" s="92"/>
      <c r="P395" s="230">
        <f>O395*H395</f>
        <v>0</v>
      </c>
      <c r="Q395" s="230">
        <v>0.023</v>
      </c>
      <c r="R395" s="230">
        <f>Q395*H395</f>
        <v>0.023</v>
      </c>
      <c r="S395" s="230">
        <v>0</v>
      </c>
      <c r="T395" s="23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2" t="s">
        <v>163</v>
      </c>
      <c r="AT395" s="232" t="s">
        <v>256</v>
      </c>
      <c r="AU395" s="232" t="s">
        <v>86</v>
      </c>
      <c r="AY395" s="18" t="s">
        <v>119</v>
      </c>
      <c r="BE395" s="233">
        <f>IF(N395="základní",J395,0)</f>
        <v>0</v>
      </c>
      <c r="BF395" s="233">
        <f>IF(N395="snížená",J395,0)</f>
        <v>0</v>
      </c>
      <c r="BG395" s="233">
        <f>IF(N395="zákl. přenesená",J395,0)</f>
        <v>0</v>
      </c>
      <c r="BH395" s="233">
        <f>IF(N395="sníž. přenesená",J395,0)</f>
        <v>0</v>
      </c>
      <c r="BI395" s="233">
        <f>IF(N395="nulová",J395,0)</f>
        <v>0</v>
      </c>
      <c r="BJ395" s="18" t="s">
        <v>84</v>
      </c>
      <c r="BK395" s="233">
        <f>ROUND(I395*H395,2)</f>
        <v>0</v>
      </c>
      <c r="BL395" s="18" t="s">
        <v>137</v>
      </c>
      <c r="BM395" s="232" t="s">
        <v>636</v>
      </c>
    </row>
    <row r="396" s="13" customFormat="1">
      <c r="A396" s="13"/>
      <c r="B396" s="234"/>
      <c r="C396" s="235"/>
      <c r="D396" s="236" t="s">
        <v>128</v>
      </c>
      <c r="E396" s="237" t="s">
        <v>1</v>
      </c>
      <c r="F396" s="238" t="s">
        <v>84</v>
      </c>
      <c r="G396" s="235"/>
      <c r="H396" s="239">
        <v>1</v>
      </c>
      <c r="I396" s="240"/>
      <c r="J396" s="235"/>
      <c r="K396" s="235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128</v>
      </c>
      <c r="AU396" s="245" t="s">
        <v>86</v>
      </c>
      <c r="AV396" s="13" t="s">
        <v>86</v>
      </c>
      <c r="AW396" s="13" t="s">
        <v>32</v>
      </c>
      <c r="AX396" s="13" t="s">
        <v>84</v>
      </c>
      <c r="AY396" s="245" t="s">
        <v>119</v>
      </c>
    </row>
    <row r="397" s="2" customFormat="1" ht="24.15" customHeight="1">
      <c r="A397" s="39"/>
      <c r="B397" s="40"/>
      <c r="C397" s="281" t="s">
        <v>637</v>
      </c>
      <c r="D397" s="281" t="s">
        <v>256</v>
      </c>
      <c r="E397" s="282" t="s">
        <v>638</v>
      </c>
      <c r="F397" s="283" t="s">
        <v>639</v>
      </c>
      <c r="G397" s="284" t="s">
        <v>300</v>
      </c>
      <c r="H397" s="285">
        <v>2</v>
      </c>
      <c r="I397" s="286"/>
      <c r="J397" s="287">
        <f>ROUND(I397*H397,2)</f>
        <v>0</v>
      </c>
      <c r="K397" s="288"/>
      <c r="L397" s="289"/>
      <c r="M397" s="290" t="s">
        <v>1</v>
      </c>
      <c r="N397" s="291" t="s">
        <v>41</v>
      </c>
      <c r="O397" s="92"/>
      <c r="P397" s="230">
        <f>O397*H397</f>
        <v>0</v>
      </c>
      <c r="Q397" s="230">
        <v>0.083000000000000004</v>
      </c>
      <c r="R397" s="230">
        <f>Q397*H397</f>
        <v>0.16600000000000001</v>
      </c>
      <c r="S397" s="230">
        <v>0</v>
      </c>
      <c r="T397" s="23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2" t="s">
        <v>163</v>
      </c>
      <c r="AT397" s="232" t="s">
        <v>256</v>
      </c>
      <c r="AU397" s="232" t="s">
        <v>86</v>
      </c>
      <c r="AY397" s="18" t="s">
        <v>119</v>
      </c>
      <c r="BE397" s="233">
        <f>IF(N397="základní",J397,0)</f>
        <v>0</v>
      </c>
      <c r="BF397" s="233">
        <f>IF(N397="snížená",J397,0)</f>
        <v>0</v>
      </c>
      <c r="BG397" s="233">
        <f>IF(N397="zákl. přenesená",J397,0)</f>
        <v>0</v>
      </c>
      <c r="BH397" s="233">
        <f>IF(N397="sníž. přenesená",J397,0)</f>
        <v>0</v>
      </c>
      <c r="BI397" s="233">
        <f>IF(N397="nulová",J397,0)</f>
        <v>0</v>
      </c>
      <c r="BJ397" s="18" t="s">
        <v>84</v>
      </c>
      <c r="BK397" s="233">
        <f>ROUND(I397*H397,2)</f>
        <v>0</v>
      </c>
      <c r="BL397" s="18" t="s">
        <v>137</v>
      </c>
      <c r="BM397" s="232" t="s">
        <v>640</v>
      </c>
    </row>
    <row r="398" s="13" customFormat="1">
      <c r="A398" s="13"/>
      <c r="B398" s="234"/>
      <c r="C398" s="235"/>
      <c r="D398" s="236" t="s">
        <v>128</v>
      </c>
      <c r="E398" s="237" t="s">
        <v>1</v>
      </c>
      <c r="F398" s="238" t="s">
        <v>86</v>
      </c>
      <c r="G398" s="235"/>
      <c r="H398" s="239">
        <v>2</v>
      </c>
      <c r="I398" s="240"/>
      <c r="J398" s="235"/>
      <c r="K398" s="235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128</v>
      </c>
      <c r="AU398" s="245" t="s">
        <v>86</v>
      </c>
      <c r="AV398" s="13" t="s">
        <v>86</v>
      </c>
      <c r="AW398" s="13" t="s">
        <v>32</v>
      </c>
      <c r="AX398" s="13" t="s">
        <v>84</v>
      </c>
      <c r="AY398" s="245" t="s">
        <v>119</v>
      </c>
    </row>
    <row r="399" s="2" customFormat="1" ht="24.15" customHeight="1">
      <c r="A399" s="39"/>
      <c r="B399" s="40"/>
      <c r="C399" s="281" t="s">
        <v>641</v>
      </c>
      <c r="D399" s="281" t="s">
        <v>256</v>
      </c>
      <c r="E399" s="282" t="s">
        <v>642</v>
      </c>
      <c r="F399" s="283" t="s">
        <v>643</v>
      </c>
      <c r="G399" s="284" t="s">
        <v>300</v>
      </c>
      <c r="H399" s="285">
        <v>1</v>
      </c>
      <c r="I399" s="286"/>
      <c r="J399" s="287">
        <f>ROUND(I399*H399,2)</f>
        <v>0</v>
      </c>
      <c r="K399" s="288"/>
      <c r="L399" s="289"/>
      <c r="M399" s="290" t="s">
        <v>1</v>
      </c>
      <c r="N399" s="291" t="s">
        <v>41</v>
      </c>
      <c r="O399" s="92"/>
      <c r="P399" s="230">
        <f>O399*H399</f>
        <v>0</v>
      </c>
      <c r="Q399" s="230">
        <v>0.023</v>
      </c>
      <c r="R399" s="230">
        <f>Q399*H399</f>
        <v>0.023</v>
      </c>
      <c r="S399" s="230">
        <v>0</v>
      </c>
      <c r="T399" s="23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2" t="s">
        <v>163</v>
      </c>
      <c r="AT399" s="232" t="s">
        <v>256</v>
      </c>
      <c r="AU399" s="232" t="s">
        <v>86</v>
      </c>
      <c r="AY399" s="18" t="s">
        <v>119</v>
      </c>
      <c r="BE399" s="233">
        <f>IF(N399="základní",J399,0)</f>
        <v>0</v>
      </c>
      <c r="BF399" s="233">
        <f>IF(N399="snížená",J399,0)</f>
        <v>0</v>
      </c>
      <c r="BG399" s="233">
        <f>IF(N399="zákl. přenesená",J399,0)</f>
        <v>0</v>
      </c>
      <c r="BH399" s="233">
        <f>IF(N399="sníž. přenesená",J399,0)</f>
        <v>0</v>
      </c>
      <c r="BI399" s="233">
        <f>IF(N399="nulová",J399,0)</f>
        <v>0</v>
      </c>
      <c r="BJ399" s="18" t="s">
        <v>84</v>
      </c>
      <c r="BK399" s="233">
        <f>ROUND(I399*H399,2)</f>
        <v>0</v>
      </c>
      <c r="BL399" s="18" t="s">
        <v>137</v>
      </c>
      <c r="BM399" s="232" t="s">
        <v>644</v>
      </c>
    </row>
    <row r="400" s="13" customFormat="1">
      <c r="A400" s="13"/>
      <c r="B400" s="234"/>
      <c r="C400" s="235"/>
      <c r="D400" s="236" t="s">
        <v>128</v>
      </c>
      <c r="E400" s="237" t="s">
        <v>1</v>
      </c>
      <c r="F400" s="238" t="s">
        <v>84</v>
      </c>
      <c r="G400" s="235"/>
      <c r="H400" s="239">
        <v>1</v>
      </c>
      <c r="I400" s="240"/>
      <c r="J400" s="235"/>
      <c r="K400" s="235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128</v>
      </c>
      <c r="AU400" s="245" t="s">
        <v>86</v>
      </c>
      <c r="AV400" s="13" t="s">
        <v>86</v>
      </c>
      <c r="AW400" s="13" t="s">
        <v>32</v>
      </c>
      <c r="AX400" s="13" t="s">
        <v>84</v>
      </c>
      <c r="AY400" s="245" t="s">
        <v>119</v>
      </c>
    </row>
    <row r="401" s="2" customFormat="1" ht="24.15" customHeight="1">
      <c r="A401" s="39"/>
      <c r="B401" s="40"/>
      <c r="C401" s="281" t="s">
        <v>645</v>
      </c>
      <c r="D401" s="281" t="s">
        <v>256</v>
      </c>
      <c r="E401" s="282" t="s">
        <v>646</v>
      </c>
      <c r="F401" s="283" t="s">
        <v>647</v>
      </c>
      <c r="G401" s="284" t="s">
        <v>300</v>
      </c>
      <c r="H401" s="285">
        <v>1</v>
      </c>
      <c r="I401" s="286"/>
      <c r="J401" s="287">
        <f>ROUND(I401*H401,2)</f>
        <v>0</v>
      </c>
      <c r="K401" s="288"/>
      <c r="L401" s="289"/>
      <c r="M401" s="290" t="s">
        <v>1</v>
      </c>
      <c r="N401" s="291" t="s">
        <v>41</v>
      </c>
      <c r="O401" s="92"/>
      <c r="P401" s="230">
        <f>O401*H401</f>
        <v>0</v>
      </c>
      <c r="Q401" s="230">
        <v>0.12</v>
      </c>
      <c r="R401" s="230">
        <f>Q401*H401</f>
        <v>0.12</v>
      </c>
      <c r="S401" s="230">
        <v>0</v>
      </c>
      <c r="T401" s="231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2" t="s">
        <v>163</v>
      </c>
      <c r="AT401" s="232" t="s">
        <v>256</v>
      </c>
      <c r="AU401" s="232" t="s">
        <v>86</v>
      </c>
      <c r="AY401" s="18" t="s">
        <v>119</v>
      </c>
      <c r="BE401" s="233">
        <f>IF(N401="základní",J401,0)</f>
        <v>0</v>
      </c>
      <c r="BF401" s="233">
        <f>IF(N401="snížená",J401,0)</f>
        <v>0</v>
      </c>
      <c r="BG401" s="233">
        <f>IF(N401="zákl. přenesená",J401,0)</f>
        <v>0</v>
      </c>
      <c r="BH401" s="233">
        <f>IF(N401="sníž. přenesená",J401,0)</f>
        <v>0</v>
      </c>
      <c r="BI401" s="233">
        <f>IF(N401="nulová",J401,0)</f>
        <v>0</v>
      </c>
      <c r="BJ401" s="18" t="s">
        <v>84</v>
      </c>
      <c r="BK401" s="233">
        <f>ROUND(I401*H401,2)</f>
        <v>0</v>
      </c>
      <c r="BL401" s="18" t="s">
        <v>137</v>
      </c>
      <c r="BM401" s="232" t="s">
        <v>648</v>
      </c>
    </row>
    <row r="402" s="13" customFormat="1">
      <c r="A402" s="13"/>
      <c r="B402" s="234"/>
      <c r="C402" s="235"/>
      <c r="D402" s="236" t="s">
        <v>128</v>
      </c>
      <c r="E402" s="237" t="s">
        <v>1</v>
      </c>
      <c r="F402" s="238" t="s">
        <v>84</v>
      </c>
      <c r="G402" s="235"/>
      <c r="H402" s="239">
        <v>1</v>
      </c>
      <c r="I402" s="240"/>
      <c r="J402" s="235"/>
      <c r="K402" s="235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128</v>
      </c>
      <c r="AU402" s="245" t="s">
        <v>86</v>
      </c>
      <c r="AV402" s="13" t="s">
        <v>86</v>
      </c>
      <c r="AW402" s="13" t="s">
        <v>32</v>
      </c>
      <c r="AX402" s="13" t="s">
        <v>84</v>
      </c>
      <c r="AY402" s="245" t="s">
        <v>119</v>
      </c>
    </row>
    <row r="403" s="2" customFormat="1" ht="33" customHeight="1">
      <c r="A403" s="39"/>
      <c r="B403" s="40"/>
      <c r="C403" s="281" t="s">
        <v>649</v>
      </c>
      <c r="D403" s="281" t="s">
        <v>256</v>
      </c>
      <c r="E403" s="282" t="s">
        <v>650</v>
      </c>
      <c r="F403" s="283" t="s">
        <v>651</v>
      </c>
      <c r="G403" s="284" t="s">
        <v>300</v>
      </c>
      <c r="H403" s="285">
        <v>1</v>
      </c>
      <c r="I403" s="286"/>
      <c r="J403" s="287">
        <f>ROUND(I403*H403,2)</f>
        <v>0</v>
      </c>
      <c r="K403" s="288"/>
      <c r="L403" s="289"/>
      <c r="M403" s="290" t="s">
        <v>1</v>
      </c>
      <c r="N403" s="291" t="s">
        <v>41</v>
      </c>
      <c r="O403" s="92"/>
      <c r="P403" s="230">
        <f>O403*H403</f>
        <v>0</v>
      </c>
      <c r="Q403" s="230">
        <v>0.023</v>
      </c>
      <c r="R403" s="230">
        <f>Q403*H403</f>
        <v>0.023</v>
      </c>
      <c r="S403" s="230">
        <v>0</v>
      </c>
      <c r="T403" s="231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2" t="s">
        <v>163</v>
      </c>
      <c r="AT403" s="232" t="s">
        <v>256</v>
      </c>
      <c r="AU403" s="232" t="s">
        <v>86</v>
      </c>
      <c r="AY403" s="18" t="s">
        <v>119</v>
      </c>
      <c r="BE403" s="233">
        <f>IF(N403="základní",J403,0)</f>
        <v>0</v>
      </c>
      <c r="BF403" s="233">
        <f>IF(N403="snížená",J403,0)</f>
        <v>0</v>
      </c>
      <c r="BG403" s="233">
        <f>IF(N403="zákl. přenesená",J403,0)</f>
        <v>0</v>
      </c>
      <c r="BH403" s="233">
        <f>IF(N403="sníž. přenesená",J403,0)</f>
        <v>0</v>
      </c>
      <c r="BI403" s="233">
        <f>IF(N403="nulová",J403,0)</f>
        <v>0</v>
      </c>
      <c r="BJ403" s="18" t="s">
        <v>84</v>
      </c>
      <c r="BK403" s="233">
        <f>ROUND(I403*H403,2)</f>
        <v>0</v>
      </c>
      <c r="BL403" s="18" t="s">
        <v>137</v>
      </c>
      <c r="BM403" s="232" t="s">
        <v>652</v>
      </c>
    </row>
    <row r="404" s="13" customFormat="1">
      <c r="A404" s="13"/>
      <c r="B404" s="234"/>
      <c r="C404" s="235"/>
      <c r="D404" s="236" t="s">
        <v>128</v>
      </c>
      <c r="E404" s="237" t="s">
        <v>1</v>
      </c>
      <c r="F404" s="238" t="s">
        <v>84</v>
      </c>
      <c r="G404" s="235"/>
      <c r="H404" s="239">
        <v>1</v>
      </c>
      <c r="I404" s="240"/>
      <c r="J404" s="235"/>
      <c r="K404" s="235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128</v>
      </c>
      <c r="AU404" s="245" t="s">
        <v>86</v>
      </c>
      <c r="AV404" s="13" t="s">
        <v>86</v>
      </c>
      <c r="AW404" s="13" t="s">
        <v>32</v>
      </c>
      <c r="AX404" s="13" t="s">
        <v>84</v>
      </c>
      <c r="AY404" s="245" t="s">
        <v>119</v>
      </c>
    </row>
    <row r="405" s="2" customFormat="1" ht="33" customHeight="1">
      <c r="A405" s="39"/>
      <c r="B405" s="40"/>
      <c r="C405" s="281" t="s">
        <v>653</v>
      </c>
      <c r="D405" s="281" t="s">
        <v>256</v>
      </c>
      <c r="E405" s="282" t="s">
        <v>654</v>
      </c>
      <c r="F405" s="283" t="s">
        <v>655</v>
      </c>
      <c r="G405" s="284" t="s">
        <v>300</v>
      </c>
      <c r="H405" s="285">
        <v>1</v>
      </c>
      <c r="I405" s="286"/>
      <c r="J405" s="287">
        <f>ROUND(I405*H405,2)</f>
        <v>0</v>
      </c>
      <c r="K405" s="288"/>
      <c r="L405" s="289"/>
      <c r="M405" s="290" t="s">
        <v>1</v>
      </c>
      <c r="N405" s="291" t="s">
        <v>41</v>
      </c>
      <c r="O405" s="92"/>
      <c r="P405" s="230">
        <f>O405*H405</f>
        <v>0</v>
      </c>
      <c r="Q405" s="230">
        <v>0.12</v>
      </c>
      <c r="R405" s="230">
        <f>Q405*H405</f>
        <v>0.12</v>
      </c>
      <c r="S405" s="230">
        <v>0</v>
      </c>
      <c r="T405" s="23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2" t="s">
        <v>163</v>
      </c>
      <c r="AT405" s="232" t="s">
        <v>256</v>
      </c>
      <c r="AU405" s="232" t="s">
        <v>86</v>
      </c>
      <c r="AY405" s="18" t="s">
        <v>119</v>
      </c>
      <c r="BE405" s="233">
        <f>IF(N405="základní",J405,0)</f>
        <v>0</v>
      </c>
      <c r="BF405" s="233">
        <f>IF(N405="snížená",J405,0)</f>
        <v>0</v>
      </c>
      <c r="BG405" s="233">
        <f>IF(N405="zákl. přenesená",J405,0)</f>
        <v>0</v>
      </c>
      <c r="BH405" s="233">
        <f>IF(N405="sníž. přenesená",J405,0)</f>
        <v>0</v>
      </c>
      <c r="BI405" s="233">
        <f>IF(N405="nulová",J405,0)</f>
        <v>0</v>
      </c>
      <c r="BJ405" s="18" t="s">
        <v>84</v>
      </c>
      <c r="BK405" s="233">
        <f>ROUND(I405*H405,2)</f>
        <v>0</v>
      </c>
      <c r="BL405" s="18" t="s">
        <v>137</v>
      </c>
      <c r="BM405" s="232" t="s">
        <v>656</v>
      </c>
    </row>
    <row r="406" s="13" customFormat="1">
      <c r="A406" s="13"/>
      <c r="B406" s="234"/>
      <c r="C406" s="235"/>
      <c r="D406" s="236" t="s">
        <v>128</v>
      </c>
      <c r="E406" s="237" t="s">
        <v>1</v>
      </c>
      <c r="F406" s="238" t="s">
        <v>84</v>
      </c>
      <c r="G406" s="235"/>
      <c r="H406" s="239">
        <v>1</v>
      </c>
      <c r="I406" s="240"/>
      <c r="J406" s="235"/>
      <c r="K406" s="235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128</v>
      </c>
      <c r="AU406" s="245" t="s">
        <v>86</v>
      </c>
      <c r="AV406" s="13" t="s">
        <v>86</v>
      </c>
      <c r="AW406" s="13" t="s">
        <v>32</v>
      </c>
      <c r="AX406" s="13" t="s">
        <v>84</v>
      </c>
      <c r="AY406" s="245" t="s">
        <v>119</v>
      </c>
    </row>
    <row r="407" s="2" customFormat="1" ht="33" customHeight="1">
      <c r="A407" s="39"/>
      <c r="B407" s="40"/>
      <c r="C407" s="281" t="s">
        <v>657</v>
      </c>
      <c r="D407" s="281" t="s">
        <v>256</v>
      </c>
      <c r="E407" s="282" t="s">
        <v>658</v>
      </c>
      <c r="F407" s="283" t="s">
        <v>659</v>
      </c>
      <c r="G407" s="284" t="s">
        <v>300</v>
      </c>
      <c r="H407" s="285">
        <v>1</v>
      </c>
      <c r="I407" s="286"/>
      <c r="J407" s="287">
        <f>ROUND(I407*H407,2)</f>
        <v>0</v>
      </c>
      <c r="K407" s="288"/>
      <c r="L407" s="289"/>
      <c r="M407" s="290" t="s">
        <v>1</v>
      </c>
      <c r="N407" s="291" t="s">
        <v>41</v>
      </c>
      <c r="O407" s="92"/>
      <c r="P407" s="230">
        <f>O407*H407</f>
        <v>0</v>
      </c>
      <c r="Q407" s="230">
        <v>0.023</v>
      </c>
      <c r="R407" s="230">
        <f>Q407*H407</f>
        <v>0.023</v>
      </c>
      <c r="S407" s="230">
        <v>0</v>
      </c>
      <c r="T407" s="231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2" t="s">
        <v>163</v>
      </c>
      <c r="AT407" s="232" t="s">
        <v>256</v>
      </c>
      <c r="AU407" s="232" t="s">
        <v>86</v>
      </c>
      <c r="AY407" s="18" t="s">
        <v>119</v>
      </c>
      <c r="BE407" s="233">
        <f>IF(N407="základní",J407,0)</f>
        <v>0</v>
      </c>
      <c r="BF407" s="233">
        <f>IF(N407="snížená",J407,0)</f>
        <v>0</v>
      </c>
      <c r="BG407" s="233">
        <f>IF(N407="zákl. přenesená",J407,0)</f>
        <v>0</v>
      </c>
      <c r="BH407" s="233">
        <f>IF(N407="sníž. přenesená",J407,0)</f>
        <v>0</v>
      </c>
      <c r="BI407" s="233">
        <f>IF(N407="nulová",J407,0)</f>
        <v>0</v>
      </c>
      <c r="BJ407" s="18" t="s">
        <v>84</v>
      </c>
      <c r="BK407" s="233">
        <f>ROUND(I407*H407,2)</f>
        <v>0</v>
      </c>
      <c r="BL407" s="18" t="s">
        <v>137</v>
      </c>
      <c r="BM407" s="232" t="s">
        <v>660</v>
      </c>
    </row>
    <row r="408" s="13" customFormat="1">
      <c r="A408" s="13"/>
      <c r="B408" s="234"/>
      <c r="C408" s="235"/>
      <c r="D408" s="236" t="s">
        <v>128</v>
      </c>
      <c r="E408" s="237" t="s">
        <v>1</v>
      </c>
      <c r="F408" s="238" t="s">
        <v>84</v>
      </c>
      <c r="G408" s="235"/>
      <c r="H408" s="239">
        <v>1</v>
      </c>
      <c r="I408" s="240"/>
      <c r="J408" s="235"/>
      <c r="K408" s="235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128</v>
      </c>
      <c r="AU408" s="245" t="s">
        <v>86</v>
      </c>
      <c r="AV408" s="13" t="s">
        <v>86</v>
      </c>
      <c r="AW408" s="13" t="s">
        <v>32</v>
      </c>
      <c r="AX408" s="13" t="s">
        <v>84</v>
      </c>
      <c r="AY408" s="245" t="s">
        <v>119</v>
      </c>
    </row>
    <row r="409" s="2" customFormat="1" ht="24.15" customHeight="1">
      <c r="A409" s="39"/>
      <c r="B409" s="40"/>
      <c r="C409" s="220" t="s">
        <v>661</v>
      </c>
      <c r="D409" s="220" t="s">
        <v>122</v>
      </c>
      <c r="E409" s="221" t="s">
        <v>662</v>
      </c>
      <c r="F409" s="222" t="s">
        <v>663</v>
      </c>
      <c r="G409" s="223" t="s">
        <v>300</v>
      </c>
      <c r="H409" s="224">
        <v>2</v>
      </c>
      <c r="I409" s="225"/>
      <c r="J409" s="226">
        <f>ROUND(I409*H409,2)</f>
        <v>0</v>
      </c>
      <c r="K409" s="227"/>
      <c r="L409" s="45"/>
      <c r="M409" s="228" t="s">
        <v>1</v>
      </c>
      <c r="N409" s="229" t="s">
        <v>41</v>
      </c>
      <c r="O409" s="92"/>
      <c r="P409" s="230">
        <f>O409*H409</f>
        <v>0</v>
      </c>
      <c r="Q409" s="230">
        <v>0.00080000000000000004</v>
      </c>
      <c r="R409" s="230">
        <f>Q409*H409</f>
        <v>0.0016000000000000001</v>
      </c>
      <c r="S409" s="230">
        <v>0</v>
      </c>
      <c r="T409" s="23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2" t="s">
        <v>137</v>
      </c>
      <c r="AT409" s="232" t="s">
        <v>122</v>
      </c>
      <c r="AU409" s="232" t="s">
        <v>86</v>
      </c>
      <c r="AY409" s="18" t="s">
        <v>119</v>
      </c>
      <c r="BE409" s="233">
        <f>IF(N409="základní",J409,0)</f>
        <v>0</v>
      </c>
      <c r="BF409" s="233">
        <f>IF(N409="snížená",J409,0)</f>
        <v>0</v>
      </c>
      <c r="BG409" s="233">
        <f>IF(N409="zákl. přenesená",J409,0)</f>
        <v>0</v>
      </c>
      <c r="BH409" s="233">
        <f>IF(N409="sníž. přenesená",J409,0)</f>
        <v>0</v>
      </c>
      <c r="BI409" s="233">
        <f>IF(N409="nulová",J409,0)</f>
        <v>0</v>
      </c>
      <c r="BJ409" s="18" t="s">
        <v>84</v>
      </c>
      <c r="BK409" s="233">
        <f>ROUND(I409*H409,2)</f>
        <v>0</v>
      </c>
      <c r="BL409" s="18" t="s">
        <v>137</v>
      </c>
      <c r="BM409" s="232" t="s">
        <v>664</v>
      </c>
    </row>
    <row r="410" s="13" customFormat="1">
      <c r="A410" s="13"/>
      <c r="B410" s="234"/>
      <c r="C410" s="235"/>
      <c r="D410" s="236" t="s">
        <v>128</v>
      </c>
      <c r="E410" s="237" t="s">
        <v>1</v>
      </c>
      <c r="F410" s="238" t="s">
        <v>86</v>
      </c>
      <c r="G410" s="235"/>
      <c r="H410" s="239">
        <v>2</v>
      </c>
      <c r="I410" s="240"/>
      <c r="J410" s="235"/>
      <c r="K410" s="235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128</v>
      </c>
      <c r="AU410" s="245" t="s">
        <v>86</v>
      </c>
      <c r="AV410" s="13" t="s">
        <v>86</v>
      </c>
      <c r="AW410" s="13" t="s">
        <v>32</v>
      </c>
      <c r="AX410" s="13" t="s">
        <v>84</v>
      </c>
      <c r="AY410" s="245" t="s">
        <v>119</v>
      </c>
    </row>
    <row r="411" s="2" customFormat="1" ht="16.5" customHeight="1">
      <c r="A411" s="39"/>
      <c r="B411" s="40"/>
      <c r="C411" s="281" t="s">
        <v>665</v>
      </c>
      <c r="D411" s="281" t="s">
        <v>256</v>
      </c>
      <c r="E411" s="282" t="s">
        <v>666</v>
      </c>
      <c r="F411" s="283" t="s">
        <v>667</v>
      </c>
      <c r="G411" s="284" t="s">
        <v>300</v>
      </c>
      <c r="H411" s="285">
        <v>2</v>
      </c>
      <c r="I411" s="286"/>
      <c r="J411" s="287">
        <f>ROUND(I411*H411,2)</f>
        <v>0</v>
      </c>
      <c r="K411" s="288"/>
      <c r="L411" s="289"/>
      <c r="M411" s="290" t="s">
        <v>1</v>
      </c>
      <c r="N411" s="291" t="s">
        <v>41</v>
      </c>
      <c r="O411" s="92"/>
      <c r="P411" s="230">
        <f>O411*H411</f>
        <v>0</v>
      </c>
      <c r="Q411" s="230">
        <v>0.014500000000000001</v>
      </c>
      <c r="R411" s="230">
        <f>Q411*H411</f>
        <v>0.029000000000000001</v>
      </c>
      <c r="S411" s="230">
        <v>0</v>
      </c>
      <c r="T411" s="231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2" t="s">
        <v>163</v>
      </c>
      <c r="AT411" s="232" t="s">
        <v>256</v>
      </c>
      <c r="AU411" s="232" t="s">
        <v>86</v>
      </c>
      <c r="AY411" s="18" t="s">
        <v>119</v>
      </c>
      <c r="BE411" s="233">
        <f>IF(N411="základní",J411,0)</f>
        <v>0</v>
      </c>
      <c r="BF411" s="233">
        <f>IF(N411="snížená",J411,0)</f>
        <v>0</v>
      </c>
      <c r="BG411" s="233">
        <f>IF(N411="zákl. přenesená",J411,0)</f>
        <v>0</v>
      </c>
      <c r="BH411" s="233">
        <f>IF(N411="sníž. přenesená",J411,0)</f>
        <v>0</v>
      </c>
      <c r="BI411" s="233">
        <f>IF(N411="nulová",J411,0)</f>
        <v>0</v>
      </c>
      <c r="BJ411" s="18" t="s">
        <v>84</v>
      </c>
      <c r="BK411" s="233">
        <f>ROUND(I411*H411,2)</f>
        <v>0</v>
      </c>
      <c r="BL411" s="18" t="s">
        <v>137</v>
      </c>
      <c r="BM411" s="232" t="s">
        <v>668</v>
      </c>
    </row>
    <row r="412" s="13" customFormat="1">
      <c r="A412" s="13"/>
      <c r="B412" s="234"/>
      <c r="C412" s="235"/>
      <c r="D412" s="236" t="s">
        <v>128</v>
      </c>
      <c r="E412" s="237" t="s">
        <v>1</v>
      </c>
      <c r="F412" s="238" t="s">
        <v>86</v>
      </c>
      <c r="G412" s="235"/>
      <c r="H412" s="239">
        <v>2</v>
      </c>
      <c r="I412" s="240"/>
      <c r="J412" s="235"/>
      <c r="K412" s="235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128</v>
      </c>
      <c r="AU412" s="245" t="s">
        <v>86</v>
      </c>
      <c r="AV412" s="13" t="s">
        <v>86</v>
      </c>
      <c r="AW412" s="13" t="s">
        <v>32</v>
      </c>
      <c r="AX412" s="13" t="s">
        <v>84</v>
      </c>
      <c r="AY412" s="245" t="s">
        <v>119</v>
      </c>
    </row>
    <row r="413" s="2" customFormat="1" ht="24.15" customHeight="1">
      <c r="A413" s="39"/>
      <c r="B413" s="40"/>
      <c r="C413" s="220" t="s">
        <v>669</v>
      </c>
      <c r="D413" s="220" t="s">
        <v>122</v>
      </c>
      <c r="E413" s="221" t="s">
        <v>670</v>
      </c>
      <c r="F413" s="222" t="s">
        <v>671</v>
      </c>
      <c r="G413" s="223" t="s">
        <v>300</v>
      </c>
      <c r="H413" s="224">
        <v>6</v>
      </c>
      <c r="I413" s="225"/>
      <c r="J413" s="226">
        <f>ROUND(I413*H413,2)</f>
        <v>0</v>
      </c>
      <c r="K413" s="227"/>
      <c r="L413" s="45"/>
      <c r="M413" s="228" t="s">
        <v>1</v>
      </c>
      <c r="N413" s="229" t="s">
        <v>41</v>
      </c>
      <c r="O413" s="92"/>
      <c r="P413" s="230">
        <f>O413*H413</f>
        <v>0</v>
      </c>
      <c r="Q413" s="230">
        <v>0.001</v>
      </c>
      <c r="R413" s="230">
        <f>Q413*H413</f>
        <v>0.0060000000000000001</v>
      </c>
      <c r="S413" s="230">
        <v>0</v>
      </c>
      <c r="T413" s="231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2" t="s">
        <v>137</v>
      </c>
      <c r="AT413" s="232" t="s">
        <v>122</v>
      </c>
      <c r="AU413" s="232" t="s">
        <v>86</v>
      </c>
      <c r="AY413" s="18" t="s">
        <v>119</v>
      </c>
      <c r="BE413" s="233">
        <f>IF(N413="základní",J413,0)</f>
        <v>0</v>
      </c>
      <c r="BF413" s="233">
        <f>IF(N413="snížená",J413,0)</f>
        <v>0</v>
      </c>
      <c r="BG413" s="233">
        <f>IF(N413="zákl. přenesená",J413,0)</f>
        <v>0</v>
      </c>
      <c r="BH413" s="233">
        <f>IF(N413="sníž. přenesená",J413,0)</f>
        <v>0</v>
      </c>
      <c r="BI413" s="233">
        <f>IF(N413="nulová",J413,0)</f>
        <v>0</v>
      </c>
      <c r="BJ413" s="18" t="s">
        <v>84</v>
      </c>
      <c r="BK413" s="233">
        <f>ROUND(I413*H413,2)</f>
        <v>0</v>
      </c>
      <c r="BL413" s="18" t="s">
        <v>137</v>
      </c>
      <c r="BM413" s="232" t="s">
        <v>672</v>
      </c>
    </row>
    <row r="414" s="13" customFormat="1">
      <c r="A414" s="13"/>
      <c r="B414" s="234"/>
      <c r="C414" s="235"/>
      <c r="D414" s="236" t="s">
        <v>128</v>
      </c>
      <c r="E414" s="237" t="s">
        <v>1</v>
      </c>
      <c r="F414" s="238" t="s">
        <v>149</v>
      </c>
      <c r="G414" s="235"/>
      <c r="H414" s="239">
        <v>6</v>
      </c>
      <c r="I414" s="240"/>
      <c r="J414" s="235"/>
      <c r="K414" s="235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128</v>
      </c>
      <c r="AU414" s="245" t="s">
        <v>86</v>
      </c>
      <c r="AV414" s="13" t="s">
        <v>86</v>
      </c>
      <c r="AW414" s="13" t="s">
        <v>32</v>
      </c>
      <c r="AX414" s="13" t="s">
        <v>84</v>
      </c>
      <c r="AY414" s="245" t="s">
        <v>119</v>
      </c>
    </row>
    <row r="415" s="2" customFormat="1" ht="24.15" customHeight="1">
      <c r="A415" s="39"/>
      <c r="B415" s="40"/>
      <c r="C415" s="281" t="s">
        <v>673</v>
      </c>
      <c r="D415" s="281" t="s">
        <v>256</v>
      </c>
      <c r="E415" s="282" t="s">
        <v>674</v>
      </c>
      <c r="F415" s="283" t="s">
        <v>675</v>
      </c>
      <c r="G415" s="284" t="s">
        <v>300</v>
      </c>
      <c r="H415" s="285">
        <v>6</v>
      </c>
      <c r="I415" s="286"/>
      <c r="J415" s="287">
        <f>ROUND(I415*H415,2)</f>
        <v>0</v>
      </c>
      <c r="K415" s="288"/>
      <c r="L415" s="289"/>
      <c r="M415" s="290" t="s">
        <v>1</v>
      </c>
      <c r="N415" s="291" t="s">
        <v>41</v>
      </c>
      <c r="O415" s="92"/>
      <c r="P415" s="230">
        <f>O415*H415</f>
        <v>0</v>
      </c>
      <c r="Q415" s="230">
        <v>0.16</v>
      </c>
      <c r="R415" s="230">
        <f>Q415*H415</f>
        <v>0.95999999999999996</v>
      </c>
      <c r="S415" s="230">
        <v>0</v>
      </c>
      <c r="T415" s="231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2" t="s">
        <v>163</v>
      </c>
      <c r="AT415" s="232" t="s">
        <v>256</v>
      </c>
      <c r="AU415" s="232" t="s">
        <v>86</v>
      </c>
      <c r="AY415" s="18" t="s">
        <v>119</v>
      </c>
      <c r="BE415" s="233">
        <f>IF(N415="základní",J415,0)</f>
        <v>0</v>
      </c>
      <c r="BF415" s="233">
        <f>IF(N415="snížená",J415,0)</f>
        <v>0</v>
      </c>
      <c r="BG415" s="233">
        <f>IF(N415="zákl. přenesená",J415,0)</f>
        <v>0</v>
      </c>
      <c r="BH415" s="233">
        <f>IF(N415="sníž. přenesená",J415,0)</f>
        <v>0</v>
      </c>
      <c r="BI415" s="233">
        <f>IF(N415="nulová",J415,0)</f>
        <v>0</v>
      </c>
      <c r="BJ415" s="18" t="s">
        <v>84</v>
      </c>
      <c r="BK415" s="233">
        <f>ROUND(I415*H415,2)</f>
        <v>0</v>
      </c>
      <c r="BL415" s="18" t="s">
        <v>137</v>
      </c>
      <c r="BM415" s="232" t="s">
        <v>676</v>
      </c>
    </row>
    <row r="416" s="13" customFormat="1">
      <c r="A416" s="13"/>
      <c r="B416" s="234"/>
      <c r="C416" s="235"/>
      <c r="D416" s="236" t="s">
        <v>128</v>
      </c>
      <c r="E416" s="237" t="s">
        <v>1</v>
      </c>
      <c r="F416" s="238" t="s">
        <v>149</v>
      </c>
      <c r="G416" s="235"/>
      <c r="H416" s="239">
        <v>6</v>
      </c>
      <c r="I416" s="240"/>
      <c r="J416" s="235"/>
      <c r="K416" s="235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128</v>
      </c>
      <c r="AU416" s="245" t="s">
        <v>86</v>
      </c>
      <c r="AV416" s="13" t="s">
        <v>86</v>
      </c>
      <c r="AW416" s="13" t="s">
        <v>32</v>
      </c>
      <c r="AX416" s="13" t="s">
        <v>84</v>
      </c>
      <c r="AY416" s="245" t="s">
        <v>119</v>
      </c>
    </row>
    <row r="417" s="12" customFormat="1" ht="22.8" customHeight="1">
      <c r="A417" s="12"/>
      <c r="B417" s="204"/>
      <c r="C417" s="205"/>
      <c r="D417" s="206" t="s">
        <v>75</v>
      </c>
      <c r="E417" s="218" t="s">
        <v>677</v>
      </c>
      <c r="F417" s="218" t="s">
        <v>678</v>
      </c>
      <c r="G417" s="205"/>
      <c r="H417" s="205"/>
      <c r="I417" s="208"/>
      <c r="J417" s="219">
        <f>BK417</f>
        <v>0</v>
      </c>
      <c r="K417" s="205"/>
      <c r="L417" s="210"/>
      <c r="M417" s="211"/>
      <c r="N417" s="212"/>
      <c r="O417" s="212"/>
      <c r="P417" s="213">
        <f>SUM(P418:P434)</f>
        <v>0</v>
      </c>
      <c r="Q417" s="212"/>
      <c r="R417" s="213">
        <f>SUM(R418:R434)</f>
        <v>0</v>
      </c>
      <c r="S417" s="212"/>
      <c r="T417" s="214">
        <f>SUM(T418:T434)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15" t="s">
        <v>84</v>
      </c>
      <c r="AT417" s="216" t="s">
        <v>75</v>
      </c>
      <c r="AU417" s="216" t="s">
        <v>84</v>
      </c>
      <c r="AY417" s="215" t="s">
        <v>119</v>
      </c>
      <c r="BK417" s="217">
        <f>SUM(BK418:BK434)</f>
        <v>0</v>
      </c>
    </row>
    <row r="418" s="2" customFormat="1" ht="37.8" customHeight="1">
      <c r="A418" s="39"/>
      <c r="B418" s="40"/>
      <c r="C418" s="220" t="s">
        <v>679</v>
      </c>
      <c r="D418" s="220" t="s">
        <v>122</v>
      </c>
      <c r="E418" s="221" t="s">
        <v>680</v>
      </c>
      <c r="F418" s="222" t="s">
        <v>681</v>
      </c>
      <c r="G418" s="223" t="s">
        <v>249</v>
      </c>
      <c r="H418" s="224">
        <v>17.170000000000002</v>
      </c>
      <c r="I418" s="225"/>
      <c r="J418" s="226">
        <f>ROUND(I418*H418,2)</f>
        <v>0</v>
      </c>
      <c r="K418" s="227"/>
      <c r="L418" s="45"/>
      <c r="M418" s="228" t="s">
        <v>1</v>
      </c>
      <c r="N418" s="229" t="s">
        <v>41</v>
      </c>
      <c r="O418" s="92"/>
      <c r="P418" s="230">
        <f>O418*H418</f>
        <v>0</v>
      </c>
      <c r="Q418" s="230">
        <v>0</v>
      </c>
      <c r="R418" s="230">
        <f>Q418*H418</f>
        <v>0</v>
      </c>
      <c r="S418" s="230">
        <v>0</v>
      </c>
      <c r="T418" s="231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2" t="s">
        <v>137</v>
      </c>
      <c r="AT418" s="232" t="s">
        <v>122</v>
      </c>
      <c r="AU418" s="232" t="s">
        <v>86</v>
      </c>
      <c r="AY418" s="18" t="s">
        <v>119</v>
      </c>
      <c r="BE418" s="233">
        <f>IF(N418="základní",J418,0)</f>
        <v>0</v>
      </c>
      <c r="BF418" s="233">
        <f>IF(N418="snížená",J418,0)</f>
        <v>0</v>
      </c>
      <c r="BG418" s="233">
        <f>IF(N418="zákl. přenesená",J418,0)</f>
        <v>0</v>
      </c>
      <c r="BH418" s="233">
        <f>IF(N418="sníž. přenesená",J418,0)</f>
        <v>0</v>
      </c>
      <c r="BI418" s="233">
        <f>IF(N418="nulová",J418,0)</f>
        <v>0</v>
      </c>
      <c r="BJ418" s="18" t="s">
        <v>84</v>
      </c>
      <c r="BK418" s="233">
        <f>ROUND(I418*H418,2)</f>
        <v>0</v>
      </c>
      <c r="BL418" s="18" t="s">
        <v>137</v>
      </c>
      <c r="BM418" s="232" t="s">
        <v>682</v>
      </c>
    </row>
    <row r="419" s="14" customFormat="1">
      <c r="A419" s="14"/>
      <c r="B419" s="246"/>
      <c r="C419" s="247"/>
      <c r="D419" s="236" t="s">
        <v>128</v>
      </c>
      <c r="E419" s="248" t="s">
        <v>1</v>
      </c>
      <c r="F419" s="249" t="s">
        <v>683</v>
      </c>
      <c r="G419" s="247"/>
      <c r="H419" s="248" t="s">
        <v>1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128</v>
      </c>
      <c r="AU419" s="255" t="s">
        <v>86</v>
      </c>
      <c r="AV419" s="14" t="s">
        <v>84</v>
      </c>
      <c r="AW419" s="14" t="s">
        <v>32</v>
      </c>
      <c r="AX419" s="14" t="s">
        <v>76</v>
      </c>
      <c r="AY419" s="255" t="s">
        <v>119</v>
      </c>
    </row>
    <row r="420" s="13" customFormat="1">
      <c r="A420" s="13"/>
      <c r="B420" s="234"/>
      <c r="C420" s="235"/>
      <c r="D420" s="236" t="s">
        <v>128</v>
      </c>
      <c r="E420" s="237" t="s">
        <v>1</v>
      </c>
      <c r="F420" s="238" t="s">
        <v>684</v>
      </c>
      <c r="G420" s="235"/>
      <c r="H420" s="239">
        <v>17.170000000000002</v>
      </c>
      <c r="I420" s="240"/>
      <c r="J420" s="235"/>
      <c r="K420" s="235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128</v>
      </c>
      <c r="AU420" s="245" t="s">
        <v>86</v>
      </c>
      <c r="AV420" s="13" t="s">
        <v>86</v>
      </c>
      <c r="AW420" s="13" t="s">
        <v>32</v>
      </c>
      <c r="AX420" s="13" t="s">
        <v>84</v>
      </c>
      <c r="AY420" s="245" t="s">
        <v>119</v>
      </c>
    </row>
    <row r="421" s="2" customFormat="1" ht="37.8" customHeight="1">
      <c r="A421" s="39"/>
      <c r="B421" s="40"/>
      <c r="C421" s="220" t="s">
        <v>685</v>
      </c>
      <c r="D421" s="220" t="s">
        <v>122</v>
      </c>
      <c r="E421" s="221" t="s">
        <v>686</v>
      </c>
      <c r="F421" s="222" t="s">
        <v>687</v>
      </c>
      <c r="G421" s="223" t="s">
        <v>249</v>
      </c>
      <c r="H421" s="224">
        <v>34.340000000000003</v>
      </c>
      <c r="I421" s="225"/>
      <c r="J421" s="226">
        <f>ROUND(I421*H421,2)</f>
        <v>0</v>
      </c>
      <c r="K421" s="227"/>
      <c r="L421" s="45"/>
      <c r="M421" s="228" t="s">
        <v>1</v>
      </c>
      <c r="N421" s="229" t="s">
        <v>41</v>
      </c>
      <c r="O421" s="92"/>
      <c r="P421" s="230">
        <f>O421*H421</f>
        <v>0</v>
      </c>
      <c r="Q421" s="230">
        <v>0</v>
      </c>
      <c r="R421" s="230">
        <f>Q421*H421</f>
        <v>0</v>
      </c>
      <c r="S421" s="230">
        <v>0</v>
      </c>
      <c r="T421" s="231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2" t="s">
        <v>137</v>
      </c>
      <c r="AT421" s="232" t="s">
        <v>122</v>
      </c>
      <c r="AU421" s="232" t="s">
        <v>86</v>
      </c>
      <c r="AY421" s="18" t="s">
        <v>119</v>
      </c>
      <c r="BE421" s="233">
        <f>IF(N421="základní",J421,0)</f>
        <v>0</v>
      </c>
      <c r="BF421" s="233">
        <f>IF(N421="snížená",J421,0)</f>
        <v>0</v>
      </c>
      <c r="BG421" s="233">
        <f>IF(N421="zákl. přenesená",J421,0)</f>
        <v>0</v>
      </c>
      <c r="BH421" s="233">
        <f>IF(N421="sníž. přenesená",J421,0)</f>
        <v>0</v>
      </c>
      <c r="BI421" s="233">
        <f>IF(N421="nulová",J421,0)</f>
        <v>0</v>
      </c>
      <c r="BJ421" s="18" t="s">
        <v>84</v>
      </c>
      <c r="BK421" s="233">
        <f>ROUND(I421*H421,2)</f>
        <v>0</v>
      </c>
      <c r="BL421" s="18" t="s">
        <v>137</v>
      </c>
      <c r="BM421" s="232" t="s">
        <v>688</v>
      </c>
    </row>
    <row r="422" s="13" customFormat="1">
      <c r="A422" s="13"/>
      <c r="B422" s="234"/>
      <c r="C422" s="235"/>
      <c r="D422" s="236" t="s">
        <v>128</v>
      </c>
      <c r="E422" s="237" t="s">
        <v>1</v>
      </c>
      <c r="F422" s="238" t="s">
        <v>689</v>
      </c>
      <c r="G422" s="235"/>
      <c r="H422" s="239">
        <v>34.340000000000003</v>
      </c>
      <c r="I422" s="240"/>
      <c r="J422" s="235"/>
      <c r="K422" s="235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128</v>
      </c>
      <c r="AU422" s="245" t="s">
        <v>86</v>
      </c>
      <c r="AV422" s="13" t="s">
        <v>86</v>
      </c>
      <c r="AW422" s="13" t="s">
        <v>32</v>
      </c>
      <c r="AX422" s="13" t="s">
        <v>84</v>
      </c>
      <c r="AY422" s="245" t="s">
        <v>119</v>
      </c>
    </row>
    <row r="423" s="2" customFormat="1" ht="37.8" customHeight="1">
      <c r="A423" s="39"/>
      <c r="B423" s="40"/>
      <c r="C423" s="220" t="s">
        <v>690</v>
      </c>
      <c r="D423" s="220" t="s">
        <v>122</v>
      </c>
      <c r="E423" s="221" t="s">
        <v>691</v>
      </c>
      <c r="F423" s="222" t="s">
        <v>692</v>
      </c>
      <c r="G423" s="223" t="s">
        <v>249</v>
      </c>
      <c r="H423" s="224">
        <v>15.73</v>
      </c>
      <c r="I423" s="225"/>
      <c r="J423" s="226">
        <f>ROUND(I423*H423,2)</f>
        <v>0</v>
      </c>
      <c r="K423" s="227"/>
      <c r="L423" s="45"/>
      <c r="M423" s="228" t="s">
        <v>1</v>
      </c>
      <c r="N423" s="229" t="s">
        <v>41</v>
      </c>
      <c r="O423" s="92"/>
      <c r="P423" s="230">
        <f>O423*H423</f>
        <v>0</v>
      </c>
      <c r="Q423" s="230">
        <v>0</v>
      </c>
      <c r="R423" s="230">
        <f>Q423*H423</f>
        <v>0</v>
      </c>
      <c r="S423" s="230">
        <v>0</v>
      </c>
      <c r="T423" s="23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2" t="s">
        <v>137</v>
      </c>
      <c r="AT423" s="232" t="s">
        <v>122</v>
      </c>
      <c r="AU423" s="232" t="s">
        <v>86</v>
      </c>
      <c r="AY423" s="18" t="s">
        <v>119</v>
      </c>
      <c r="BE423" s="233">
        <f>IF(N423="základní",J423,0)</f>
        <v>0</v>
      </c>
      <c r="BF423" s="233">
        <f>IF(N423="snížená",J423,0)</f>
        <v>0</v>
      </c>
      <c r="BG423" s="233">
        <f>IF(N423="zákl. přenesená",J423,0)</f>
        <v>0</v>
      </c>
      <c r="BH423" s="233">
        <f>IF(N423="sníž. přenesená",J423,0)</f>
        <v>0</v>
      </c>
      <c r="BI423" s="233">
        <f>IF(N423="nulová",J423,0)</f>
        <v>0</v>
      </c>
      <c r="BJ423" s="18" t="s">
        <v>84</v>
      </c>
      <c r="BK423" s="233">
        <f>ROUND(I423*H423,2)</f>
        <v>0</v>
      </c>
      <c r="BL423" s="18" t="s">
        <v>137</v>
      </c>
      <c r="BM423" s="232" t="s">
        <v>693</v>
      </c>
    </row>
    <row r="424" s="14" customFormat="1">
      <c r="A424" s="14"/>
      <c r="B424" s="246"/>
      <c r="C424" s="247"/>
      <c r="D424" s="236" t="s">
        <v>128</v>
      </c>
      <c r="E424" s="248" t="s">
        <v>1</v>
      </c>
      <c r="F424" s="249" t="s">
        <v>694</v>
      </c>
      <c r="G424" s="247"/>
      <c r="H424" s="248" t="s">
        <v>1</v>
      </c>
      <c r="I424" s="250"/>
      <c r="J424" s="247"/>
      <c r="K424" s="247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128</v>
      </c>
      <c r="AU424" s="255" t="s">
        <v>86</v>
      </c>
      <c r="AV424" s="14" t="s">
        <v>84</v>
      </c>
      <c r="AW424" s="14" t="s">
        <v>32</v>
      </c>
      <c r="AX424" s="14" t="s">
        <v>76</v>
      </c>
      <c r="AY424" s="255" t="s">
        <v>119</v>
      </c>
    </row>
    <row r="425" s="13" customFormat="1">
      <c r="A425" s="13"/>
      <c r="B425" s="234"/>
      <c r="C425" s="235"/>
      <c r="D425" s="236" t="s">
        <v>128</v>
      </c>
      <c r="E425" s="237" t="s">
        <v>1</v>
      </c>
      <c r="F425" s="238" t="s">
        <v>695</v>
      </c>
      <c r="G425" s="235"/>
      <c r="H425" s="239">
        <v>15.73</v>
      </c>
      <c r="I425" s="240"/>
      <c r="J425" s="235"/>
      <c r="K425" s="235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128</v>
      </c>
      <c r="AU425" s="245" t="s">
        <v>86</v>
      </c>
      <c r="AV425" s="13" t="s">
        <v>86</v>
      </c>
      <c r="AW425" s="13" t="s">
        <v>32</v>
      </c>
      <c r="AX425" s="13" t="s">
        <v>76</v>
      </c>
      <c r="AY425" s="245" t="s">
        <v>119</v>
      </c>
    </row>
    <row r="426" s="15" customFormat="1">
      <c r="A426" s="15"/>
      <c r="B426" s="259"/>
      <c r="C426" s="260"/>
      <c r="D426" s="236" t="s">
        <v>128</v>
      </c>
      <c r="E426" s="261" t="s">
        <v>1</v>
      </c>
      <c r="F426" s="262" t="s">
        <v>216</v>
      </c>
      <c r="G426" s="260"/>
      <c r="H426" s="263">
        <v>15.73</v>
      </c>
      <c r="I426" s="264"/>
      <c r="J426" s="260"/>
      <c r="K426" s="260"/>
      <c r="L426" s="265"/>
      <c r="M426" s="266"/>
      <c r="N426" s="267"/>
      <c r="O426" s="267"/>
      <c r="P426" s="267"/>
      <c r="Q426" s="267"/>
      <c r="R426" s="267"/>
      <c r="S426" s="267"/>
      <c r="T426" s="268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9" t="s">
        <v>128</v>
      </c>
      <c r="AU426" s="269" t="s">
        <v>86</v>
      </c>
      <c r="AV426" s="15" t="s">
        <v>137</v>
      </c>
      <c r="AW426" s="15" t="s">
        <v>32</v>
      </c>
      <c r="AX426" s="15" t="s">
        <v>84</v>
      </c>
      <c r="AY426" s="269" t="s">
        <v>119</v>
      </c>
    </row>
    <row r="427" s="2" customFormat="1" ht="37.8" customHeight="1">
      <c r="A427" s="39"/>
      <c r="B427" s="40"/>
      <c r="C427" s="220" t="s">
        <v>696</v>
      </c>
      <c r="D427" s="220" t="s">
        <v>122</v>
      </c>
      <c r="E427" s="221" t="s">
        <v>697</v>
      </c>
      <c r="F427" s="222" t="s">
        <v>687</v>
      </c>
      <c r="G427" s="223" t="s">
        <v>249</v>
      </c>
      <c r="H427" s="224">
        <v>62.920000000000002</v>
      </c>
      <c r="I427" s="225"/>
      <c r="J427" s="226">
        <f>ROUND(I427*H427,2)</f>
        <v>0</v>
      </c>
      <c r="K427" s="227"/>
      <c r="L427" s="45"/>
      <c r="M427" s="228" t="s">
        <v>1</v>
      </c>
      <c r="N427" s="229" t="s">
        <v>41</v>
      </c>
      <c r="O427" s="92"/>
      <c r="P427" s="230">
        <f>O427*H427</f>
        <v>0</v>
      </c>
      <c r="Q427" s="230">
        <v>0</v>
      </c>
      <c r="R427" s="230">
        <f>Q427*H427</f>
        <v>0</v>
      </c>
      <c r="S427" s="230">
        <v>0</v>
      </c>
      <c r="T427" s="231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2" t="s">
        <v>137</v>
      </c>
      <c r="AT427" s="232" t="s">
        <v>122</v>
      </c>
      <c r="AU427" s="232" t="s">
        <v>86</v>
      </c>
      <c r="AY427" s="18" t="s">
        <v>119</v>
      </c>
      <c r="BE427" s="233">
        <f>IF(N427="základní",J427,0)</f>
        <v>0</v>
      </c>
      <c r="BF427" s="233">
        <f>IF(N427="snížená",J427,0)</f>
        <v>0</v>
      </c>
      <c r="BG427" s="233">
        <f>IF(N427="zákl. přenesená",J427,0)</f>
        <v>0</v>
      </c>
      <c r="BH427" s="233">
        <f>IF(N427="sníž. přenesená",J427,0)</f>
        <v>0</v>
      </c>
      <c r="BI427" s="233">
        <f>IF(N427="nulová",J427,0)</f>
        <v>0</v>
      </c>
      <c r="BJ427" s="18" t="s">
        <v>84</v>
      </c>
      <c r="BK427" s="233">
        <f>ROUND(I427*H427,2)</f>
        <v>0</v>
      </c>
      <c r="BL427" s="18" t="s">
        <v>137</v>
      </c>
      <c r="BM427" s="232" t="s">
        <v>698</v>
      </c>
    </row>
    <row r="428" s="13" customFormat="1">
      <c r="A428" s="13"/>
      <c r="B428" s="234"/>
      <c r="C428" s="235"/>
      <c r="D428" s="236" t="s">
        <v>128</v>
      </c>
      <c r="E428" s="237" t="s">
        <v>1</v>
      </c>
      <c r="F428" s="238" t="s">
        <v>699</v>
      </c>
      <c r="G428" s="235"/>
      <c r="H428" s="239">
        <v>62.920000000000002</v>
      </c>
      <c r="I428" s="240"/>
      <c r="J428" s="235"/>
      <c r="K428" s="235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128</v>
      </c>
      <c r="AU428" s="245" t="s">
        <v>86</v>
      </c>
      <c r="AV428" s="13" t="s">
        <v>86</v>
      </c>
      <c r="AW428" s="13" t="s">
        <v>32</v>
      </c>
      <c r="AX428" s="13" t="s">
        <v>84</v>
      </c>
      <c r="AY428" s="245" t="s">
        <v>119</v>
      </c>
    </row>
    <row r="429" s="2" customFormat="1" ht="44.25" customHeight="1">
      <c r="A429" s="39"/>
      <c r="B429" s="40"/>
      <c r="C429" s="220" t="s">
        <v>700</v>
      </c>
      <c r="D429" s="220" t="s">
        <v>122</v>
      </c>
      <c r="E429" s="221" t="s">
        <v>701</v>
      </c>
      <c r="F429" s="222" t="s">
        <v>702</v>
      </c>
      <c r="G429" s="223" t="s">
        <v>249</v>
      </c>
      <c r="H429" s="224">
        <v>15.73</v>
      </c>
      <c r="I429" s="225"/>
      <c r="J429" s="226">
        <f>ROUND(I429*H429,2)</f>
        <v>0</v>
      </c>
      <c r="K429" s="227"/>
      <c r="L429" s="45"/>
      <c r="M429" s="228" t="s">
        <v>1</v>
      </c>
      <c r="N429" s="229" t="s">
        <v>41</v>
      </c>
      <c r="O429" s="92"/>
      <c r="P429" s="230">
        <f>O429*H429</f>
        <v>0</v>
      </c>
      <c r="Q429" s="230">
        <v>0</v>
      </c>
      <c r="R429" s="230">
        <f>Q429*H429</f>
        <v>0</v>
      </c>
      <c r="S429" s="230">
        <v>0</v>
      </c>
      <c r="T429" s="231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2" t="s">
        <v>137</v>
      </c>
      <c r="AT429" s="232" t="s">
        <v>122</v>
      </c>
      <c r="AU429" s="232" t="s">
        <v>86</v>
      </c>
      <c r="AY429" s="18" t="s">
        <v>119</v>
      </c>
      <c r="BE429" s="233">
        <f>IF(N429="základní",J429,0)</f>
        <v>0</v>
      </c>
      <c r="BF429" s="233">
        <f>IF(N429="snížená",J429,0)</f>
        <v>0</v>
      </c>
      <c r="BG429" s="233">
        <f>IF(N429="zákl. přenesená",J429,0)</f>
        <v>0</v>
      </c>
      <c r="BH429" s="233">
        <f>IF(N429="sníž. přenesená",J429,0)</f>
        <v>0</v>
      </c>
      <c r="BI429" s="233">
        <f>IF(N429="nulová",J429,0)</f>
        <v>0</v>
      </c>
      <c r="BJ429" s="18" t="s">
        <v>84</v>
      </c>
      <c r="BK429" s="233">
        <f>ROUND(I429*H429,2)</f>
        <v>0</v>
      </c>
      <c r="BL429" s="18" t="s">
        <v>137</v>
      </c>
      <c r="BM429" s="232" t="s">
        <v>703</v>
      </c>
    </row>
    <row r="430" s="14" customFormat="1">
      <c r="A430" s="14"/>
      <c r="B430" s="246"/>
      <c r="C430" s="247"/>
      <c r="D430" s="236" t="s">
        <v>128</v>
      </c>
      <c r="E430" s="248" t="s">
        <v>1</v>
      </c>
      <c r="F430" s="249" t="s">
        <v>704</v>
      </c>
      <c r="G430" s="247"/>
      <c r="H430" s="248" t="s">
        <v>1</v>
      </c>
      <c r="I430" s="250"/>
      <c r="J430" s="247"/>
      <c r="K430" s="247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128</v>
      </c>
      <c r="AU430" s="255" t="s">
        <v>86</v>
      </c>
      <c r="AV430" s="14" t="s">
        <v>84</v>
      </c>
      <c r="AW430" s="14" t="s">
        <v>32</v>
      </c>
      <c r="AX430" s="14" t="s">
        <v>76</v>
      </c>
      <c r="AY430" s="255" t="s">
        <v>119</v>
      </c>
    </row>
    <row r="431" s="13" customFormat="1">
      <c r="A431" s="13"/>
      <c r="B431" s="234"/>
      <c r="C431" s="235"/>
      <c r="D431" s="236" t="s">
        <v>128</v>
      </c>
      <c r="E431" s="237" t="s">
        <v>1</v>
      </c>
      <c r="F431" s="238" t="s">
        <v>705</v>
      </c>
      <c r="G431" s="235"/>
      <c r="H431" s="239">
        <v>15.73</v>
      </c>
      <c r="I431" s="240"/>
      <c r="J431" s="235"/>
      <c r="K431" s="235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128</v>
      </c>
      <c r="AU431" s="245" t="s">
        <v>86</v>
      </c>
      <c r="AV431" s="13" t="s">
        <v>86</v>
      </c>
      <c r="AW431" s="13" t="s">
        <v>32</v>
      </c>
      <c r="AX431" s="13" t="s">
        <v>84</v>
      </c>
      <c r="AY431" s="245" t="s">
        <v>119</v>
      </c>
    </row>
    <row r="432" s="2" customFormat="1" ht="44.25" customHeight="1">
      <c r="A432" s="39"/>
      <c r="B432" s="40"/>
      <c r="C432" s="220" t="s">
        <v>706</v>
      </c>
      <c r="D432" s="220" t="s">
        <v>122</v>
      </c>
      <c r="E432" s="221" t="s">
        <v>707</v>
      </c>
      <c r="F432" s="222" t="s">
        <v>708</v>
      </c>
      <c r="G432" s="223" t="s">
        <v>249</v>
      </c>
      <c r="H432" s="224">
        <v>17.170000000000002</v>
      </c>
      <c r="I432" s="225"/>
      <c r="J432" s="226">
        <f>ROUND(I432*H432,2)</f>
        <v>0</v>
      </c>
      <c r="K432" s="227"/>
      <c r="L432" s="45"/>
      <c r="M432" s="228" t="s">
        <v>1</v>
      </c>
      <c r="N432" s="229" t="s">
        <v>41</v>
      </c>
      <c r="O432" s="92"/>
      <c r="P432" s="230">
        <f>O432*H432</f>
        <v>0</v>
      </c>
      <c r="Q432" s="230">
        <v>0</v>
      </c>
      <c r="R432" s="230">
        <f>Q432*H432</f>
        <v>0</v>
      </c>
      <c r="S432" s="230">
        <v>0</v>
      </c>
      <c r="T432" s="231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2" t="s">
        <v>137</v>
      </c>
      <c r="AT432" s="232" t="s">
        <v>122</v>
      </c>
      <c r="AU432" s="232" t="s">
        <v>86</v>
      </c>
      <c r="AY432" s="18" t="s">
        <v>119</v>
      </c>
      <c r="BE432" s="233">
        <f>IF(N432="základní",J432,0)</f>
        <v>0</v>
      </c>
      <c r="BF432" s="233">
        <f>IF(N432="snížená",J432,0)</f>
        <v>0</v>
      </c>
      <c r="BG432" s="233">
        <f>IF(N432="zákl. přenesená",J432,0)</f>
        <v>0</v>
      </c>
      <c r="BH432" s="233">
        <f>IF(N432="sníž. přenesená",J432,0)</f>
        <v>0</v>
      </c>
      <c r="BI432" s="233">
        <f>IF(N432="nulová",J432,0)</f>
        <v>0</v>
      </c>
      <c r="BJ432" s="18" t="s">
        <v>84</v>
      </c>
      <c r="BK432" s="233">
        <f>ROUND(I432*H432,2)</f>
        <v>0</v>
      </c>
      <c r="BL432" s="18" t="s">
        <v>137</v>
      </c>
      <c r="BM432" s="232" t="s">
        <v>709</v>
      </c>
    </row>
    <row r="433" s="14" customFormat="1">
      <c r="A433" s="14"/>
      <c r="B433" s="246"/>
      <c r="C433" s="247"/>
      <c r="D433" s="236" t="s">
        <v>128</v>
      </c>
      <c r="E433" s="248" t="s">
        <v>1</v>
      </c>
      <c r="F433" s="249" t="s">
        <v>710</v>
      </c>
      <c r="G433" s="247"/>
      <c r="H433" s="248" t="s">
        <v>1</v>
      </c>
      <c r="I433" s="250"/>
      <c r="J433" s="247"/>
      <c r="K433" s="247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128</v>
      </c>
      <c r="AU433" s="255" t="s">
        <v>86</v>
      </c>
      <c r="AV433" s="14" t="s">
        <v>84</v>
      </c>
      <c r="AW433" s="14" t="s">
        <v>32</v>
      </c>
      <c r="AX433" s="14" t="s">
        <v>76</v>
      </c>
      <c r="AY433" s="255" t="s">
        <v>119</v>
      </c>
    </row>
    <row r="434" s="13" customFormat="1">
      <c r="A434" s="13"/>
      <c r="B434" s="234"/>
      <c r="C434" s="235"/>
      <c r="D434" s="236" t="s">
        <v>128</v>
      </c>
      <c r="E434" s="237" t="s">
        <v>1</v>
      </c>
      <c r="F434" s="238" t="s">
        <v>711</v>
      </c>
      <c r="G434" s="235"/>
      <c r="H434" s="239">
        <v>17.170000000000002</v>
      </c>
      <c r="I434" s="240"/>
      <c r="J434" s="235"/>
      <c r="K434" s="235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128</v>
      </c>
      <c r="AU434" s="245" t="s">
        <v>86</v>
      </c>
      <c r="AV434" s="13" t="s">
        <v>86</v>
      </c>
      <c r="AW434" s="13" t="s">
        <v>32</v>
      </c>
      <c r="AX434" s="13" t="s">
        <v>84</v>
      </c>
      <c r="AY434" s="245" t="s">
        <v>119</v>
      </c>
    </row>
    <row r="435" s="12" customFormat="1" ht="22.8" customHeight="1">
      <c r="A435" s="12"/>
      <c r="B435" s="204"/>
      <c r="C435" s="205"/>
      <c r="D435" s="206" t="s">
        <v>75</v>
      </c>
      <c r="E435" s="218" t="s">
        <v>712</v>
      </c>
      <c r="F435" s="218" t="s">
        <v>713</v>
      </c>
      <c r="G435" s="205"/>
      <c r="H435" s="205"/>
      <c r="I435" s="208"/>
      <c r="J435" s="219">
        <f>BK435</f>
        <v>0</v>
      </c>
      <c r="K435" s="205"/>
      <c r="L435" s="210"/>
      <c r="M435" s="211"/>
      <c r="N435" s="212"/>
      <c r="O435" s="212"/>
      <c r="P435" s="213">
        <f>SUM(P436:P437)</f>
        <v>0</v>
      </c>
      <c r="Q435" s="212"/>
      <c r="R435" s="213">
        <f>SUM(R436:R437)</f>
        <v>0</v>
      </c>
      <c r="S435" s="212"/>
      <c r="T435" s="214">
        <f>SUM(T436:T437)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15" t="s">
        <v>84</v>
      </c>
      <c r="AT435" s="216" t="s">
        <v>75</v>
      </c>
      <c r="AU435" s="216" t="s">
        <v>84</v>
      </c>
      <c r="AY435" s="215" t="s">
        <v>119</v>
      </c>
      <c r="BK435" s="217">
        <f>SUM(BK436:BK437)</f>
        <v>0</v>
      </c>
    </row>
    <row r="436" s="2" customFormat="1" ht="24.15" customHeight="1">
      <c r="A436" s="39"/>
      <c r="B436" s="40"/>
      <c r="C436" s="220" t="s">
        <v>677</v>
      </c>
      <c r="D436" s="220" t="s">
        <v>122</v>
      </c>
      <c r="E436" s="221" t="s">
        <v>714</v>
      </c>
      <c r="F436" s="222" t="s">
        <v>715</v>
      </c>
      <c r="G436" s="223" t="s">
        <v>249</v>
      </c>
      <c r="H436" s="224">
        <v>79.296999999999997</v>
      </c>
      <c r="I436" s="225"/>
      <c r="J436" s="226">
        <f>ROUND(I436*H436,2)</f>
        <v>0</v>
      </c>
      <c r="K436" s="227"/>
      <c r="L436" s="45"/>
      <c r="M436" s="228" t="s">
        <v>1</v>
      </c>
      <c r="N436" s="229" t="s">
        <v>41</v>
      </c>
      <c r="O436" s="92"/>
      <c r="P436" s="230">
        <f>O436*H436</f>
        <v>0</v>
      </c>
      <c r="Q436" s="230">
        <v>0</v>
      </c>
      <c r="R436" s="230">
        <f>Q436*H436</f>
        <v>0</v>
      </c>
      <c r="S436" s="230">
        <v>0</v>
      </c>
      <c r="T436" s="231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2" t="s">
        <v>137</v>
      </c>
      <c r="AT436" s="232" t="s">
        <v>122</v>
      </c>
      <c r="AU436" s="232" t="s">
        <v>86</v>
      </c>
      <c r="AY436" s="18" t="s">
        <v>119</v>
      </c>
      <c r="BE436" s="233">
        <f>IF(N436="základní",J436,0)</f>
        <v>0</v>
      </c>
      <c r="BF436" s="233">
        <f>IF(N436="snížená",J436,0)</f>
        <v>0</v>
      </c>
      <c r="BG436" s="233">
        <f>IF(N436="zákl. přenesená",J436,0)</f>
        <v>0</v>
      </c>
      <c r="BH436" s="233">
        <f>IF(N436="sníž. přenesená",J436,0)</f>
        <v>0</v>
      </c>
      <c r="BI436" s="233">
        <f>IF(N436="nulová",J436,0)</f>
        <v>0</v>
      </c>
      <c r="BJ436" s="18" t="s">
        <v>84</v>
      </c>
      <c r="BK436" s="233">
        <f>ROUND(I436*H436,2)</f>
        <v>0</v>
      </c>
      <c r="BL436" s="18" t="s">
        <v>137</v>
      </c>
      <c r="BM436" s="232" t="s">
        <v>716</v>
      </c>
    </row>
    <row r="437" s="2" customFormat="1" ht="37.8" customHeight="1">
      <c r="A437" s="39"/>
      <c r="B437" s="40"/>
      <c r="C437" s="220" t="s">
        <v>717</v>
      </c>
      <c r="D437" s="220" t="s">
        <v>122</v>
      </c>
      <c r="E437" s="221" t="s">
        <v>718</v>
      </c>
      <c r="F437" s="222" t="s">
        <v>719</v>
      </c>
      <c r="G437" s="223" t="s">
        <v>249</v>
      </c>
      <c r="H437" s="224">
        <v>79.296999999999997</v>
      </c>
      <c r="I437" s="225"/>
      <c r="J437" s="226">
        <f>ROUND(I437*H437,2)</f>
        <v>0</v>
      </c>
      <c r="K437" s="227"/>
      <c r="L437" s="45"/>
      <c r="M437" s="228" t="s">
        <v>1</v>
      </c>
      <c r="N437" s="229" t="s">
        <v>41</v>
      </c>
      <c r="O437" s="92"/>
      <c r="P437" s="230">
        <f>O437*H437</f>
        <v>0</v>
      </c>
      <c r="Q437" s="230">
        <v>0</v>
      </c>
      <c r="R437" s="230">
        <f>Q437*H437</f>
        <v>0</v>
      </c>
      <c r="S437" s="230">
        <v>0</v>
      </c>
      <c r="T437" s="231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2" t="s">
        <v>137</v>
      </c>
      <c r="AT437" s="232" t="s">
        <v>122</v>
      </c>
      <c r="AU437" s="232" t="s">
        <v>86</v>
      </c>
      <c r="AY437" s="18" t="s">
        <v>119</v>
      </c>
      <c r="BE437" s="233">
        <f>IF(N437="základní",J437,0)</f>
        <v>0</v>
      </c>
      <c r="BF437" s="233">
        <f>IF(N437="snížená",J437,0)</f>
        <v>0</v>
      </c>
      <c r="BG437" s="233">
        <f>IF(N437="zákl. přenesená",J437,0)</f>
        <v>0</v>
      </c>
      <c r="BH437" s="233">
        <f>IF(N437="sníž. přenesená",J437,0)</f>
        <v>0</v>
      </c>
      <c r="BI437" s="233">
        <f>IF(N437="nulová",J437,0)</f>
        <v>0</v>
      </c>
      <c r="BJ437" s="18" t="s">
        <v>84</v>
      </c>
      <c r="BK437" s="233">
        <f>ROUND(I437*H437,2)</f>
        <v>0</v>
      </c>
      <c r="BL437" s="18" t="s">
        <v>137</v>
      </c>
      <c r="BM437" s="232" t="s">
        <v>720</v>
      </c>
    </row>
    <row r="438" s="12" customFormat="1" ht="25.92" customHeight="1">
      <c r="A438" s="12"/>
      <c r="B438" s="204"/>
      <c r="C438" s="205"/>
      <c r="D438" s="206" t="s">
        <v>75</v>
      </c>
      <c r="E438" s="207" t="s">
        <v>721</v>
      </c>
      <c r="F438" s="207" t="s">
        <v>722</v>
      </c>
      <c r="G438" s="205"/>
      <c r="H438" s="205"/>
      <c r="I438" s="208"/>
      <c r="J438" s="209">
        <f>BK438</f>
        <v>0</v>
      </c>
      <c r="K438" s="205"/>
      <c r="L438" s="210"/>
      <c r="M438" s="211"/>
      <c r="N438" s="212"/>
      <c r="O438" s="212"/>
      <c r="P438" s="213">
        <f>P439</f>
        <v>0</v>
      </c>
      <c r="Q438" s="212"/>
      <c r="R438" s="213">
        <f>R439</f>
        <v>0.014220499999999999</v>
      </c>
      <c r="S438" s="212"/>
      <c r="T438" s="214">
        <f>T439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5" t="s">
        <v>86</v>
      </c>
      <c r="AT438" s="216" t="s">
        <v>75</v>
      </c>
      <c r="AU438" s="216" t="s">
        <v>76</v>
      </c>
      <c r="AY438" s="215" t="s">
        <v>119</v>
      </c>
      <c r="BK438" s="217">
        <f>BK439</f>
        <v>0</v>
      </c>
    </row>
    <row r="439" s="12" customFormat="1" ht="22.8" customHeight="1">
      <c r="A439" s="12"/>
      <c r="B439" s="204"/>
      <c r="C439" s="205"/>
      <c r="D439" s="206" t="s">
        <v>75</v>
      </c>
      <c r="E439" s="218" t="s">
        <v>723</v>
      </c>
      <c r="F439" s="218" t="s">
        <v>724</v>
      </c>
      <c r="G439" s="205"/>
      <c r="H439" s="205"/>
      <c r="I439" s="208"/>
      <c r="J439" s="219">
        <f>BK439</f>
        <v>0</v>
      </c>
      <c r="K439" s="205"/>
      <c r="L439" s="210"/>
      <c r="M439" s="211"/>
      <c r="N439" s="212"/>
      <c r="O439" s="212"/>
      <c r="P439" s="213">
        <f>SUM(P440:P444)</f>
        <v>0</v>
      </c>
      <c r="Q439" s="212"/>
      <c r="R439" s="213">
        <f>SUM(R440:R444)</f>
        <v>0.014220499999999999</v>
      </c>
      <c r="S439" s="212"/>
      <c r="T439" s="214">
        <f>SUM(T440:T444)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5" t="s">
        <v>86</v>
      </c>
      <c r="AT439" s="216" t="s">
        <v>75</v>
      </c>
      <c r="AU439" s="216" t="s">
        <v>84</v>
      </c>
      <c r="AY439" s="215" t="s">
        <v>119</v>
      </c>
      <c r="BK439" s="217">
        <f>SUM(BK440:BK444)</f>
        <v>0</v>
      </c>
    </row>
    <row r="440" s="2" customFormat="1" ht="24.15" customHeight="1">
      <c r="A440" s="39"/>
      <c r="B440" s="40"/>
      <c r="C440" s="220" t="s">
        <v>725</v>
      </c>
      <c r="D440" s="220" t="s">
        <v>122</v>
      </c>
      <c r="E440" s="221" t="s">
        <v>726</v>
      </c>
      <c r="F440" s="222" t="s">
        <v>727</v>
      </c>
      <c r="G440" s="223" t="s">
        <v>264</v>
      </c>
      <c r="H440" s="224">
        <v>35</v>
      </c>
      <c r="I440" s="225"/>
      <c r="J440" s="226">
        <f>ROUND(I440*H440,2)</f>
        <v>0</v>
      </c>
      <c r="K440" s="227"/>
      <c r="L440" s="45"/>
      <c r="M440" s="228" t="s">
        <v>1</v>
      </c>
      <c r="N440" s="229" t="s">
        <v>41</v>
      </c>
      <c r="O440" s="92"/>
      <c r="P440" s="230">
        <f>O440*H440</f>
        <v>0</v>
      </c>
      <c r="Q440" s="230">
        <v>4.0000000000000003E-05</v>
      </c>
      <c r="R440" s="230">
        <f>Q440*H440</f>
        <v>0.0014000000000000002</v>
      </c>
      <c r="S440" s="230">
        <v>0</v>
      </c>
      <c r="T440" s="231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2" t="s">
        <v>302</v>
      </c>
      <c r="AT440" s="232" t="s">
        <v>122</v>
      </c>
      <c r="AU440" s="232" t="s">
        <v>86</v>
      </c>
      <c r="AY440" s="18" t="s">
        <v>119</v>
      </c>
      <c r="BE440" s="233">
        <f>IF(N440="základní",J440,0)</f>
        <v>0</v>
      </c>
      <c r="BF440" s="233">
        <f>IF(N440="snížená",J440,0)</f>
        <v>0</v>
      </c>
      <c r="BG440" s="233">
        <f>IF(N440="zákl. přenesená",J440,0)</f>
        <v>0</v>
      </c>
      <c r="BH440" s="233">
        <f>IF(N440="sníž. přenesená",J440,0)</f>
        <v>0</v>
      </c>
      <c r="BI440" s="233">
        <f>IF(N440="nulová",J440,0)</f>
        <v>0</v>
      </c>
      <c r="BJ440" s="18" t="s">
        <v>84</v>
      </c>
      <c r="BK440" s="233">
        <f>ROUND(I440*H440,2)</f>
        <v>0</v>
      </c>
      <c r="BL440" s="18" t="s">
        <v>302</v>
      </c>
      <c r="BM440" s="232" t="s">
        <v>728</v>
      </c>
    </row>
    <row r="441" s="13" customFormat="1">
      <c r="A441" s="13"/>
      <c r="B441" s="234"/>
      <c r="C441" s="235"/>
      <c r="D441" s="236" t="s">
        <v>128</v>
      </c>
      <c r="E441" s="237" t="s">
        <v>1</v>
      </c>
      <c r="F441" s="238" t="s">
        <v>729</v>
      </c>
      <c r="G441" s="235"/>
      <c r="H441" s="239">
        <v>35</v>
      </c>
      <c r="I441" s="240"/>
      <c r="J441" s="235"/>
      <c r="K441" s="235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128</v>
      </c>
      <c r="AU441" s="245" t="s">
        <v>86</v>
      </c>
      <c r="AV441" s="13" t="s">
        <v>86</v>
      </c>
      <c r="AW441" s="13" t="s">
        <v>32</v>
      </c>
      <c r="AX441" s="13" t="s">
        <v>84</v>
      </c>
      <c r="AY441" s="245" t="s">
        <v>119</v>
      </c>
    </row>
    <row r="442" s="2" customFormat="1" ht="24.15" customHeight="1">
      <c r="A442" s="39"/>
      <c r="B442" s="40"/>
      <c r="C442" s="281" t="s">
        <v>730</v>
      </c>
      <c r="D442" s="281" t="s">
        <v>256</v>
      </c>
      <c r="E442" s="282" t="s">
        <v>731</v>
      </c>
      <c r="F442" s="283" t="s">
        <v>732</v>
      </c>
      <c r="G442" s="284" t="s">
        <v>264</v>
      </c>
      <c r="H442" s="285">
        <v>42.734999999999999</v>
      </c>
      <c r="I442" s="286"/>
      <c r="J442" s="287">
        <f>ROUND(I442*H442,2)</f>
        <v>0</v>
      </c>
      <c r="K442" s="288"/>
      <c r="L442" s="289"/>
      <c r="M442" s="290" t="s">
        <v>1</v>
      </c>
      <c r="N442" s="291" t="s">
        <v>41</v>
      </c>
      <c r="O442" s="92"/>
      <c r="P442" s="230">
        <f>O442*H442</f>
        <v>0</v>
      </c>
      <c r="Q442" s="230">
        <v>0.00029999999999999997</v>
      </c>
      <c r="R442" s="230">
        <f>Q442*H442</f>
        <v>0.012820499999999999</v>
      </c>
      <c r="S442" s="230">
        <v>0</v>
      </c>
      <c r="T442" s="231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2" t="s">
        <v>379</v>
      </c>
      <c r="AT442" s="232" t="s">
        <v>256</v>
      </c>
      <c r="AU442" s="232" t="s">
        <v>86</v>
      </c>
      <c r="AY442" s="18" t="s">
        <v>119</v>
      </c>
      <c r="BE442" s="233">
        <f>IF(N442="základní",J442,0)</f>
        <v>0</v>
      </c>
      <c r="BF442" s="233">
        <f>IF(N442="snížená",J442,0)</f>
        <v>0</v>
      </c>
      <c r="BG442" s="233">
        <f>IF(N442="zákl. přenesená",J442,0)</f>
        <v>0</v>
      </c>
      <c r="BH442" s="233">
        <f>IF(N442="sníž. přenesená",J442,0)</f>
        <v>0</v>
      </c>
      <c r="BI442" s="233">
        <f>IF(N442="nulová",J442,0)</f>
        <v>0</v>
      </c>
      <c r="BJ442" s="18" t="s">
        <v>84</v>
      </c>
      <c r="BK442" s="233">
        <f>ROUND(I442*H442,2)</f>
        <v>0</v>
      </c>
      <c r="BL442" s="18" t="s">
        <v>302</v>
      </c>
      <c r="BM442" s="232" t="s">
        <v>733</v>
      </c>
    </row>
    <row r="443" s="13" customFormat="1">
      <c r="A443" s="13"/>
      <c r="B443" s="234"/>
      <c r="C443" s="235"/>
      <c r="D443" s="236" t="s">
        <v>128</v>
      </c>
      <c r="E443" s="237" t="s">
        <v>1</v>
      </c>
      <c r="F443" s="238" t="s">
        <v>394</v>
      </c>
      <c r="G443" s="235"/>
      <c r="H443" s="239">
        <v>35</v>
      </c>
      <c r="I443" s="240"/>
      <c r="J443" s="235"/>
      <c r="K443" s="235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128</v>
      </c>
      <c r="AU443" s="245" t="s">
        <v>86</v>
      </c>
      <c r="AV443" s="13" t="s">
        <v>86</v>
      </c>
      <c r="AW443" s="13" t="s">
        <v>32</v>
      </c>
      <c r="AX443" s="13" t="s">
        <v>84</v>
      </c>
      <c r="AY443" s="245" t="s">
        <v>119</v>
      </c>
    </row>
    <row r="444" s="13" customFormat="1">
      <c r="A444" s="13"/>
      <c r="B444" s="234"/>
      <c r="C444" s="235"/>
      <c r="D444" s="236" t="s">
        <v>128</v>
      </c>
      <c r="E444" s="235"/>
      <c r="F444" s="238" t="s">
        <v>734</v>
      </c>
      <c r="G444" s="235"/>
      <c r="H444" s="239">
        <v>42.734999999999999</v>
      </c>
      <c r="I444" s="240"/>
      <c r="J444" s="235"/>
      <c r="K444" s="235"/>
      <c r="L444" s="241"/>
      <c r="M444" s="256"/>
      <c r="N444" s="257"/>
      <c r="O444" s="257"/>
      <c r="P444" s="257"/>
      <c r="Q444" s="257"/>
      <c r="R444" s="257"/>
      <c r="S444" s="257"/>
      <c r="T444" s="25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128</v>
      </c>
      <c r="AU444" s="245" t="s">
        <v>86</v>
      </c>
      <c r="AV444" s="13" t="s">
        <v>86</v>
      </c>
      <c r="AW444" s="13" t="s">
        <v>4</v>
      </c>
      <c r="AX444" s="13" t="s">
        <v>84</v>
      </c>
      <c r="AY444" s="245" t="s">
        <v>119</v>
      </c>
    </row>
    <row r="445" s="2" customFormat="1" ht="6.96" customHeight="1">
      <c r="A445" s="39"/>
      <c r="B445" s="67"/>
      <c r="C445" s="68"/>
      <c r="D445" s="68"/>
      <c r="E445" s="68"/>
      <c r="F445" s="68"/>
      <c r="G445" s="68"/>
      <c r="H445" s="68"/>
      <c r="I445" s="68"/>
      <c r="J445" s="68"/>
      <c r="K445" s="68"/>
      <c r="L445" s="45"/>
      <c r="M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</sheetData>
  <sheetProtection sheet="1" autoFilter="0" formatColumns="0" formatRows="0" objects="1" scenarios="1" spinCount="100000" saltValue="vLc0dWbmsBzYqr9fD3Zk8KhopAuW5pgBolUldGljnCmJ/U/ZgzYZWKWRQAZFRKgjPrukgdbQj5xkKSmOxJHYmw==" hashValue="BbOnmLnPTReU5jZi42kgb0fGx5tFAXp+D/TDovHdt3X6XqggeA0j8HCCmKqgt1kWfVLcUlJjqonlJYcdeJJExw==" algorithmName="SHA-512" password="CC35"/>
  <autoFilter ref="C127:K444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DESKTOP-GTLMSBH\Admin</dc:creator>
  <cp:lastModifiedBy>DESKTOP-GTLMSBH\Admin</cp:lastModifiedBy>
  <dcterms:created xsi:type="dcterms:W3CDTF">2024-10-23T13:50:32Z</dcterms:created>
  <dcterms:modified xsi:type="dcterms:W3CDTF">2024-10-23T13:50:37Z</dcterms:modified>
</cp:coreProperties>
</file>