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olezel\Documents\SENIOR C\Senior C - Rekonstrukce fasády\leden 2025\Senior_C\"/>
    </mc:Choice>
  </mc:AlternateContent>
  <xr:revisionPtr revIDLastSave="0" documentId="13_ncr:1_{9F3777BF-6EE9-45DB-96BF-FF54EE84C7F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Pol'!$A$1:$Y$175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160" i="12" l="1"/>
  <c r="BA158" i="12"/>
  <c r="BA156" i="12"/>
  <c r="BA145" i="12"/>
  <c r="G9" i="12"/>
  <c r="M9" i="12" s="1"/>
  <c r="I9" i="12"/>
  <c r="K9" i="12"/>
  <c r="O9" i="12"/>
  <c r="Q9" i="12"/>
  <c r="V9" i="12"/>
  <c r="G11" i="12"/>
  <c r="I11" i="12"/>
  <c r="K11" i="12"/>
  <c r="M11" i="12"/>
  <c r="O11" i="12"/>
  <c r="Q11" i="12"/>
  <c r="V11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4" i="12"/>
  <c r="M24" i="12" s="1"/>
  <c r="I24" i="12"/>
  <c r="K24" i="12"/>
  <c r="O24" i="12"/>
  <c r="Q24" i="12"/>
  <c r="V24" i="12"/>
  <c r="G29" i="12"/>
  <c r="M29" i="12" s="1"/>
  <c r="I29" i="12"/>
  <c r="K29" i="12"/>
  <c r="O29" i="12"/>
  <c r="Q29" i="12"/>
  <c r="V29" i="12"/>
  <c r="G32" i="12"/>
  <c r="I32" i="12"/>
  <c r="K32" i="12"/>
  <c r="O32" i="12"/>
  <c r="Q32" i="12"/>
  <c r="V32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2" i="12"/>
  <c r="I42" i="12"/>
  <c r="K42" i="12"/>
  <c r="M42" i="12"/>
  <c r="O42" i="12"/>
  <c r="Q42" i="12"/>
  <c r="V42" i="12"/>
  <c r="G44" i="12"/>
  <c r="M44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1" i="12"/>
  <c r="I61" i="12"/>
  <c r="K61" i="12"/>
  <c r="M61" i="12"/>
  <c r="O61" i="12"/>
  <c r="Q61" i="12"/>
  <c r="V61" i="12"/>
  <c r="G62" i="12"/>
  <c r="M62" i="12" s="1"/>
  <c r="I62" i="12"/>
  <c r="K62" i="12"/>
  <c r="O62" i="12"/>
  <c r="Q62" i="12"/>
  <c r="V62" i="12"/>
  <c r="G65" i="12"/>
  <c r="M65" i="12" s="1"/>
  <c r="I65" i="12"/>
  <c r="K65" i="12"/>
  <c r="O65" i="12"/>
  <c r="Q65" i="12"/>
  <c r="V65" i="12"/>
  <c r="G68" i="12"/>
  <c r="M68" i="12" s="1"/>
  <c r="I68" i="12"/>
  <c r="K68" i="12"/>
  <c r="O68" i="12"/>
  <c r="Q68" i="12"/>
  <c r="V68" i="12"/>
  <c r="G71" i="12"/>
  <c r="M71" i="12" s="1"/>
  <c r="I71" i="12"/>
  <c r="K71" i="12"/>
  <c r="O71" i="12"/>
  <c r="Q71" i="12"/>
  <c r="V71" i="12"/>
  <c r="G72" i="12"/>
  <c r="I72" i="12"/>
  <c r="K72" i="12"/>
  <c r="M72" i="12"/>
  <c r="O72" i="12"/>
  <c r="Q72" i="12"/>
  <c r="V72" i="12"/>
  <c r="G73" i="12"/>
  <c r="M73" i="12" s="1"/>
  <c r="I73" i="12"/>
  <c r="K73" i="12"/>
  <c r="O73" i="12"/>
  <c r="Q73" i="12"/>
  <c r="V73" i="12"/>
  <c r="G74" i="12"/>
  <c r="I74" i="12"/>
  <c r="K74" i="12"/>
  <c r="M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0" i="12"/>
  <c r="I80" i="12"/>
  <c r="K80" i="12"/>
  <c r="M80" i="12"/>
  <c r="O80" i="12"/>
  <c r="Q80" i="12"/>
  <c r="V80" i="12"/>
  <c r="G82" i="12"/>
  <c r="M82" i="12" s="1"/>
  <c r="I82" i="12"/>
  <c r="I81" i="12" s="1"/>
  <c r="K82" i="12"/>
  <c r="O82" i="12"/>
  <c r="O81" i="12" s="1"/>
  <c r="Q82" i="12"/>
  <c r="V82" i="12"/>
  <c r="G84" i="12"/>
  <c r="I84" i="12"/>
  <c r="K84" i="12"/>
  <c r="M84" i="12"/>
  <c r="O84" i="12"/>
  <c r="Q84" i="12"/>
  <c r="V84" i="12"/>
  <c r="G86" i="12"/>
  <c r="G81" i="12" s="1"/>
  <c r="I54" i="1" s="1"/>
  <c r="I86" i="12"/>
  <c r="K86" i="12"/>
  <c r="O86" i="12"/>
  <c r="Q86" i="12"/>
  <c r="V86" i="12"/>
  <c r="O87" i="12"/>
  <c r="G88" i="12"/>
  <c r="M88" i="12" s="1"/>
  <c r="M87" i="12" s="1"/>
  <c r="I88" i="12"/>
  <c r="I87" i="12" s="1"/>
  <c r="K88" i="12"/>
  <c r="K87" i="12" s="1"/>
  <c r="O88" i="12"/>
  <c r="Q88" i="12"/>
  <c r="Q87" i="12" s="1"/>
  <c r="V88" i="12"/>
  <c r="V87" i="12" s="1"/>
  <c r="G90" i="12"/>
  <c r="I90" i="12"/>
  <c r="K90" i="12"/>
  <c r="M90" i="12"/>
  <c r="O90" i="12"/>
  <c r="Q90" i="12"/>
  <c r="V90" i="12"/>
  <c r="G93" i="12"/>
  <c r="M93" i="12" s="1"/>
  <c r="I93" i="12"/>
  <c r="K93" i="12"/>
  <c r="K89" i="12" s="1"/>
  <c r="O93" i="12"/>
  <c r="Q93" i="12"/>
  <c r="V93" i="12"/>
  <c r="G96" i="12"/>
  <c r="M96" i="12" s="1"/>
  <c r="I96" i="12"/>
  <c r="K96" i="12"/>
  <c r="O96" i="12"/>
  <c r="Q96" i="12"/>
  <c r="V96" i="12"/>
  <c r="G98" i="12"/>
  <c r="I98" i="12"/>
  <c r="K98" i="12"/>
  <c r="M98" i="12"/>
  <c r="O98" i="12"/>
  <c r="Q98" i="12"/>
  <c r="V98" i="12"/>
  <c r="G99" i="12"/>
  <c r="I99" i="12"/>
  <c r="K99" i="12"/>
  <c r="M99" i="12"/>
  <c r="O99" i="12"/>
  <c r="Q99" i="12"/>
  <c r="V99" i="12"/>
  <c r="G101" i="12"/>
  <c r="M101" i="12" s="1"/>
  <c r="I101" i="12"/>
  <c r="K101" i="12"/>
  <c r="O101" i="12"/>
  <c r="Q101" i="12"/>
  <c r="V101" i="12"/>
  <c r="G105" i="12"/>
  <c r="M105" i="12" s="1"/>
  <c r="I105" i="12"/>
  <c r="K105" i="12"/>
  <c r="O105" i="12"/>
  <c r="Q105" i="12"/>
  <c r="V105" i="12"/>
  <c r="V107" i="12"/>
  <c r="G108" i="12"/>
  <c r="I108" i="12"/>
  <c r="K108" i="12"/>
  <c r="K107" i="12" s="1"/>
  <c r="M108" i="12"/>
  <c r="O108" i="12"/>
  <c r="O107" i="12" s="1"/>
  <c r="Q108" i="12"/>
  <c r="V108" i="12"/>
  <c r="G110" i="12"/>
  <c r="M110" i="12" s="1"/>
  <c r="I110" i="12"/>
  <c r="K110" i="12"/>
  <c r="O110" i="12"/>
  <c r="Q110" i="12"/>
  <c r="V110" i="12"/>
  <c r="G113" i="12"/>
  <c r="I113" i="12"/>
  <c r="K113" i="12"/>
  <c r="M113" i="12"/>
  <c r="O113" i="12"/>
  <c r="Q113" i="12"/>
  <c r="Q112" i="12" s="1"/>
  <c r="V113" i="12"/>
  <c r="G115" i="12"/>
  <c r="I115" i="12"/>
  <c r="K115" i="12"/>
  <c r="M115" i="12"/>
  <c r="O115" i="12"/>
  <c r="Q115" i="12"/>
  <c r="V115" i="12"/>
  <c r="G117" i="12"/>
  <c r="G112" i="12" s="1"/>
  <c r="I58" i="1" s="1"/>
  <c r="I117" i="12"/>
  <c r="K117" i="12"/>
  <c r="O117" i="12"/>
  <c r="Q117" i="12"/>
  <c r="V117" i="12"/>
  <c r="G119" i="12"/>
  <c r="I119" i="12"/>
  <c r="K119" i="12"/>
  <c r="M119" i="12"/>
  <c r="O119" i="12"/>
  <c r="Q119" i="12"/>
  <c r="V119" i="12"/>
  <c r="G121" i="12"/>
  <c r="M121" i="12" s="1"/>
  <c r="I121" i="12"/>
  <c r="K121" i="12"/>
  <c r="K112" i="12" s="1"/>
  <c r="O121" i="12"/>
  <c r="Q121" i="12"/>
  <c r="V121" i="12"/>
  <c r="G122" i="12"/>
  <c r="I59" i="1" s="1"/>
  <c r="V122" i="12"/>
  <c r="G123" i="12"/>
  <c r="M123" i="12" s="1"/>
  <c r="I123" i="12"/>
  <c r="K123" i="12"/>
  <c r="K122" i="12" s="1"/>
  <c r="O123" i="12"/>
  <c r="Q123" i="12"/>
  <c r="V123" i="12"/>
  <c r="G124" i="12"/>
  <c r="M124" i="12" s="1"/>
  <c r="I124" i="12"/>
  <c r="K124" i="12"/>
  <c r="O124" i="12"/>
  <c r="Q124" i="12"/>
  <c r="V124" i="12"/>
  <c r="G126" i="12"/>
  <c r="G125" i="12" s="1"/>
  <c r="I60" i="1" s="1"/>
  <c r="I126" i="12"/>
  <c r="I125" i="12" s="1"/>
  <c r="K126" i="12"/>
  <c r="K125" i="12" s="1"/>
  <c r="O126" i="12"/>
  <c r="O125" i="12" s="1"/>
  <c r="Q126" i="12"/>
  <c r="Q125" i="12" s="1"/>
  <c r="V126" i="12"/>
  <c r="V125" i="12" s="1"/>
  <c r="G129" i="12"/>
  <c r="I129" i="12"/>
  <c r="K129" i="12"/>
  <c r="M129" i="12"/>
  <c r="O129" i="12"/>
  <c r="Q129" i="12"/>
  <c r="V129" i="12"/>
  <c r="G132" i="12"/>
  <c r="M132" i="12" s="1"/>
  <c r="I132" i="12"/>
  <c r="K132" i="12"/>
  <c r="K128" i="12" s="1"/>
  <c r="O132" i="12"/>
  <c r="Q132" i="12"/>
  <c r="V132" i="12"/>
  <c r="G133" i="12"/>
  <c r="M133" i="12" s="1"/>
  <c r="I133" i="12"/>
  <c r="K133" i="12"/>
  <c r="O133" i="12"/>
  <c r="Q133" i="12"/>
  <c r="V133" i="12"/>
  <c r="G135" i="12"/>
  <c r="M135" i="12" s="1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40" i="12"/>
  <c r="M140" i="12" s="1"/>
  <c r="I140" i="12"/>
  <c r="K140" i="12"/>
  <c r="O140" i="12"/>
  <c r="O139" i="12" s="1"/>
  <c r="Q140" i="12"/>
  <c r="Q139" i="12" s="1"/>
  <c r="V140" i="12"/>
  <c r="V139" i="12" s="1"/>
  <c r="G141" i="12"/>
  <c r="I141" i="12"/>
  <c r="K141" i="12"/>
  <c r="O141" i="12"/>
  <c r="Q141" i="12"/>
  <c r="V141" i="12"/>
  <c r="G142" i="12"/>
  <c r="I142" i="12"/>
  <c r="K142" i="12"/>
  <c r="M142" i="12"/>
  <c r="O142" i="12"/>
  <c r="Q142" i="12"/>
  <c r="V142" i="12"/>
  <c r="G144" i="12"/>
  <c r="I144" i="12"/>
  <c r="K144" i="12"/>
  <c r="M144" i="12"/>
  <c r="O144" i="12"/>
  <c r="Q144" i="12"/>
  <c r="V144" i="12"/>
  <c r="G146" i="12"/>
  <c r="M146" i="12" s="1"/>
  <c r="I146" i="12"/>
  <c r="K146" i="12"/>
  <c r="O146" i="12"/>
  <c r="Q146" i="12"/>
  <c r="V146" i="12"/>
  <c r="G148" i="12"/>
  <c r="I148" i="12"/>
  <c r="K148" i="12"/>
  <c r="K143" i="12" s="1"/>
  <c r="M148" i="12"/>
  <c r="O148" i="12"/>
  <c r="Q148" i="12"/>
  <c r="V148" i="12"/>
  <c r="G149" i="12"/>
  <c r="I149" i="12"/>
  <c r="K149" i="12"/>
  <c r="M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3" i="12"/>
  <c r="M153" i="12" s="1"/>
  <c r="I153" i="12"/>
  <c r="K153" i="12"/>
  <c r="O153" i="12"/>
  <c r="Q153" i="12"/>
  <c r="V153" i="12"/>
  <c r="G155" i="12"/>
  <c r="I155" i="12"/>
  <c r="K155" i="12"/>
  <c r="K154" i="12" s="1"/>
  <c r="O155" i="12"/>
  <c r="Q155" i="12"/>
  <c r="Q154" i="12" s="1"/>
  <c r="V155" i="12"/>
  <c r="V154" i="12" s="1"/>
  <c r="G157" i="12"/>
  <c r="M157" i="12" s="1"/>
  <c r="I157" i="12"/>
  <c r="K157" i="12"/>
  <c r="O157" i="12"/>
  <c r="Q157" i="12"/>
  <c r="V157" i="12"/>
  <c r="G159" i="12"/>
  <c r="M159" i="12" s="1"/>
  <c r="I159" i="12"/>
  <c r="K159" i="12"/>
  <c r="O159" i="12"/>
  <c r="Q159" i="12"/>
  <c r="V159" i="12"/>
  <c r="V161" i="12"/>
  <c r="G162" i="12"/>
  <c r="M162" i="12" s="1"/>
  <c r="M161" i="12" s="1"/>
  <c r="I162" i="12"/>
  <c r="I161" i="12" s="1"/>
  <c r="K162" i="12"/>
  <c r="K161" i="12" s="1"/>
  <c r="O162" i="12"/>
  <c r="O161" i="12" s="1"/>
  <c r="Q162" i="12"/>
  <c r="Q161" i="12" s="1"/>
  <c r="V162" i="12"/>
  <c r="AF165" i="12"/>
  <c r="G40" i="1" s="1"/>
  <c r="J28" i="1"/>
  <c r="J26" i="1"/>
  <c r="G38" i="1"/>
  <c r="F38" i="1"/>
  <c r="J23" i="1"/>
  <c r="J24" i="1"/>
  <c r="J25" i="1"/>
  <c r="J27" i="1"/>
  <c r="E24" i="1"/>
  <c r="E26" i="1"/>
  <c r="G154" i="12" l="1"/>
  <c r="I64" i="1" s="1"/>
  <c r="I19" i="1" s="1"/>
  <c r="I128" i="12"/>
  <c r="I112" i="12"/>
  <c r="I143" i="12"/>
  <c r="I139" i="12"/>
  <c r="K139" i="12"/>
  <c r="G128" i="12"/>
  <c r="I61" i="1" s="1"/>
  <c r="M126" i="12"/>
  <c r="M125" i="12" s="1"/>
  <c r="Q122" i="12"/>
  <c r="M122" i="12"/>
  <c r="Q107" i="12"/>
  <c r="I107" i="12"/>
  <c r="V89" i="12"/>
  <c r="G87" i="12"/>
  <c r="I55" i="1" s="1"/>
  <c r="M86" i="12"/>
  <c r="Q81" i="12"/>
  <c r="M81" i="12"/>
  <c r="Q64" i="12"/>
  <c r="O64" i="12"/>
  <c r="V8" i="12"/>
  <c r="I8" i="12"/>
  <c r="O154" i="12"/>
  <c r="I154" i="12"/>
  <c r="Q128" i="12"/>
  <c r="V128" i="12"/>
  <c r="O122" i="12"/>
  <c r="V112" i="12"/>
  <c r="G107" i="12"/>
  <c r="I57" i="1" s="1"/>
  <c r="Q89" i="12"/>
  <c r="I89" i="12"/>
  <c r="K64" i="12"/>
  <c r="G8" i="12"/>
  <c r="I52" i="1" s="1"/>
  <c r="Q8" i="12"/>
  <c r="O89" i="12"/>
  <c r="G89" i="12"/>
  <c r="I56" i="1" s="1"/>
  <c r="K81" i="12"/>
  <c r="V64" i="12"/>
  <c r="I64" i="12"/>
  <c r="O8" i="12"/>
  <c r="G161" i="12"/>
  <c r="I65" i="1" s="1"/>
  <c r="I20" i="1" s="1"/>
  <c r="Q143" i="12"/>
  <c r="O143" i="12"/>
  <c r="V143" i="12"/>
  <c r="G139" i="12"/>
  <c r="I62" i="1" s="1"/>
  <c r="I18" i="1" s="1"/>
  <c r="O128" i="12"/>
  <c r="I122" i="12"/>
  <c r="O112" i="12"/>
  <c r="M89" i="12"/>
  <c r="V81" i="12"/>
  <c r="K8" i="12"/>
  <c r="G143" i="12"/>
  <c r="I63" i="1" s="1"/>
  <c r="M155" i="12"/>
  <c r="M154" i="12" s="1"/>
  <c r="AE165" i="12"/>
  <c r="F40" i="1" s="1"/>
  <c r="H40" i="1" s="1"/>
  <c r="I40" i="1" s="1"/>
  <c r="G41" i="1"/>
  <c r="G39" i="1"/>
  <c r="G42" i="1" s="1"/>
  <c r="G25" i="1" s="1"/>
  <c r="A25" i="1" s="1"/>
  <c r="G26" i="1" s="1"/>
  <c r="M143" i="12"/>
  <c r="M107" i="12"/>
  <c r="M128" i="12"/>
  <c r="M112" i="12"/>
  <c r="M64" i="12"/>
  <c r="G64" i="12"/>
  <c r="I53" i="1" s="1"/>
  <c r="M32" i="12"/>
  <c r="M8" i="12" s="1"/>
  <c r="M141" i="12"/>
  <c r="M139" i="12" s="1"/>
  <c r="M117" i="12"/>
  <c r="I17" i="1" l="1"/>
  <c r="G165" i="12"/>
  <c r="F39" i="1"/>
  <c r="F41" i="1"/>
  <c r="H41" i="1" s="1"/>
  <c r="I41" i="1" s="1"/>
  <c r="A26" i="1"/>
  <c r="I16" i="1"/>
  <c r="I21" i="1" s="1"/>
  <c r="I66" i="1"/>
  <c r="F42" i="1" l="1"/>
  <c r="H39" i="1"/>
  <c r="J65" i="1"/>
  <c r="J58" i="1"/>
  <c r="J53" i="1"/>
  <c r="J54" i="1"/>
  <c r="J52" i="1"/>
  <c r="J59" i="1"/>
  <c r="J56" i="1"/>
  <c r="J55" i="1"/>
  <c r="J60" i="1"/>
  <c r="J57" i="1"/>
  <c r="J64" i="1"/>
  <c r="J62" i="1"/>
  <c r="J61" i="1"/>
  <c r="J63" i="1"/>
  <c r="I39" i="1" l="1"/>
  <c r="I42" i="1" s="1"/>
  <c r="H42" i="1"/>
  <c r="G23" i="1"/>
  <c r="A23" i="1" s="1"/>
  <c r="G28" i="1"/>
  <c r="J66" i="1"/>
  <c r="J40" i="1" l="1"/>
  <c r="J39" i="1"/>
  <c r="J42" i="1" s="1"/>
  <c r="J41" i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7EDBD49B-93DD-4832-BD75-5FC4CB50E98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220C5D-7BF8-48C4-9307-ED0A7A826EA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<sst xmlns="http://schemas.openxmlformats.org/spreadsheetml/2006/main" count="940" uniqueCount="348">
  <si>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</si>
  <si>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</si>
  <si>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</si>
  <si>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</si>
  <si>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</si>
  <si>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</si>
  <si>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</si>
  <si>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</si>
  <si>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</si>
  <si>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</si>
  <si>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</si>
  <si>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</si>
  <si>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</si>
  <si>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</si>
  <si>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</si>
  <si>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</si>
  <si>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</si>
  <si>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</si>
  <si>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</si>
  <si>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</si>
  <si>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</si>
  <si>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</si>
  <si>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</si>
  <si>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</si>
  <si>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</si>
  <si>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</si>
  <si>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</si>
  <si>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</si>
  <si>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</si>
  <si>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</si>
  <si>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</si>
  <si>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</si>
  <si>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</si>
  <si>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</si>
  <si>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</si>
  <si>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</si>
  <si>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</si>
  <si>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</si>
  <si>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</si>
  <si>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</si>
  <si>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</si>
  <si>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</si>
  <si>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</si>
  <si>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</si>
  <si>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Oprava a zateplení fasády</t>
  </si>
  <si>
    <t>Stavební úpravy fasády</t>
  </si>
  <si>
    <t>Objekt:</t>
  </si>
  <si>
    <t>Rozpočet:</t>
  </si>
  <si>
    <t>2025/02</t>
  </si>
  <si>
    <t>SENIOR Otrokovice,PROJEKTANTSKÝ ROZPOČET</t>
  </si>
  <si>
    <t>Stavba</t>
  </si>
  <si>
    <t>Celkem za stavbu</t>
  </si>
  <si>
    <t>CZK</t>
  </si>
  <si>
    <t>#POPS</t>
  </si>
  <si>
    <t>Popis stavby: 2025/02 - SENIOR Otrokovice,PROJEKTANTSKÝ ROZPOČET</t>
  </si>
  <si>
    <t>#POPO</t>
  </si>
  <si>
    <t>Popis objektu: 01 - Stavební úpravy fasády</t>
  </si>
  <si>
    <t>#POPR</t>
  </si>
  <si>
    <t>Popis rozpočtu: 01 - Oprava a zateplení fasády</t>
  </si>
  <si>
    <t>Rekapitulace dílů</t>
  </si>
  <si>
    <t>Typ dílu</t>
  </si>
  <si>
    <t>62</t>
  </si>
  <si>
    <t>Úpravy povrchů vnější</t>
  </si>
  <si>
    <t>94</t>
  </si>
  <si>
    <t>Lešení a stavební výtahy</t>
  </si>
  <si>
    <t>96</t>
  </si>
  <si>
    <t>Bourání konstrukcí</t>
  </si>
  <si>
    <t>99</t>
  </si>
  <si>
    <t>Staveništní přesun hmot</t>
  </si>
  <si>
    <t>712</t>
  </si>
  <si>
    <t>Povlakové krytiny</t>
  </si>
  <si>
    <t>762</t>
  </si>
  <si>
    <t>Konstrukce tesařské</t>
  </si>
  <si>
    <t>764</t>
  </si>
  <si>
    <t>Konstrukce klempířské</t>
  </si>
  <si>
    <t>767</t>
  </si>
  <si>
    <t>Konstrukce zámečnické</t>
  </si>
  <si>
    <t>771</t>
  </si>
  <si>
    <t>Podlahy z dlaždic a obklady</t>
  </si>
  <si>
    <t>781</t>
  </si>
  <si>
    <t>Obklady keramické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</si>
  <si>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</si>
  <si>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</si>
  <si>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</si>
  <si>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</si>
  <si>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</si>
  <si>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</si>
  <si>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</si>
  <si>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</si>
  <si>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</si>
  <si>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</si>
  <si>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</si>
  <si>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</si>
  <si>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</si>
  <si>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</si>
  <si>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</si>
  <si>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</si>
  <si>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</si>
  <si>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</si>
  <si>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</si>
  <si>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</si>
  <si>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</si>
  <si>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</si>
  <si>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</si>
  <si>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</si>
  <si>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</si>
  <si>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</si>
  <si>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</si>
  <si>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</si>
  <si>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</si>
  <si>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</si>
  <si>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</si>
  <si>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</si>
  <si>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</si>
  <si>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</si>
  <si>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</si>
  <si>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602013111RT1</t>
  </si>
  <si>
    <t>Omítka jádrová MV 2 ručně tloušťka vrstvy 10 mm,vyspravení po osekání obkladových pásků</t>
  </si>
  <si>
    <t>m2</t>
  </si>
  <si>
    <t>RTS 24/ II</t>
  </si>
  <si>
    <t>Indiv</t>
  </si>
  <si>
    <t>Práce</t>
  </si>
  <si>
    <t>Běžná</t>
  </si>
  <si>
    <t>POL1_</t>
  </si>
  <si>
    <t>157,463/3</t>
  </si>
  <si>
    <t>VV</t>
  </si>
  <si>
    <t>602015187RT6</t>
  </si>
  <si>
    <t>Omítka tenkovrstvá silikonová zatíraná, zrnitost 1,5 mm</t>
  </si>
  <si>
    <t>RTS 24/ I</t>
  </si>
  <si>
    <t>podhledy a čela  balkonů : (4*1,5*2)+(4+1,5+1,5)*2*0,1</t>
  </si>
  <si>
    <t>podhled a čela stříšky : (4,2*1,6)+(4,2+1,6+1,6)*0,1</t>
  </si>
  <si>
    <t>620991005R00</t>
  </si>
  <si>
    <t>Začišťovací okenní lišta s tkaninou,APU lišty</t>
  </si>
  <si>
    <t>m</t>
  </si>
  <si>
    <t>(2+4,8)*5+(1,0+4,8)+(9,25+4,8)</t>
  </si>
  <si>
    <t>620991121R00</t>
  </si>
  <si>
    <t>Zakrývání výplní vnějších otvorů z lešení</t>
  </si>
  <si>
    <t>(2*2,4*5)+(1,0*2,4)+(9,25*2,4)</t>
  </si>
  <si>
    <t>622323041R00</t>
  </si>
  <si>
    <t>Penetrace podkladu</t>
  </si>
  <si>
    <t>pol.6 : 10,88</t>
  </si>
  <si>
    <t>pol.7 : 146,583</t>
  </si>
  <si>
    <t>ostění : (2+4,8)*5*0,2+(9,25+4,8)*0,2+(1+4,8)*0,2</t>
  </si>
  <si>
    <t>622319525RV1</t>
  </si>
  <si>
    <t>Zateplovací systém ETICS, sokl, XPS tl. 160 mm zakončený stěrkou s výztužnou tkaninou</t>
  </si>
  <si>
    <t>balkony : (2*0,4*2)</t>
  </si>
  <si>
    <t>stříška nad balkony : 4*0,4</t>
  </si>
  <si>
    <t>atika : (9,15+4,8)*0,4</t>
  </si>
  <si>
    <t>1.NP : 4,2*0,5</t>
  </si>
  <si>
    <t>622319832RV1</t>
  </si>
  <si>
    <t>Zateplovací systém ETICS, fasáda, minerální desky  tl. 100 mm zakončený stěrkou s výztužnou tkaninou</t>
  </si>
  <si>
    <t>Položka neobsahuje kontaktní nátěr a povrchovou úpravu omítkou.</t>
  </si>
  <si>
    <t>POP</t>
  </si>
  <si>
    <t>čelo a boky stříšky - rozšíření : (4,2+1,6+1,6)*0,1</t>
  </si>
  <si>
    <t>622319835RV1</t>
  </si>
  <si>
    <t>Zatepl.system ETICS,fasáda,min.desky KV 160 mm,TR 15 zakončený stěrkou s výztužnou tkaninou</t>
  </si>
  <si>
    <t>S : (5,21*13,1)</t>
  </si>
  <si>
    <t>V : (10,02*13,1)</t>
  </si>
  <si>
    <t>J : (0,5*13,1)</t>
  </si>
  <si>
    <t>otvory : -48,6</t>
  </si>
  <si>
    <t>odstřiková zóna XPS : -10,88</t>
  </si>
  <si>
    <t>622319152RV1</t>
  </si>
  <si>
    <t>Zatepl.systém ETICS, nika, MW tl.30 mm zakončený stěrkou s výztužnou tkaninou</t>
  </si>
  <si>
    <t xml:space="preserve">m     </t>
  </si>
  <si>
    <t>622319563R00</t>
  </si>
  <si>
    <t>Zateplovací systém ETICS, parapet, XPS tl. 30 mm</t>
  </si>
  <si>
    <t>(2*0,16*5)</t>
  </si>
  <si>
    <t>622311016R00</t>
  </si>
  <si>
    <t>Soklová lišta hliník KZS  tl. 160 mm</t>
  </si>
  <si>
    <t>10,1+0,5+4,2</t>
  </si>
  <si>
    <t>622319111R00</t>
  </si>
  <si>
    <t xml:space="preserve">Dilatační profil KZS  průběžný </t>
  </si>
  <si>
    <t>13,1*2</t>
  </si>
  <si>
    <t>622421491R00</t>
  </si>
  <si>
    <t>Doplňky zatepl. systémů, rohová lišta s okapničkou</t>
  </si>
  <si>
    <t>(2,0*5)+1,0+9,25</t>
  </si>
  <si>
    <t>622421492R00</t>
  </si>
  <si>
    <t>Doplňky zatepl. systémů, okenní rohová lišta s tkaninou</t>
  </si>
  <si>
    <t>(4,8*5)+4,8+4,8</t>
  </si>
  <si>
    <t>622421494R00</t>
  </si>
  <si>
    <t>Doplňky zatepl. systémů, podparapetní lišta s tkan</t>
  </si>
  <si>
    <t>(2,4*5)</t>
  </si>
  <si>
    <t>622481211RU1</t>
  </si>
  <si>
    <t xml:space="preserve">Montáž výztužné sítě(perlinky)do stěrky-vněj.stěny včetně výztužné sítě a stěrkového tmelu </t>
  </si>
  <si>
    <t>622904112R00</t>
  </si>
  <si>
    <t>Očištění fasád tlakovou vodou složitost 1 - 2</t>
  </si>
  <si>
    <t>62-01</t>
  </si>
  <si>
    <t>Prokotvení stáv. obvodové stěny v místě obkladů cihel. páskem - odhad</t>
  </si>
  <si>
    <t xml:space="preserve">ks    </t>
  </si>
  <si>
    <t>Vlastní</t>
  </si>
  <si>
    <t>(146,583+10,88)*2</t>
  </si>
  <si>
    <t>62-02</t>
  </si>
  <si>
    <t>D+ M budky pro hnízdění rorýsů do zateplení</t>
  </si>
  <si>
    <t>622421491R01</t>
  </si>
  <si>
    <t>Doplňky zatepl. systémů, rohová lišta</t>
  </si>
  <si>
    <t>bm</t>
  </si>
  <si>
    <t>(4,8*5)+4,8+4,8+(13,1*5)</t>
  </si>
  <si>
    <t>941941031R00</t>
  </si>
  <si>
    <t>Montáž lešení leh.řad.s podlahami,š.do 1 m, H 10 m</t>
  </si>
  <si>
    <t>Včetně kotvení lešení.</t>
  </si>
  <si>
    <t>4*2,5</t>
  </si>
  <si>
    <t>941941052R00</t>
  </si>
  <si>
    <t>Montáž lešení leh.řad.s podlahami,š.1,5 m, H 24 m</t>
  </si>
  <si>
    <t>(5,8*13,3)+(11,3*13,3)+(1,5*13,3)</t>
  </si>
  <si>
    <t>941941291R00</t>
  </si>
  <si>
    <t>Příplatek za každý měsíc použití lešení k pol.1041</t>
  </si>
  <si>
    <t>941941841R00</t>
  </si>
  <si>
    <t>Demontáž lešení leh.řad.s podlahami,š.1,2 m,H 10 m</t>
  </si>
  <si>
    <t>941941852R00</t>
  </si>
  <si>
    <t>Demontáž lešení leh.řad.s podlahami,š.1,5 m,H 24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</si>
  <si>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</si>
  <si>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</si>
  <si>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</si>
  <si>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</si>
  <si>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</si>
  <si>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</si>
  <si>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944945012R00</t>
  </si>
  <si>
    <t>Montáž záchytné stříšky H 4,5 m, šířky do 2 m</t>
  </si>
  <si>
    <t>4,6+5,8+10,6+1</t>
  </si>
  <si>
    <t>944945192R00</t>
  </si>
  <si>
    <t>Příplatek za každý měsíc použ.stříšky, k pol. 5012</t>
  </si>
  <si>
    <t>944945813R00</t>
  </si>
  <si>
    <t>Demontáž záchytné stříšky H 4,5 m, šířky nad 2 m</t>
  </si>
  <si>
    <t>976071111R00</t>
  </si>
  <si>
    <t>Vybourání kovových zábradlí a madel</t>
  </si>
  <si>
    <t>7*2+2*3</t>
  </si>
  <si>
    <t>978059631R00</t>
  </si>
  <si>
    <t>Odsekání vnějších obkladů stěn nad 2 m2, odhad výměry, rozsah cca 30% plochy</t>
  </si>
  <si>
    <t>(146,583+10,88)*0,3</t>
  </si>
  <si>
    <t>96-01</t>
  </si>
  <si>
    <t>Odsekání cihelného pásku v místě ostění průběžného okna</t>
  </si>
  <si>
    <t>998713203R00</t>
  </si>
  <si>
    <t>Přesun hmot pro izolace tepelné, výšky do 24 m</t>
  </si>
  <si>
    <t>712300841RT1</t>
  </si>
  <si>
    <t>Odstranění nečistot na střeše</t>
  </si>
  <si>
    <t>střecha : (10+5,2)*1</t>
  </si>
  <si>
    <t>stříška nad balkonem : 4*1,5</t>
  </si>
  <si>
    <t>712378004R00</t>
  </si>
  <si>
    <t>Závětrná lišta ,okraj stříšky nad balkonem</t>
  </si>
  <si>
    <t>Úprava délky a připevnění závětrné lišty natloukacími hmoždinkami včetně dodávky lišty.</t>
  </si>
  <si>
    <t>4,2+1,6+1,6</t>
  </si>
  <si>
    <t>713191100R00</t>
  </si>
  <si>
    <t>Položení separační fólie</t>
  </si>
  <si>
    <t>4,2*1,6</t>
  </si>
  <si>
    <t>998712103R00</t>
  </si>
  <si>
    <t>Přesun hmot pro povlakové krytiny, výšky do 24 m</t>
  </si>
  <si>
    <t>kompl</t>
  </si>
  <si>
    <t>712-01</t>
  </si>
  <si>
    <t>Odstranění porušené PVC hydroizolace a soklové části stěn</t>
  </si>
  <si>
    <t xml:space="preserve">m2    </t>
  </si>
  <si>
    <t>stříška nad balkonem : (4*1,5)+(4*0,5)</t>
  </si>
  <si>
    <t>712-02</t>
  </si>
  <si>
    <t>D+M nové PVC folie u stěny a na stříšce balkonu</t>
  </si>
  <si>
    <t>napojení svislé izolace na vodorovnou, D+M krycí "L" lišty vnější i vnitřní</t>
  </si>
  <si>
    <t>stříška nad balkonem : (4,2*1,6)+(4,2*0,5)</t>
  </si>
  <si>
    <t>63129705R</t>
  </si>
  <si>
    <t>Separační folie - dodávka</t>
  </si>
  <si>
    <t>SPCM</t>
  </si>
  <si>
    <t>Specifikace</t>
  </si>
  <si>
    <t>POL3_</t>
  </si>
  <si>
    <t>6,72*1,1</t>
  </si>
  <si>
    <t>762441112RT2</t>
  </si>
  <si>
    <t>Montáž  desky - překližka,1vrst.,šroubováním</t>
  </si>
  <si>
    <t>RTS 14/ II</t>
  </si>
  <si>
    <t>stříška nad balkonem : 4,2*1,6</t>
  </si>
  <si>
    <t>606233005R</t>
  </si>
  <si>
    <t>Překližka vodovzdorná  tl. 18 mm jakost S/BB</t>
  </si>
  <si>
    <t>764430240R00</t>
  </si>
  <si>
    <t>Oplechování zdí z Pz plechu, rš 500 mm</t>
  </si>
  <si>
    <t>úprava atiky po zateplení fasády ,napojení na stáv. střechu</t>
  </si>
  <si>
    <t>764816131R00</t>
  </si>
  <si>
    <t>Oplechování parapetů, lakovaný Pz plech, rš 300 mm</t>
  </si>
  <si>
    <t>včetně krytek a spojovacích prostředků.</t>
  </si>
  <si>
    <t>764410850R00</t>
  </si>
  <si>
    <t>Demontáž oplechování parapetů,rš od 100 do 330 mm</t>
  </si>
  <si>
    <t>2*5</t>
  </si>
  <si>
    <t>764430840R00</t>
  </si>
  <si>
    <t>Demontáž oplechování zdí,rš od 330 do 500 mm</t>
  </si>
  <si>
    <t>0,5+10,1+5,2</t>
  </si>
  <si>
    <t>998764203R00</t>
  </si>
  <si>
    <t>Přesun hmot pro klempířské konstr., výšky do 24 m</t>
  </si>
  <si>
    <t>767-01</t>
  </si>
  <si>
    <t>Dodávka a montáž nového zábradlí na balkonech, výplň zábradlí dle stávající specifikace,dl.7,0 bm</t>
  </si>
  <si>
    <t>767-02</t>
  </si>
  <si>
    <t>Dodávka a montáž nového zábradlí na balkonech, výplň zábradlí dle stávající specifikace,dl.2,0 bm</t>
  </si>
  <si>
    <t>771111131R00</t>
  </si>
  <si>
    <t>Vyplnění dilatačních spár tmelem, dlažba na balkonech</t>
  </si>
  <si>
    <t>spára podlaha balkonu a cihelný pásek : (4*2)+(2*3)</t>
  </si>
  <si>
    <t>781735011R00</t>
  </si>
  <si>
    <t>Montáž cihelných pásků 250x65x10 mm, do tmele, vč. penetrace</t>
  </si>
  <si>
    <t>pool.7 : 146,583</t>
  </si>
  <si>
    <t>998781201R00</t>
  </si>
  <si>
    <t>Přesun hmot pro obklady keramické, výšky do 6 m</t>
  </si>
  <si>
    <t>781735011R01</t>
  </si>
  <si>
    <t>Montáž cihelných pásků 250x65x10 mm, do tmele- ostění a nadpraží otvorů</t>
  </si>
  <si>
    <t>ostění : (2+4,8)*5+(9,25+4,8)+(1+4,8)</t>
  </si>
  <si>
    <t>59635024R</t>
  </si>
  <si>
    <t>Pásek obkladový Klinker, rozměr 250 x 10 x 65 mm</t>
  </si>
  <si>
    <t>157,463*50*1,1</t>
  </si>
  <si>
    <t>59635024R.1</t>
  </si>
  <si>
    <t>Pásek obkladový roh Klinker, rozměr 250 x 10 x 65 x 120 mm</t>
  </si>
  <si>
    <t>ostění : ((2+4,8)*5+(9,25+4,8)+(1+4,8))*13*1,1</t>
  </si>
  <si>
    <t>M21 - 1</t>
  </si>
  <si>
    <t>Demontáž a opětovná montáž světla, pohybové čidla a alarmu</t>
  </si>
  <si>
    <t>M21 - 2</t>
  </si>
  <si>
    <t>Přesunutí dvířek el. skříňky na fasádu</t>
  </si>
  <si>
    <t>M21 - 3</t>
  </si>
  <si>
    <t>D + M hromosvodné soustavy, svislý i vodorovný rozvod</t>
  </si>
  <si>
    <t>979951111R00</t>
  </si>
  <si>
    <t>Výkup kovů - železný šrot tl. do 4 mm</t>
  </si>
  <si>
    <t>t</t>
  </si>
  <si>
    <t>Pro vyjádření výnosu ve prospěch zhotovitele je nutné jednotkovou cenu uvést se záporným znaménkem. (Získaná částka ponižuje náklad stavby.)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</si>
  <si>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</si>
  <si>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</si>
  <si>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</si>
  <si>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</si>
  <si>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</si>
  <si>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 xml:space="preserve">t     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</si>
  <si>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</si>
  <si>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</si>
  <si>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</si>
  <si>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</si>
  <si>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</si>
  <si>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</si>
  <si>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kategorie 17 09 04 smíšené stavební a demoliční odpady</t>
  </si>
  <si>
    <t>979011211R00</t>
  </si>
  <si>
    <t>Svislá doprava suti a vybour. hmot za 2.NP nošením</t>
  </si>
  <si>
    <t>Přesun suti</t>
  </si>
  <si>
    <t>POL8_</t>
  </si>
  <si>
    <t>005121030R</t>
  </si>
  <si>
    <t>Odstranění zařízení staveniště</t>
  </si>
  <si>
    <t>Soubor</t>
  </si>
  <si>
    <t>VRN</t>
  </si>
  <si>
    <t>POL99_8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</si>
  <si>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</si>
  <si>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</si>
  <si>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</si>
  <si>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</si>
  <si>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</si>
  <si>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</si>
  <si>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</si>
  <si>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005124010R</t>
  </si>
  <si>
    <t>Koordinační činnost</t>
  </si>
  <si>
    <t>Koordinace stavebních a technologických dodávek stavby.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</si>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</sst>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ady0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0" t="s">
        <v>41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abSelected="1" topLeftCell="B7" zoomScaleNormal="100" zoomScaleSheetLayoutView="75" workbookViewId="0">
      <selection activeCell="M32" sqref="M3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1" t="s">
        <v>4</v>
      </c>
      <c r="C1" s="192"/>
      <c r="D1" s="192"/>
      <c r="E1" s="192"/>
      <c r="F1" s="192"/>
      <c r="G1" s="192"/>
      <c r="H1" s="192"/>
      <c r="I1" s="192"/>
      <c r="J1" s="193"/>
    </row>
    <row r="2" spans="1:15" ht="36" customHeight="1" x14ac:dyDescent="0.2">
      <c r="A2" s="2"/>
      <c r="B2" s="77" t="s">
        <v>24</v>
      </c>
      <c r="C2" s="78"/>
      <c r="D2" s="79" t="s">
        <v>48</v>
      </c>
      <c r="E2" s="200" t="s">
        <v>49</v>
      </c>
      <c r="F2" s="201"/>
      <c r="G2" s="201"/>
      <c r="H2" s="201"/>
      <c r="I2" s="201"/>
      <c r="J2" s="202"/>
      <c r="O2" s="1"/>
    </row>
    <row r="3" spans="1:15" ht="27" customHeight="1" x14ac:dyDescent="0.2">
      <c r="A3" s="2"/>
      <c r="B3" s="80" t="s">
        <v>46</v>
      </c>
      <c r="C3" s="78"/>
      <c r="D3" s="81" t="s">
        <v>43</v>
      </c>
      <c r="E3" s="203" t="s">
        <v>45</v>
      </c>
      <c r="F3" s="204"/>
      <c r="G3" s="204"/>
      <c r="H3" s="204"/>
      <c r="I3" s="204"/>
      <c r="J3" s="205"/>
    </row>
    <row r="4" spans="1:15" ht="23.25" customHeight="1" x14ac:dyDescent="0.2">
      <c r="A4" s="76">
        <v>6406</v>
      </c>
      <c r="B4" s="82" t="s">
        <v>47</v>
      </c>
      <c r="C4" s="83"/>
      <c r="D4" s="84" t="s">
        <v>43</v>
      </c>
      <c r="E4" s="213" t="s">
        <v>44</v>
      </c>
      <c r="F4" s="214"/>
      <c r="G4" s="214"/>
      <c r="H4" s="214"/>
      <c r="I4" s="214"/>
      <c r="J4" s="215"/>
    </row>
    <row r="5" spans="1:15" ht="24" customHeight="1" x14ac:dyDescent="0.2">
      <c r="A5" s="2"/>
      <c r="B5" s="31" t="s">
        <v>23</v>
      </c>
      <c r="D5" s="218"/>
      <c r="E5" s="219"/>
      <c r="F5" s="219"/>
      <c r="G5" s="219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0"/>
      <c r="E6" s="221"/>
      <c r="F6" s="221"/>
      <c r="G6" s="221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2"/>
      <c r="F7" s="223"/>
      <c r="G7" s="22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7"/>
      <c r="E11" s="207"/>
      <c r="F11" s="207"/>
      <c r="G11" s="207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12"/>
      <c r="E12" s="212"/>
      <c r="F12" s="212"/>
      <c r="G12" s="212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16"/>
      <c r="F13" s="217"/>
      <c r="G13" s="21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6"/>
      <c r="F15" s="206"/>
      <c r="G15" s="208"/>
      <c r="H15" s="208"/>
      <c r="I15" s="208" t="s">
        <v>31</v>
      </c>
      <c r="J15" s="209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97"/>
      <c r="F16" s="198"/>
      <c r="G16" s="197"/>
      <c r="H16" s="198"/>
      <c r="I16" s="197">
        <f>SUMIF(F52:F65,A16,I52:I65)+SUMIF(F52:F65,"PSU",I52:I65)</f>
        <v>0</v>
      </c>
      <c r="J16" s="199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97"/>
      <c r="F17" s="198"/>
      <c r="G17" s="197"/>
      <c r="H17" s="198"/>
      <c r="I17" s="197">
        <f>SUMIF(F52:F65,A17,I52:I65)</f>
        <v>0</v>
      </c>
      <c r="J17" s="199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97"/>
      <c r="F18" s="198"/>
      <c r="G18" s="197"/>
      <c r="H18" s="198"/>
      <c r="I18" s="197">
        <f>SUMIF(F52:F65,A18,I52:I65)</f>
        <v>0</v>
      </c>
      <c r="J18" s="199"/>
    </row>
    <row r="19" spans="1:10" ht="23.25" customHeight="1" x14ac:dyDescent="0.2">
      <c r="A19" s="139" t="s">
        <v>86</v>
      </c>
      <c r="B19" s="38" t="s">
        <v>29</v>
      </c>
      <c r="C19" s="62"/>
      <c r="D19" s="63"/>
      <c r="E19" s="197"/>
      <c r="F19" s="198"/>
      <c r="G19" s="197"/>
      <c r="H19" s="198"/>
      <c r="I19" s="197">
        <f>SUMIF(F52:F65,A19,I52:I65)</f>
        <v>0</v>
      </c>
      <c r="J19" s="199"/>
    </row>
    <row r="20" spans="1:10" ht="23.25" customHeight="1" x14ac:dyDescent="0.2">
      <c r="A20" s="139" t="s">
        <v>87</v>
      </c>
      <c r="B20" s="38" t="s">
        <v>30</v>
      </c>
      <c r="C20" s="62"/>
      <c r="D20" s="63"/>
      <c r="E20" s="197"/>
      <c r="F20" s="198"/>
      <c r="G20" s="197"/>
      <c r="H20" s="198"/>
      <c r="I20" s="197">
        <f>SUMIF(F52:F65,A20,I52:I65)</f>
        <v>0</v>
      </c>
      <c r="J20" s="199"/>
    </row>
    <row r="21" spans="1:10" ht="23.25" customHeight="1" x14ac:dyDescent="0.2">
      <c r="A21" s="2"/>
      <c r="B21" s="48" t="s">
        <v>31</v>
      </c>
      <c r="C21" s="64"/>
      <c r="D21" s="65"/>
      <c r="E21" s="210"/>
      <c r="F21" s="211"/>
      <c r="G21" s="210"/>
      <c r="H21" s="211"/>
      <c r="I21" s="210">
        <f>SUM(I16:J20)</f>
        <v>0</v>
      </c>
      <c r="J21" s="22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27">
        <f>ZakladDPHSniVypocet</f>
        <v>0</v>
      </c>
      <c r="H23" s="228"/>
      <c r="I23" s="22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25">
        <f>A23</f>
        <v>0</v>
      </c>
      <c r="H24" s="226"/>
      <c r="I24" s="22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7">
        <f>ZakladDPHZaklVypocet</f>
        <v>0</v>
      </c>
      <c r="H25" s="228"/>
      <c r="I25" s="22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4">
        <f>A25</f>
        <v>0</v>
      </c>
      <c r="H26" s="195"/>
      <c r="I26" s="19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6">
        <f>CenaCelkem-(ZakladDPHSni+DPHSni+ZakladDPHZakl+DPHZakl)</f>
        <v>0</v>
      </c>
      <c r="H27" s="196"/>
      <c r="I27" s="196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31">
        <f>ZakladDPHSniVypocet+ZakladDPHZaklVypocet</f>
        <v>0</v>
      </c>
      <c r="H28" s="231"/>
      <c r="I28" s="231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30">
        <f>A27</f>
        <v>0</v>
      </c>
      <c r="H29" s="230"/>
      <c r="I29" s="230"/>
      <c r="J29" s="119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2"/>
      <c r="E34" s="233"/>
      <c r="G34" s="234"/>
      <c r="H34" s="235"/>
      <c r="I34" s="235"/>
      <c r="J34" s="25"/>
    </row>
    <row r="35" spans="1:10" ht="12.75" customHeight="1" x14ac:dyDescent="0.2">
      <c r="A35" s="2"/>
      <c r="B35" s="2"/>
      <c r="D35" s="224" t="s">
        <v>2</v>
      </c>
      <c r="E35" s="22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50</v>
      </c>
      <c r="C39" s="236"/>
      <c r="D39" s="236"/>
      <c r="E39" s="236"/>
      <c r="F39" s="99">
        <f>'01 01 Pol'!AE165</f>
        <v>0</v>
      </c>
      <c r="G39" s="100">
        <f>'01 01 Pol'!AF165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43</v>
      </c>
      <c r="C40" s="237" t="s">
        <v>45</v>
      </c>
      <c r="D40" s="237"/>
      <c r="E40" s="237"/>
      <c r="F40" s="104">
        <f>'01 01 Pol'!AE165</f>
        <v>0</v>
      </c>
      <c r="G40" s="105">
        <f>'01 01 Pol'!AF165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43</v>
      </c>
      <c r="C41" s="236" t="s">
        <v>44</v>
      </c>
      <c r="D41" s="236"/>
      <c r="E41" s="236"/>
      <c r="F41" s="108">
        <f>'01 01 Pol'!AE165</f>
        <v>0</v>
      </c>
      <c r="G41" s="101">
        <f>'01 01 Pol'!AF165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238" t="s">
        <v>51</v>
      </c>
      <c r="C42" s="239"/>
      <c r="D42" s="239"/>
      <c r="E42" s="240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4" spans="1:10" x14ac:dyDescent="0.2">
      <c r="A44" t="s">
        <v>53</v>
      </c>
      <c r="B44" t="s">
        <v>54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9" spans="1:10" ht="15.75" x14ac:dyDescent="0.25">
      <c r="B49" s="120" t="s">
        <v>59</v>
      </c>
    </row>
    <row r="51" spans="1:10" ht="25.5" customHeight="1" x14ac:dyDescent="0.2">
      <c r="A51" s="122"/>
      <c r="B51" s="125" t="s">
        <v>18</v>
      </c>
      <c r="C51" s="125" t="s">
        <v>6</v>
      </c>
      <c r="D51" s="126"/>
      <c r="E51" s="126"/>
      <c r="F51" s="127" t="s">
        <v>60</v>
      </c>
      <c r="G51" s="127"/>
      <c r="H51" s="127"/>
      <c r="I51" s="127" t="s">
        <v>31</v>
      </c>
      <c r="J51" s="127" t="s">
        <v>0</v>
      </c>
    </row>
    <row r="52" spans="1:10" ht="36.75" customHeight="1" x14ac:dyDescent="0.2">
      <c r="A52" s="123"/>
      <c r="B52" s="128" t="s">
        <v>61</v>
      </c>
      <c r="C52" s="241" t="s">
        <v>62</v>
      </c>
      <c r="D52" s="242"/>
      <c r="E52" s="242"/>
      <c r="F52" s="135" t="s">
        <v>26</v>
      </c>
      <c r="G52" s="136"/>
      <c r="H52" s="136"/>
      <c r="I52" s="136">
        <f>'01 01 Pol'!G8</f>
        <v>0</v>
      </c>
      <c r="J52" s="132" t="str">
        <f>IF(I66=0,"",I52/I66*100)</f>
        <v/>
      </c>
    </row>
    <row r="53" spans="1:10" ht="36.75" customHeight="1" x14ac:dyDescent="0.2">
      <c r="A53" s="123"/>
      <c r="B53" s="128" t="s">
        <v>63</v>
      </c>
      <c r="C53" s="241" t="s">
        <v>64</v>
      </c>
      <c r="D53" s="242"/>
      <c r="E53" s="242"/>
      <c r="F53" s="135" t="s">
        <v>26</v>
      </c>
      <c r="G53" s="136"/>
      <c r="H53" s="136"/>
      <c r="I53" s="136">
        <f>'01 01 Pol'!G64</f>
        <v>0</v>
      </c>
      <c r="J53" s="132" t="str">
        <f>IF(I66=0,"",I53/I66*100)</f>
        <v/>
      </c>
    </row>
    <row r="54" spans="1:10" ht="36.75" customHeight="1" x14ac:dyDescent="0.2">
      <c r="A54" s="123"/>
      <c r="B54" s="128" t="s">
        <v>65</v>
      </c>
      <c r="C54" s="241" t="s">
        <v>66</v>
      </c>
      <c r="D54" s="242"/>
      <c r="E54" s="242"/>
      <c r="F54" s="135" t="s">
        <v>26</v>
      </c>
      <c r="G54" s="136"/>
      <c r="H54" s="136"/>
      <c r="I54" s="136">
        <f>'01 01 Pol'!G81</f>
        <v>0</v>
      </c>
      <c r="J54" s="132" t="str">
        <f>IF(I66=0,"",I54/I66*100)</f>
        <v/>
      </c>
    </row>
    <row r="55" spans="1:10" ht="36.75" customHeight="1" x14ac:dyDescent="0.2">
      <c r="A55" s="123"/>
      <c r="B55" s="128" t="s">
        <v>67</v>
      </c>
      <c r="C55" s="241" t="s">
        <v>68</v>
      </c>
      <c r="D55" s="242"/>
      <c r="E55" s="242"/>
      <c r="F55" s="135" t="s">
        <v>26</v>
      </c>
      <c r="G55" s="136"/>
      <c r="H55" s="136"/>
      <c r="I55" s="136">
        <f>'01 01 Pol'!G87</f>
        <v>0</v>
      </c>
      <c r="J55" s="132" t="str">
        <f>IF(I66=0,"",I55/I66*100)</f>
        <v/>
      </c>
    </row>
    <row r="56" spans="1:10" ht="36.75" customHeight="1" x14ac:dyDescent="0.2">
      <c r="A56" s="123"/>
      <c r="B56" s="128" t="s">
        <v>69</v>
      </c>
      <c r="C56" s="241" t="s">
        <v>70</v>
      </c>
      <c r="D56" s="242"/>
      <c r="E56" s="242"/>
      <c r="F56" s="135" t="s">
        <v>27</v>
      </c>
      <c r="G56" s="136"/>
      <c r="H56" s="136"/>
      <c r="I56" s="136">
        <f>'01 01 Pol'!G89</f>
        <v>0</v>
      </c>
      <c r="J56" s="132" t="str">
        <f>IF(I66=0,"",I56/I66*100)</f>
        <v/>
      </c>
    </row>
    <row r="57" spans="1:10" ht="36.75" customHeight="1" x14ac:dyDescent="0.2">
      <c r="A57" s="123"/>
      <c r="B57" s="128" t="s">
        <v>71</v>
      </c>
      <c r="C57" s="241" t="s">
        <v>72</v>
      </c>
      <c r="D57" s="242"/>
      <c r="E57" s="242"/>
      <c r="F57" s="135" t="s">
        <v>27</v>
      </c>
      <c r="G57" s="136"/>
      <c r="H57" s="136"/>
      <c r="I57" s="136">
        <f>'01 01 Pol'!G107</f>
        <v>0</v>
      </c>
      <c r="J57" s="132" t="str">
        <f>IF(I66=0,"",I57/I66*100)</f>
        <v/>
      </c>
    </row>
    <row r="58" spans="1:10" ht="36.75" customHeight="1" x14ac:dyDescent="0.2">
      <c r="A58" s="123"/>
      <c r="B58" s="128" t="s">
        <v>73</v>
      </c>
      <c r="C58" s="241" t="s">
        <v>74</v>
      </c>
      <c r="D58" s="242"/>
      <c r="E58" s="242"/>
      <c r="F58" s="135" t="s">
        <v>27</v>
      </c>
      <c r="G58" s="136"/>
      <c r="H58" s="136"/>
      <c r="I58" s="136">
        <f>'01 01 Pol'!G112</f>
        <v>0</v>
      </c>
      <c r="J58" s="132" t="str">
        <f>IF(I66=0,"",I58/I66*100)</f>
        <v/>
      </c>
    </row>
    <row r="59" spans="1:10" ht="36.75" customHeight="1" x14ac:dyDescent="0.2">
      <c r="A59" s="123"/>
      <c r="B59" s="128" t="s">
        <v>75</v>
      </c>
      <c r="C59" s="241" t="s">
        <v>76</v>
      </c>
      <c r="D59" s="242"/>
      <c r="E59" s="242"/>
      <c r="F59" s="135" t="s">
        <v>27</v>
      </c>
      <c r="G59" s="136"/>
      <c r="H59" s="136"/>
      <c r="I59" s="136">
        <f>'01 01 Pol'!G122</f>
        <v>0</v>
      </c>
      <c r="J59" s="132" t="str">
        <f>IF(I66=0,"",I59/I66*100)</f>
        <v/>
      </c>
    </row>
    <row r="60" spans="1:10" ht="36.75" customHeight="1" x14ac:dyDescent="0.2">
      <c r="A60" s="123"/>
      <c r="B60" s="128" t="s">
        <v>77</v>
      </c>
      <c r="C60" s="241" t="s">
        <v>78</v>
      </c>
      <c r="D60" s="242"/>
      <c r="E60" s="242"/>
      <c r="F60" s="135" t="s">
        <v>27</v>
      </c>
      <c r="G60" s="136"/>
      <c r="H60" s="136"/>
      <c r="I60" s="136">
        <f>'01 01 Pol'!G125</f>
        <v>0</v>
      </c>
      <c r="J60" s="132" t="str">
        <f>IF(I66=0,"",I60/I66*100)</f>
        <v/>
      </c>
    </row>
    <row r="61" spans="1:10" ht="36.75" customHeight="1" x14ac:dyDescent="0.2">
      <c r="A61" s="123"/>
      <c r="B61" s="128" t="s">
        <v>79</v>
      </c>
      <c r="C61" s="241" t="s">
        <v>80</v>
      </c>
      <c r="D61" s="242"/>
      <c r="E61" s="242"/>
      <c r="F61" s="135" t="s">
        <v>27</v>
      </c>
      <c r="G61" s="136"/>
      <c r="H61" s="136"/>
      <c r="I61" s="136">
        <f>'01 01 Pol'!G128</f>
        <v>0</v>
      </c>
      <c r="J61" s="132" t="str">
        <f>IF(I66=0,"",I61/I66*100)</f>
        <v/>
      </c>
    </row>
    <row r="62" spans="1:10" ht="36.75" customHeight="1" x14ac:dyDescent="0.2">
      <c r="A62" s="123"/>
      <c r="B62" s="128" t="s">
        <v>81</v>
      </c>
      <c r="C62" s="241" t="s">
        <v>82</v>
      </c>
      <c r="D62" s="242"/>
      <c r="E62" s="242"/>
      <c r="F62" s="135" t="s">
        <v>28</v>
      </c>
      <c r="G62" s="136"/>
      <c r="H62" s="136"/>
      <c r="I62" s="136">
        <f>'01 01 Pol'!G139</f>
        <v>0</v>
      </c>
      <c r="J62" s="132" t="str">
        <f>IF(I66=0,"",I62/I66*100)</f>
        <v/>
      </c>
    </row>
    <row r="63" spans="1:10" ht="36.75" customHeight="1" x14ac:dyDescent="0.2">
      <c r="A63" s="123"/>
      <c r="B63" s="128" t="s">
        <v>83</v>
      </c>
      <c r="C63" s="241" t="s">
        <v>84</v>
      </c>
      <c r="D63" s="242"/>
      <c r="E63" s="242"/>
      <c r="F63" s="135" t="s">
        <v>85</v>
      </c>
      <c r="G63" s="136"/>
      <c r="H63" s="136"/>
      <c r="I63" s="136">
        <f>'01 01 Pol'!G143</f>
        <v>0</v>
      </c>
      <c r="J63" s="132" t="str">
        <f>IF(I66=0,"",I63/I66*100)</f>
        <v/>
      </c>
    </row>
    <row r="64" spans="1:10" ht="36.75" customHeight="1" x14ac:dyDescent="0.2">
      <c r="A64" s="123"/>
      <c r="B64" s="128" t="s">
        <v>86</v>
      </c>
      <c r="C64" s="241" t="s">
        <v>29</v>
      </c>
      <c r="D64" s="242"/>
      <c r="E64" s="242"/>
      <c r="F64" s="135" t="s">
        <v>86</v>
      </c>
      <c r="G64" s="136"/>
      <c r="H64" s="136"/>
      <c r="I64" s="136">
        <f>'01 01 Pol'!G154</f>
        <v>0</v>
      </c>
      <c r="J64" s="132" t="str">
        <f>IF(I66=0,"",I64/I66*100)</f>
        <v/>
      </c>
    </row>
    <row r="65" spans="1:10" ht="36.75" customHeight="1" x14ac:dyDescent="0.2">
      <c r="A65" s="123"/>
      <c r="B65" s="128" t="s">
        <v>87</v>
      </c>
      <c r="C65" s="241" t="s">
        <v>30</v>
      </c>
      <c r="D65" s="242"/>
      <c r="E65" s="242"/>
      <c r="F65" s="135" t="s">
        <v>87</v>
      </c>
      <c r="G65" s="136"/>
      <c r="H65" s="136"/>
      <c r="I65" s="136">
        <f>'01 01 Pol'!G161</f>
        <v>0</v>
      </c>
      <c r="J65" s="132" t="str">
        <f>IF(I66=0,"",I65/I66*100)</f>
        <v/>
      </c>
    </row>
    <row r="66" spans="1:10" ht="25.5" customHeight="1" x14ac:dyDescent="0.2">
      <c r="A66" s="124"/>
      <c r="B66" s="129" t="s">
        <v>1</v>
      </c>
      <c r="C66" s="130"/>
      <c r="D66" s="131"/>
      <c r="E66" s="131"/>
      <c r="F66" s="137"/>
      <c r="G66" s="138"/>
      <c r="H66" s="138"/>
      <c r="I66" s="138">
        <f>SUM(I52:I65)</f>
        <v>0</v>
      </c>
      <c r="J66" s="133">
        <f>SUM(J52:J65)</f>
        <v>0</v>
      </c>
    </row>
    <row r="67" spans="1:10" x14ac:dyDescent="0.2">
      <c r="F67" s="87"/>
      <c r="G67" s="87"/>
      <c r="H67" s="87"/>
      <c r="I67" s="87"/>
      <c r="J67" s="134"/>
    </row>
    <row r="68" spans="1:10" x14ac:dyDescent="0.2">
      <c r="F68" s="87"/>
      <c r="G68" s="87"/>
      <c r="H68" s="87"/>
      <c r="I68" s="87"/>
      <c r="J68" s="134"/>
    </row>
    <row r="69" spans="1:10" x14ac:dyDescent="0.2">
      <c r="F69" s="87"/>
      <c r="G69" s="87"/>
      <c r="H69" s="87"/>
      <c r="I69" s="87"/>
      <c r="J69" s="134"/>
    </row>
  </sheetData>
  <sheetProtection algorithmName="SHA-512" hashValue="q+8IRzkyyuQqa6yVfAcu5ZbCxBwMKOyPgcS2HAgq2pSVwGTvjqSmivuwvDuFDMqNzkMXv7O8kqlMBSxFS2QXHw==" saltValue="Jw71Ml+HcxnQUWBqCtBCq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3:E63"/>
    <mergeCell ref="C64:E64"/>
    <mergeCell ref="C65:E65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7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8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9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10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FB370-053E-4FDD-BFED-35850534B7E0}">
  <sheetPr>
    <outlinePr summaryBelow="0"/>
  </sheetPr>
  <dimension ref="A1:BH5000"/>
  <sheetViews>
    <sheetView workbookViewId="0">
      <pane ySplit="7" topLeftCell="A92" activePane="bottomLeft" state="frozen"/>
      <selection pane="bottomLeft" sqref="A1:XFD1048576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3" t="s">
        <v>7</v>
      </c>
      <c r="B1" s="263"/>
      <c r="C1" s="263"/>
      <c r="D1" s="263"/>
      <c r="E1" s="263"/>
      <c r="F1" s="263"/>
      <c r="G1" s="263"/>
      <c r="AG1" t="s">
        <v>88</v>
      </c>
    </row>
    <row r="2" spans="1:60" ht="24.95" customHeight="1" x14ac:dyDescent="0.2">
      <c r="A2" s="50" t="s">
        <v>8</v>
      </c>
      <c r="B2" s="49" t="s">
        <v>48</v>
      </c>
      <c r="C2" s="264" t="s">
        <v>49</v>
      </c>
      <c r="D2" s="265"/>
      <c r="E2" s="265"/>
      <c r="F2" s="265"/>
      <c r="G2" s="266"/>
      <c r="AG2" t="s">
        <v>89</v>
      </c>
    </row>
    <row r="3" spans="1:60" ht="24.95" customHeight="1" x14ac:dyDescent="0.2">
      <c r="A3" s="50" t="s">
        <v>9</v>
      </c>
      <c r="B3" s="49" t="s">
        <v>43</v>
      </c>
      <c r="C3" s="264" t="s">
        <v>45</v>
      </c>
      <c r="D3" s="265"/>
      <c r="E3" s="265"/>
      <c r="F3" s="265"/>
      <c r="G3" s="266"/>
      <c r="AC3" s="121" t="s">
        <v>89</v>
      </c>
      <c r="AG3" t="s">
        <v>90</v>
      </c>
    </row>
    <row r="4" spans="1:60" ht="24.95" customHeight="1" x14ac:dyDescent="0.2">
      <c r="A4" s="140" t="s">
        <v>10</v>
      </c>
      <c r="B4" s="141" t="s">
        <v>43</v>
      </c>
      <c r="C4" s="267" t="s">
        <v>44</v>
      </c>
      <c r="D4" s="268"/>
      <c r="E4" s="268"/>
      <c r="F4" s="268"/>
      <c r="G4" s="269"/>
      <c r="AG4" t="s">
        <v>91</v>
      </c>
    </row>
    <row r="5" spans="1:60" x14ac:dyDescent="0.2">
      <c r="D5" s="10"/>
    </row>
    <row r="6" spans="1:60" ht="38.25" x14ac:dyDescent="0.2">
      <c r="A6" s="143" t="s">
        <v>92</v>
      </c>
      <c r="B6" s="145" t="s">
        <v>93</v>
      </c>
      <c r="C6" s="145" t="s">
        <v>94</v>
      </c>
      <c r="D6" s="144" t="s">
        <v>95</v>
      </c>
      <c r="E6" s="143" t="s">
        <v>96</v>
      </c>
      <c r="F6" s="142" t="s">
        <v>97</v>
      </c>
      <c r="G6" s="143" t="s">
        <v>31</v>
      </c>
      <c r="H6" s="146" t="s">
        <v>32</v>
      </c>
      <c r="I6" s="146" t="s">
        <v>98</v>
      </c>
      <c r="J6" s="146" t="s">
        <v>33</v>
      </c>
      <c r="K6" s="146" t="s">
        <v>99</v>
      </c>
      <c r="L6" s="146" t="s">
        <v>100</v>
      </c>
      <c r="M6" s="146" t="s">
        <v>101</v>
      </c>
      <c r="N6" s="146" t="s">
        <v>102</v>
      </c>
      <c r="O6" s="146" t="s">
        <v>103</v>
      </c>
      <c r="P6" s="146" t="s">
        <v>104</v>
      </c>
      <c r="Q6" s="146" t="s">
        <v>105</v>
      </c>
      <c r="R6" s="146" t="s">
        <v>106</v>
      </c>
      <c r="S6" s="146" t="s">
        <v>107</v>
      </c>
      <c r="T6" s="146" t="s">
        <v>108</v>
      </c>
      <c r="U6" s="146" t="s">
        <v>109</v>
      </c>
      <c r="V6" s="146" t="s">
        <v>110</v>
      </c>
      <c r="W6" s="146" t="s">
        <v>111</v>
      </c>
      <c r="X6" s="146" t="s">
        <v>112</v>
      </c>
      <c r="Y6" s="146" t="s">
        <v>113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114</v>
      </c>
      <c r="B8" s="164" t="s">
        <v>61</v>
      </c>
      <c r="C8" s="183" t="s">
        <v>62</v>
      </c>
      <c r="D8" s="165"/>
      <c r="E8" s="166"/>
      <c r="F8" s="167"/>
      <c r="G8" s="168">
        <f>SUMIF(AG9:AG63,"&lt;&gt;NOR",G9:G63)</f>
        <v>0</v>
      </c>
      <c r="H8" s="162"/>
      <c r="I8" s="162">
        <f>SUM(I9:I63)</f>
        <v>0</v>
      </c>
      <c r="J8" s="162"/>
      <c r="K8" s="162">
        <f>SUM(K9:K63)</f>
        <v>0</v>
      </c>
      <c r="L8" s="162"/>
      <c r="M8" s="162">
        <f>SUM(M9:M63)</f>
        <v>0</v>
      </c>
      <c r="N8" s="161"/>
      <c r="O8" s="161">
        <f>SUM(O9:O63)</f>
        <v>6.45</v>
      </c>
      <c r="P8" s="161"/>
      <c r="Q8" s="161">
        <f>SUM(Q9:Q63)</f>
        <v>0</v>
      </c>
      <c r="R8" s="162"/>
      <c r="S8" s="162"/>
      <c r="T8" s="162"/>
      <c r="U8" s="162"/>
      <c r="V8" s="162">
        <f>SUM(V9:V63)</f>
        <v>335.53000000000003</v>
      </c>
      <c r="W8" s="162"/>
      <c r="X8" s="162"/>
      <c r="Y8" s="162"/>
      <c r="AG8" t="s">
        <v>115</v>
      </c>
    </row>
    <row r="9" spans="1:60" ht="22.5" outlineLevel="1" x14ac:dyDescent="0.2">
      <c r="A9" s="170">
        <v>1</v>
      </c>
      <c r="B9" s="171" t="s">
        <v>116</v>
      </c>
      <c r="C9" s="184" t="s">
        <v>117</v>
      </c>
      <c r="D9" s="172" t="s">
        <v>118</v>
      </c>
      <c r="E9" s="173">
        <v>52.487670000000001</v>
      </c>
      <c r="F9" s="174"/>
      <c r="G9" s="175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12</v>
      </c>
      <c r="M9" s="157">
        <f>G9*(1+L9/100)</f>
        <v>0</v>
      </c>
      <c r="N9" s="156">
        <v>2.085E-2</v>
      </c>
      <c r="O9" s="156">
        <f>ROUND(E9*N9,2)</f>
        <v>1.0900000000000001</v>
      </c>
      <c r="P9" s="156">
        <v>0</v>
      </c>
      <c r="Q9" s="156">
        <f>ROUND(E9*P9,2)</f>
        <v>0</v>
      </c>
      <c r="R9" s="157"/>
      <c r="S9" s="157" t="s">
        <v>119</v>
      </c>
      <c r="T9" s="157" t="s">
        <v>120</v>
      </c>
      <c r="U9" s="157">
        <v>0.36</v>
      </c>
      <c r="V9" s="157">
        <f>ROUND(E9*U9,2)</f>
        <v>18.899999999999999</v>
      </c>
      <c r="W9" s="157"/>
      <c r="X9" s="157" t="s">
        <v>121</v>
      </c>
      <c r="Y9" s="157" t="s">
        <v>122</v>
      </c>
      <c r="Z9" s="147"/>
      <c r="AA9" s="147"/>
      <c r="AB9" s="147"/>
      <c r="AC9" s="147"/>
      <c r="AD9" s="147"/>
      <c r="AE9" s="147"/>
      <c r="AF9" s="147"/>
      <c r="AG9" s="147" t="s">
        <v>123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5" t="s">
        <v>124</v>
      </c>
      <c r="D10" s="159"/>
      <c r="E10" s="160">
        <v>52.487670000000001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125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0">
        <v>2</v>
      </c>
      <c r="B11" s="171" t="s">
        <v>126</v>
      </c>
      <c r="C11" s="184" t="s">
        <v>127</v>
      </c>
      <c r="D11" s="172" t="s">
        <v>118</v>
      </c>
      <c r="E11" s="173">
        <v>20.86</v>
      </c>
      <c r="F11" s="174"/>
      <c r="G11" s="175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12</v>
      </c>
      <c r="M11" s="157">
        <f>G11*(1+L11/100)</f>
        <v>0</v>
      </c>
      <c r="N11" s="156">
        <v>2.63E-3</v>
      </c>
      <c r="O11" s="156">
        <f>ROUND(E11*N11,2)</f>
        <v>0.05</v>
      </c>
      <c r="P11" s="156">
        <v>0</v>
      </c>
      <c r="Q11" s="156">
        <f>ROUND(E11*P11,2)</f>
        <v>0</v>
      </c>
      <c r="R11" s="157"/>
      <c r="S11" s="157" t="s">
        <v>119</v>
      </c>
      <c r="T11" s="157" t="s">
        <v>128</v>
      </c>
      <c r="U11" s="157">
        <v>0.22400999999999999</v>
      </c>
      <c r="V11" s="157">
        <f>ROUND(E11*U11,2)</f>
        <v>4.67</v>
      </c>
      <c r="W11" s="157"/>
      <c r="X11" s="157" t="s">
        <v>121</v>
      </c>
      <c r="Y11" s="157" t="s">
        <v>122</v>
      </c>
      <c r="Z11" s="147"/>
      <c r="AA11" s="147"/>
      <c r="AB11" s="147"/>
      <c r="AC11" s="147"/>
      <c r="AD11" s="147"/>
      <c r="AE11" s="147"/>
      <c r="AF11" s="147"/>
      <c r="AG11" s="147" t="s">
        <v>123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2" x14ac:dyDescent="0.2">
      <c r="A12" s="154"/>
      <c r="B12" s="155"/>
      <c r="C12" s="185" t="s">
        <v>129</v>
      </c>
      <c r="D12" s="159"/>
      <c r="E12" s="160">
        <v>13.4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125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5" t="s">
        <v>130</v>
      </c>
      <c r="D13" s="159"/>
      <c r="E13" s="160">
        <v>7.46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125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0">
        <v>3</v>
      </c>
      <c r="B14" s="171" t="s">
        <v>131</v>
      </c>
      <c r="C14" s="184" t="s">
        <v>132</v>
      </c>
      <c r="D14" s="172" t="s">
        <v>133</v>
      </c>
      <c r="E14" s="173">
        <v>53.85</v>
      </c>
      <c r="F14" s="174"/>
      <c r="G14" s="175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12</v>
      </c>
      <c r="M14" s="157">
        <f>G14*(1+L14/100)</f>
        <v>0</v>
      </c>
      <c r="N14" s="156">
        <v>1E-4</v>
      </c>
      <c r="O14" s="156">
        <f>ROUND(E14*N14,2)</f>
        <v>0.01</v>
      </c>
      <c r="P14" s="156">
        <v>0</v>
      </c>
      <c r="Q14" s="156">
        <f>ROUND(E14*P14,2)</f>
        <v>0</v>
      </c>
      <c r="R14" s="157"/>
      <c r="S14" s="157" t="s">
        <v>119</v>
      </c>
      <c r="T14" s="157" t="s">
        <v>120</v>
      </c>
      <c r="U14" s="157">
        <v>0.05</v>
      </c>
      <c r="V14" s="157">
        <f>ROUND(E14*U14,2)</f>
        <v>2.69</v>
      </c>
      <c r="W14" s="157"/>
      <c r="X14" s="157" t="s">
        <v>121</v>
      </c>
      <c r="Y14" s="157" t="s">
        <v>122</v>
      </c>
      <c r="Z14" s="147"/>
      <c r="AA14" s="147"/>
      <c r="AB14" s="147"/>
      <c r="AC14" s="147"/>
      <c r="AD14" s="147"/>
      <c r="AE14" s="147"/>
      <c r="AF14" s="147"/>
      <c r="AG14" s="147" t="s">
        <v>123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5" t="s">
        <v>134</v>
      </c>
      <c r="D15" s="159"/>
      <c r="E15" s="160">
        <v>53.85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125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0">
        <v>4</v>
      </c>
      <c r="B16" s="171" t="s">
        <v>135</v>
      </c>
      <c r="C16" s="184" t="s">
        <v>136</v>
      </c>
      <c r="D16" s="172" t="s">
        <v>118</v>
      </c>
      <c r="E16" s="173">
        <v>48.6</v>
      </c>
      <c r="F16" s="174"/>
      <c r="G16" s="175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12</v>
      </c>
      <c r="M16" s="157">
        <f>G16*(1+L16/100)</f>
        <v>0</v>
      </c>
      <c r="N16" s="156">
        <v>4.0000000000000003E-5</v>
      </c>
      <c r="O16" s="156">
        <f>ROUND(E16*N16,2)</f>
        <v>0</v>
      </c>
      <c r="P16" s="156">
        <v>0</v>
      </c>
      <c r="Q16" s="156">
        <f>ROUND(E16*P16,2)</f>
        <v>0</v>
      </c>
      <c r="R16" s="157"/>
      <c r="S16" s="157" t="s">
        <v>119</v>
      </c>
      <c r="T16" s="157" t="s">
        <v>120</v>
      </c>
      <c r="U16" s="157">
        <v>7.8E-2</v>
      </c>
      <c r="V16" s="157">
        <f>ROUND(E16*U16,2)</f>
        <v>3.79</v>
      </c>
      <c r="W16" s="157"/>
      <c r="X16" s="157" t="s">
        <v>121</v>
      </c>
      <c r="Y16" s="157" t="s">
        <v>122</v>
      </c>
      <c r="Z16" s="147"/>
      <c r="AA16" s="147"/>
      <c r="AB16" s="147"/>
      <c r="AC16" s="147"/>
      <c r="AD16" s="147"/>
      <c r="AE16" s="147"/>
      <c r="AF16" s="147"/>
      <c r="AG16" s="147" t="s">
        <v>123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5" t="s">
        <v>137</v>
      </c>
      <c r="D17" s="159"/>
      <c r="E17" s="160">
        <v>48.6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125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0">
        <v>5</v>
      </c>
      <c r="B18" s="171" t="s">
        <v>138</v>
      </c>
      <c r="C18" s="184" t="s">
        <v>139</v>
      </c>
      <c r="D18" s="172" t="s">
        <v>118</v>
      </c>
      <c r="E18" s="173">
        <v>189.09299999999999</v>
      </c>
      <c r="F18" s="174"/>
      <c r="G18" s="175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12</v>
      </c>
      <c r="M18" s="157">
        <f>G18*(1+L18/100)</f>
        <v>0</v>
      </c>
      <c r="N18" s="156">
        <v>3.5E-4</v>
      </c>
      <c r="O18" s="156">
        <f>ROUND(E18*N18,2)</f>
        <v>7.0000000000000007E-2</v>
      </c>
      <c r="P18" s="156">
        <v>0</v>
      </c>
      <c r="Q18" s="156">
        <f>ROUND(E18*P18,2)</f>
        <v>0</v>
      </c>
      <c r="R18" s="157"/>
      <c r="S18" s="157" t="s">
        <v>119</v>
      </c>
      <c r="T18" s="157" t="s">
        <v>120</v>
      </c>
      <c r="U18" s="157">
        <v>7.0000000000000007E-2</v>
      </c>
      <c r="V18" s="157">
        <f>ROUND(E18*U18,2)</f>
        <v>13.24</v>
      </c>
      <c r="W18" s="157"/>
      <c r="X18" s="157" t="s">
        <v>121</v>
      </c>
      <c r="Y18" s="157" t="s">
        <v>122</v>
      </c>
      <c r="Z18" s="147"/>
      <c r="AA18" s="147"/>
      <c r="AB18" s="147"/>
      <c r="AC18" s="147"/>
      <c r="AD18" s="147"/>
      <c r="AE18" s="147"/>
      <c r="AF18" s="147"/>
      <c r="AG18" s="147" t="s">
        <v>123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5" t="s">
        <v>140</v>
      </c>
      <c r="D19" s="159"/>
      <c r="E19" s="160">
        <v>10.88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125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5" t="s">
        <v>141</v>
      </c>
      <c r="D20" s="159"/>
      <c r="E20" s="160">
        <v>146.583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125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5" t="s">
        <v>142</v>
      </c>
      <c r="D21" s="159"/>
      <c r="E21" s="160">
        <v>10.77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125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3" x14ac:dyDescent="0.2">
      <c r="A22" s="154"/>
      <c r="B22" s="155"/>
      <c r="C22" s="185" t="s">
        <v>129</v>
      </c>
      <c r="D22" s="159"/>
      <c r="E22" s="160">
        <v>13.4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125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5" t="s">
        <v>130</v>
      </c>
      <c r="D23" s="159"/>
      <c r="E23" s="160">
        <v>7.46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125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0">
        <v>6</v>
      </c>
      <c r="B24" s="171" t="s">
        <v>143</v>
      </c>
      <c r="C24" s="184" t="s">
        <v>144</v>
      </c>
      <c r="D24" s="172" t="s">
        <v>118</v>
      </c>
      <c r="E24" s="173">
        <v>10.88</v>
      </c>
      <c r="F24" s="174"/>
      <c r="G24" s="175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12</v>
      </c>
      <c r="M24" s="157">
        <f>G24*(1+L24/100)</f>
        <v>0</v>
      </c>
      <c r="N24" s="156">
        <v>1.332E-2</v>
      </c>
      <c r="O24" s="156">
        <f>ROUND(E24*N24,2)</f>
        <v>0.14000000000000001</v>
      </c>
      <c r="P24" s="156">
        <v>0</v>
      </c>
      <c r="Q24" s="156">
        <f>ROUND(E24*P24,2)</f>
        <v>0</v>
      </c>
      <c r="R24" s="157"/>
      <c r="S24" s="157" t="s">
        <v>119</v>
      </c>
      <c r="T24" s="157" t="s">
        <v>120</v>
      </c>
      <c r="U24" s="157">
        <v>0.85699999999999998</v>
      </c>
      <c r="V24" s="157">
        <f>ROUND(E24*U24,2)</f>
        <v>9.32</v>
      </c>
      <c r="W24" s="157"/>
      <c r="X24" s="157" t="s">
        <v>121</v>
      </c>
      <c r="Y24" s="157" t="s">
        <v>122</v>
      </c>
      <c r="Z24" s="147"/>
      <c r="AA24" s="147"/>
      <c r="AB24" s="147"/>
      <c r="AC24" s="147"/>
      <c r="AD24" s="147"/>
      <c r="AE24" s="147"/>
      <c r="AF24" s="147"/>
      <c r="AG24" s="147" t="s">
        <v>123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5" t="s">
        <v>145</v>
      </c>
      <c r="D25" s="159"/>
      <c r="E25" s="160">
        <v>1.6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125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5" t="s">
        <v>146</v>
      </c>
      <c r="D26" s="159"/>
      <c r="E26" s="160">
        <v>1.6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125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5" t="s">
        <v>147</v>
      </c>
      <c r="D27" s="159"/>
      <c r="E27" s="160">
        <v>5.58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125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85" t="s">
        <v>148</v>
      </c>
      <c r="D28" s="159"/>
      <c r="E28" s="160">
        <v>2.1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125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0">
        <v>7</v>
      </c>
      <c r="B29" s="171" t="s">
        <v>149</v>
      </c>
      <c r="C29" s="184" t="s">
        <v>150</v>
      </c>
      <c r="D29" s="172" t="s">
        <v>118</v>
      </c>
      <c r="E29" s="173">
        <v>0.74</v>
      </c>
      <c r="F29" s="174"/>
      <c r="G29" s="175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12</v>
      </c>
      <c r="M29" s="157">
        <f>G29*(1+L29/100)</f>
        <v>0</v>
      </c>
      <c r="N29" s="156">
        <v>2.4129999999999999E-2</v>
      </c>
      <c r="O29" s="156">
        <f>ROUND(E29*N29,2)</f>
        <v>0.02</v>
      </c>
      <c r="P29" s="156">
        <v>0</v>
      </c>
      <c r="Q29" s="156">
        <f>ROUND(E29*P29,2)</f>
        <v>0</v>
      </c>
      <c r="R29" s="157"/>
      <c r="S29" s="157" t="s">
        <v>119</v>
      </c>
      <c r="T29" s="157" t="s">
        <v>128</v>
      </c>
      <c r="U29" s="157">
        <v>0.877</v>
      </c>
      <c r="V29" s="157">
        <f>ROUND(E29*U29,2)</f>
        <v>0.65</v>
      </c>
      <c r="W29" s="157"/>
      <c r="X29" s="157" t="s">
        <v>121</v>
      </c>
      <c r="Y29" s="157" t="s">
        <v>122</v>
      </c>
      <c r="Z29" s="147"/>
      <c r="AA29" s="147"/>
      <c r="AB29" s="147"/>
      <c r="AC29" s="147"/>
      <c r="AD29" s="147"/>
      <c r="AE29" s="147"/>
      <c r="AF29" s="147"/>
      <c r="AG29" s="147" t="s">
        <v>123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61" t="s">
        <v>151</v>
      </c>
      <c r="D30" s="262"/>
      <c r="E30" s="262"/>
      <c r="F30" s="262"/>
      <c r="G30" s="262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152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5" t="s">
        <v>153</v>
      </c>
      <c r="D31" s="159"/>
      <c r="E31" s="160">
        <v>0.74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125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0">
        <v>8</v>
      </c>
      <c r="B32" s="171" t="s">
        <v>154</v>
      </c>
      <c r="C32" s="184" t="s">
        <v>155</v>
      </c>
      <c r="D32" s="172" t="s">
        <v>118</v>
      </c>
      <c r="E32" s="173">
        <v>146.583</v>
      </c>
      <c r="F32" s="174"/>
      <c r="G32" s="175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12</v>
      </c>
      <c r="M32" s="157">
        <f>G32*(1+L32/100)</f>
        <v>0</v>
      </c>
      <c r="N32" s="156">
        <v>2.7210000000000002E-2</v>
      </c>
      <c r="O32" s="156">
        <f>ROUND(E32*N32,2)</f>
        <v>3.99</v>
      </c>
      <c r="P32" s="156">
        <v>0</v>
      </c>
      <c r="Q32" s="156">
        <f>ROUND(E32*P32,2)</f>
        <v>0</v>
      </c>
      <c r="R32" s="157"/>
      <c r="S32" s="157" t="s">
        <v>119</v>
      </c>
      <c r="T32" s="157" t="s">
        <v>120</v>
      </c>
      <c r="U32" s="157">
        <v>0.877</v>
      </c>
      <c r="V32" s="157">
        <f>ROUND(E32*U32,2)</f>
        <v>128.55000000000001</v>
      </c>
      <c r="W32" s="157"/>
      <c r="X32" s="157" t="s">
        <v>121</v>
      </c>
      <c r="Y32" s="157" t="s">
        <v>122</v>
      </c>
      <c r="Z32" s="147"/>
      <c r="AA32" s="147"/>
      <c r="AB32" s="147"/>
      <c r="AC32" s="147"/>
      <c r="AD32" s="147"/>
      <c r="AE32" s="147"/>
      <c r="AF32" s="147"/>
      <c r="AG32" s="147" t="s">
        <v>123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61" t="s">
        <v>151</v>
      </c>
      <c r="D33" s="262"/>
      <c r="E33" s="262"/>
      <c r="F33" s="262"/>
      <c r="G33" s="262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152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5" t="s">
        <v>156</v>
      </c>
      <c r="D34" s="159"/>
      <c r="E34" s="160">
        <v>68.251000000000005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125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5" t="s">
        <v>157</v>
      </c>
      <c r="D35" s="159"/>
      <c r="E35" s="160">
        <v>131.262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125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5" t="s">
        <v>158</v>
      </c>
      <c r="D36" s="159"/>
      <c r="E36" s="160">
        <v>6.55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125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85" t="s">
        <v>159</v>
      </c>
      <c r="D37" s="159"/>
      <c r="E37" s="160">
        <v>-48.6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125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85" t="s">
        <v>160</v>
      </c>
      <c r="D38" s="159"/>
      <c r="E38" s="160">
        <v>-10.88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125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6">
        <v>9</v>
      </c>
      <c r="B39" s="177" t="s">
        <v>161</v>
      </c>
      <c r="C39" s="186" t="s">
        <v>162</v>
      </c>
      <c r="D39" s="178" t="s">
        <v>163</v>
      </c>
      <c r="E39" s="179">
        <v>12</v>
      </c>
      <c r="F39" s="180"/>
      <c r="G39" s="181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12</v>
      </c>
      <c r="M39" s="157">
        <f>G39*(1+L39/100)</f>
        <v>0</v>
      </c>
      <c r="N39" s="156">
        <v>9.6299999999999997E-3</v>
      </c>
      <c r="O39" s="156">
        <f>ROUND(E39*N39,2)</f>
        <v>0.12</v>
      </c>
      <c r="P39" s="156">
        <v>0</v>
      </c>
      <c r="Q39" s="156">
        <f>ROUND(E39*P39,2)</f>
        <v>0</v>
      </c>
      <c r="R39" s="157"/>
      <c r="S39" s="157" t="s">
        <v>119</v>
      </c>
      <c r="T39" s="157" t="s">
        <v>128</v>
      </c>
      <c r="U39" s="157">
        <v>2.3519999999999999</v>
      </c>
      <c r="V39" s="157">
        <f>ROUND(E39*U39,2)</f>
        <v>28.22</v>
      </c>
      <c r="W39" s="157"/>
      <c r="X39" s="157" t="s">
        <v>121</v>
      </c>
      <c r="Y39" s="157" t="s">
        <v>122</v>
      </c>
      <c r="Z39" s="147"/>
      <c r="AA39" s="147"/>
      <c r="AB39" s="147"/>
      <c r="AC39" s="147"/>
      <c r="AD39" s="147"/>
      <c r="AE39" s="147"/>
      <c r="AF39" s="147"/>
      <c r="AG39" s="147" t="s">
        <v>123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0">
        <v>10</v>
      </c>
      <c r="B40" s="171" t="s">
        <v>164</v>
      </c>
      <c r="C40" s="184" t="s">
        <v>165</v>
      </c>
      <c r="D40" s="172" t="s">
        <v>118</v>
      </c>
      <c r="E40" s="173">
        <v>1.6</v>
      </c>
      <c r="F40" s="174"/>
      <c r="G40" s="175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12</v>
      </c>
      <c r="M40" s="157">
        <f>G40*(1+L40/100)</f>
        <v>0</v>
      </c>
      <c r="N40" s="156">
        <v>9.0200000000000002E-3</v>
      </c>
      <c r="O40" s="156">
        <f>ROUND(E40*N40,2)</f>
        <v>0.01</v>
      </c>
      <c r="P40" s="156">
        <v>0</v>
      </c>
      <c r="Q40" s="156">
        <f>ROUND(E40*P40,2)</f>
        <v>0</v>
      </c>
      <c r="R40" s="157"/>
      <c r="S40" s="157" t="s">
        <v>119</v>
      </c>
      <c r="T40" s="157" t="s">
        <v>120</v>
      </c>
      <c r="U40" s="157">
        <v>1.5620000000000001</v>
      </c>
      <c r="V40" s="157">
        <f>ROUND(E40*U40,2)</f>
        <v>2.5</v>
      </c>
      <c r="W40" s="157"/>
      <c r="X40" s="157" t="s">
        <v>121</v>
      </c>
      <c r="Y40" s="157" t="s">
        <v>122</v>
      </c>
      <c r="Z40" s="147"/>
      <c r="AA40" s="147"/>
      <c r="AB40" s="147"/>
      <c r="AC40" s="147"/>
      <c r="AD40" s="147"/>
      <c r="AE40" s="147"/>
      <c r="AF40" s="147"/>
      <c r="AG40" s="147" t="s">
        <v>123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5" t="s">
        <v>166</v>
      </c>
      <c r="D41" s="159"/>
      <c r="E41" s="160">
        <v>1.6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125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0">
        <v>11</v>
      </c>
      <c r="B42" s="171" t="s">
        <v>167</v>
      </c>
      <c r="C42" s="184" t="s">
        <v>168</v>
      </c>
      <c r="D42" s="172" t="s">
        <v>133</v>
      </c>
      <c r="E42" s="173">
        <v>14.8</v>
      </c>
      <c r="F42" s="174"/>
      <c r="G42" s="175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12</v>
      </c>
      <c r="M42" s="157">
        <f>G42*(1+L42/100)</f>
        <v>0</v>
      </c>
      <c r="N42" s="156">
        <v>3.6999999999999999E-4</v>
      </c>
      <c r="O42" s="156">
        <f>ROUND(E42*N42,2)</f>
        <v>0.01</v>
      </c>
      <c r="P42" s="156">
        <v>0</v>
      </c>
      <c r="Q42" s="156">
        <f>ROUND(E42*P42,2)</f>
        <v>0</v>
      </c>
      <c r="R42" s="157"/>
      <c r="S42" s="157" t="s">
        <v>119</v>
      </c>
      <c r="T42" s="157" t="s">
        <v>120</v>
      </c>
      <c r="U42" s="157">
        <v>0.21360000000000001</v>
      </c>
      <c r="V42" s="157">
        <f>ROUND(E42*U42,2)</f>
        <v>3.16</v>
      </c>
      <c r="W42" s="157"/>
      <c r="X42" s="157" t="s">
        <v>121</v>
      </c>
      <c r="Y42" s="157" t="s">
        <v>122</v>
      </c>
      <c r="Z42" s="147"/>
      <c r="AA42" s="147"/>
      <c r="AB42" s="147"/>
      <c r="AC42" s="147"/>
      <c r="AD42" s="147"/>
      <c r="AE42" s="147"/>
      <c r="AF42" s="147"/>
      <c r="AG42" s="147" t="s">
        <v>123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5" t="s">
        <v>169</v>
      </c>
      <c r="D43" s="159"/>
      <c r="E43" s="160">
        <v>14.8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125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0">
        <v>12</v>
      </c>
      <c r="B44" s="171" t="s">
        <v>170</v>
      </c>
      <c r="C44" s="184" t="s">
        <v>171</v>
      </c>
      <c r="D44" s="172" t="s">
        <v>133</v>
      </c>
      <c r="E44" s="173">
        <v>26.2</v>
      </c>
      <c r="F44" s="174"/>
      <c r="G44" s="175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12</v>
      </c>
      <c r="M44" s="157">
        <f>G44*(1+L44/100)</f>
        <v>0</v>
      </c>
      <c r="N44" s="156">
        <v>5.1000000000000004E-4</v>
      </c>
      <c r="O44" s="156">
        <f>ROUND(E44*N44,2)</f>
        <v>0.01</v>
      </c>
      <c r="P44" s="156">
        <v>0</v>
      </c>
      <c r="Q44" s="156">
        <f>ROUND(E44*P44,2)</f>
        <v>0</v>
      </c>
      <c r="R44" s="157"/>
      <c r="S44" s="157" t="s">
        <v>119</v>
      </c>
      <c r="T44" s="157" t="s">
        <v>120</v>
      </c>
      <c r="U44" s="157">
        <v>0.16</v>
      </c>
      <c r="V44" s="157">
        <f>ROUND(E44*U44,2)</f>
        <v>4.1900000000000004</v>
      </c>
      <c r="W44" s="157"/>
      <c r="X44" s="157" t="s">
        <v>121</v>
      </c>
      <c r="Y44" s="157" t="s">
        <v>122</v>
      </c>
      <c r="Z44" s="147"/>
      <c r="AA44" s="147"/>
      <c r="AB44" s="147"/>
      <c r="AC44" s="147"/>
      <c r="AD44" s="147"/>
      <c r="AE44" s="147"/>
      <c r="AF44" s="147"/>
      <c r="AG44" s="147" t="s">
        <v>123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5" t="s">
        <v>172</v>
      </c>
      <c r="D45" s="159"/>
      <c r="E45" s="160">
        <v>26.2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125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0">
        <v>13</v>
      </c>
      <c r="B46" s="171" t="s">
        <v>173</v>
      </c>
      <c r="C46" s="184" t="s">
        <v>174</v>
      </c>
      <c r="D46" s="172" t="s">
        <v>133</v>
      </c>
      <c r="E46" s="173">
        <v>20.25</v>
      </c>
      <c r="F46" s="174"/>
      <c r="G46" s="175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12</v>
      </c>
      <c r="M46" s="157">
        <f>G46*(1+L46/100)</f>
        <v>0</v>
      </c>
      <c r="N46" s="156">
        <v>2.0000000000000002E-5</v>
      </c>
      <c r="O46" s="156">
        <f>ROUND(E46*N46,2)</f>
        <v>0</v>
      </c>
      <c r="P46" s="156">
        <v>0</v>
      </c>
      <c r="Q46" s="156">
        <f>ROUND(E46*P46,2)</f>
        <v>0</v>
      </c>
      <c r="R46" s="157"/>
      <c r="S46" s="157" t="s">
        <v>128</v>
      </c>
      <c r="T46" s="157" t="s">
        <v>120</v>
      </c>
      <c r="U46" s="157">
        <v>0.16</v>
      </c>
      <c r="V46" s="157">
        <f>ROUND(E46*U46,2)</f>
        <v>3.24</v>
      </c>
      <c r="W46" s="157"/>
      <c r="X46" s="157" t="s">
        <v>121</v>
      </c>
      <c r="Y46" s="157" t="s">
        <v>122</v>
      </c>
      <c r="Z46" s="147"/>
      <c r="AA46" s="147"/>
      <c r="AB46" s="147"/>
      <c r="AC46" s="147"/>
      <c r="AD46" s="147"/>
      <c r="AE46" s="147"/>
      <c r="AF46" s="147"/>
      <c r="AG46" s="147" t="s">
        <v>123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85" t="s">
        <v>175</v>
      </c>
      <c r="D47" s="159"/>
      <c r="E47" s="160">
        <v>20.25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125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0">
        <v>14</v>
      </c>
      <c r="B48" s="171" t="s">
        <v>176</v>
      </c>
      <c r="C48" s="184" t="s">
        <v>177</v>
      </c>
      <c r="D48" s="172" t="s">
        <v>133</v>
      </c>
      <c r="E48" s="173">
        <v>33.6</v>
      </c>
      <c r="F48" s="174"/>
      <c r="G48" s="175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12</v>
      </c>
      <c r="M48" s="157">
        <f>G48*(1+L48/100)</f>
        <v>0</v>
      </c>
      <c r="N48" s="156">
        <v>1.1E-4</v>
      </c>
      <c r="O48" s="156">
        <f>ROUND(E48*N48,2)</f>
        <v>0</v>
      </c>
      <c r="P48" s="156">
        <v>0</v>
      </c>
      <c r="Q48" s="156">
        <f>ROUND(E48*P48,2)</f>
        <v>0</v>
      </c>
      <c r="R48" s="157"/>
      <c r="S48" s="157" t="s">
        <v>128</v>
      </c>
      <c r="T48" s="157" t="s">
        <v>120</v>
      </c>
      <c r="U48" s="157">
        <v>0.16</v>
      </c>
      <c r="V48" s="157">
        <f>ROUND(E48*U48,2)</f>
        <v>5.38</v>
      </c>
      <c r="W48" s="157"/>
      <c r="X48" s="157" t="s">
        <v>121</v>
      </c>
      <c r="Y48" s="157" t="s">
        <v>122</v>
      </c>
      <c r="Z48" s="147"/>
      <c r="AA48" s="147"/>
      <c r="AB48" s="147"/>
      <c r="AC48" s="147"/>
      <c r="AD48" s="147"/>
      <c r="AE48" s="147"/>
      <c r="AF48" s="147"/>
      <c r="AG48" s="147" t="s">
        <v>123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5" t="s">
        <v>178</v>
      </c>
      <c r="D49" s="159"/>
      <c r="E49" s="160">
        <v>33.6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125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0">
        <v>15</v>
      </c>
      <c r="B50" s="171" t="s">
        <v>179</v>
      </c>
      <c r="C50" s="184" t="s">
        <v>180</v>
      </c>
      <c r="D50" s="172" t="s">
        <v>133</v>
      </c>
      <c r="E50" s="173">
        <v>12</v>
      </c>
      <c r="F50" s="174"/>
      <c r="G50" s="175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12</v>
      </c>
      <c r="M50" s="157">
        <f>G50*(1+L50/100)</f>
        <v>0</v>
      </c>
      <c r="N50" s="156">
        <v>9.0000000000000006E-5</v>
      </c>
      <c r="O50" s="156">
        <f>ROUND(E50*N50,2)</f>
        <v>0</v>
      </c>
      <c r="P50" s="156">
        <v>0</v>
      </c>
      <c r="Q50" s="156">
        <f>ROUND(E50*P50,2)</f>
        <v>0</v>
      </c>
      <c r="R50" s="157"/>
      <c r="S50" s="157" t="s">
        <v>128</v>
      </c>
      <c r="T50" s="157" t="s">
        <v>120</v>
      </c>
      <c r="U50" s="157">
        <v>0.16</v>
      </c>
      <c r="V50" s="157">
        <f>ROUND(E50*U50,2)</f>
        <v>1.92</v>
      </c>
      <c r="W50" s="157"/>
      <c r="X50" s="157" t="s">
        <v>121</v>
      </c>
      <c r="Y50" s="157" t="s">
        <v>122</v>
      </c>
      <c r="Z50" s="147"/>
      <c r="AA50" s="147"/>
      <c r="AB50" s="147"/>
      <c r="AC50" s="147"/>
      <c r="AD50" s="147"/>
      <c r="AE50" s="147"/>
      <c r="AF50" s="147"/>
      <c r="AG50" s="147" t="s">
        <v>123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5" t="s">
        <v>181</v>
      </c>
      <c r="D51" s="159"/>
      <c r="E51" s="160">
        <v>12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125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0">
        <v>16</v>
      </c>
      <c r="B52" s="171" t="s">
        <v>182</v>
      </c>
      <c r="C52" s="184" t="s">
        <v>183</v>
      </c>
      <c r="D52" s="172" t="s">
        <v>118</v>
      </c>
      <c r="E52" s="173">
        <v>189.09299999999999</v>
      </c>
      <c r="F52" s="174"/>
      <c r="G52" s="175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12</v>
      </c>
      <c r="M52" s="157">
        <f>G52*(1+L52/100)</f>
        <v>0</v>
      </c>
      <c r="N52" s="156">
        <v>4.9100000000000003E-3</v>
      </c>
      <c r="O52" s="156">
        <f>ROUND(E52*N52,2)</f>
        <v>0.93</v>
      </c>
      <c r="P52" s="156">
        <v>0</v>
      </c>
      <c r="Q52" s="156">
        <f>ROUND(E52*P52,2)</f>
        <v>0</v>
      </c>
      <c r="R52" s="157"/>
      <c r="S52" s="157" t="s">
        <v>119</v>
      </c>
      <c r="T52" s="157" t="s">
        <v>128</v>
      </c>
      <c r="U52" s="157">
        <v>0.36199999999999999</v>
      </c>
      <c r="V52" s="157">
        <f>ROUND(E52*U52,2)</f>
        <v>68.45</v>
      </c>
      <c r="W52" s="157"/>
      <c r="X52" s="157" t="s">
        <v>121</v>
      </c>
      <c r="Y52" s="157" t="s">
        <v>122</v>
      </c>
      <c r="Z52" s="147"/>
      <c r="AA52" s="147"/>
      <c r="AB52" s="147"/>
      <c r="AC52" s="147"/>
      <c r="AD52" s="147"/>
      <c r="AE52" s="147"/>
      <c r="AF52" s="147"/>
      <c r="AG52" s="147" t="s">
        <v>123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5" t="s">
        <v>140</v>
      </c>
      <c r="D53" s="159"/>
      <c r="E53" s="160">
        <v>10.88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125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5" t="s">
        <v>141</v>
      </c>
      <c r="D54" s="159"/>
      <c r="E54" s="160">
        <v>146.583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125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5" t="s">
        <v>142</v>
      </c>
      <c r="D55" s="159"/>
      <c r="E55" s="160">
        <v>10.77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125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3" x14ac:dyDescent="0.2">
      <c r="A56" s="154"/>
      <c r="B56" s="155"/>
      <c r="C56" s="185" t="s">
        <v>129</v>
      </c>
      <c r="D56" s="159"/>
      <c r="E56" s="160">
        <v>13.4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125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5" t="s">
        <v>130</v>
      </c>
      <c r="D57" s="159"/>
      <c r="E57" s="160">
        <v>7.46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125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6">
        <v>17</v>
      </c>
      <c r="B58" s="177" t="s">
        <v>184</v>
      </c>
      <c r="C58" s="186" t="s">
        <v>185</v>
      </c>
      <c r="D58" s="178" t="s">
        <v>118</v>
      </c>
      <c r="E58" s="179">
        <v>189.09299999999999</v>
      </c>
      <c r="F58" s="180"/>
      <c r="G58" s="181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12</v>
      </c>
      <c r="M58" s="157">
        <f>G58*(1+L58/100)</f>
        <v>0</v>
      </c>
      <c r="N58" s="156">
        <v>2.0000000000000002E-5</v>
      </c>
      <c r="O58" s="156">
        <f>ROUND(E58*N58,2)</f>
        <v>0</v>
      </c>
      <c r="P58" s="156">
        <v>0</v>
      </c>
      <c r="Q58" s="156">
        <f>ROUND(E58*P58,2)</f>
        <v>0</v>
      </c>
      <c r="R58" s="157"/>
      <c r="S58" s="157" t="s">
        <v>119</v>
      </c>
      <c r="T58" s="157" t="s">
        <v>120</v>
      </c>
      <c r="U58" s="157">
        <v>0.11</v>
      </c>
      <c r="V58" s="157">
        <f>ROUND(E58*U58,2)</f>
        <v>20.8</v>
      </c>
      <c r="W58" s="157"/>
      <c r="X58" s="157" t="s">
        <v>121</v>
      </c>
      <c r="Y58" s="157" t="s">
        <v>122</v>
      </c>
      <c r="Z58" s="147"/>
      <c r="AA58" s="147"/>
      <c r="AB58" s="147"/>
      <c r="AC58" s="147"/>
      <c r="AD58" s="147"/>
      <c r="AE58" s="147"/>
      <c r="AF58" s="147"/>
      <c r="AG58" s="147" t="s">
        <v>123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0">
        <v>18</v>
      </c>
      <c r="B59" s="171" t="s">
        <v>186</v>
      </c>
      <c r="C59" s="184" t="s">
        <v>187</v>
      </c>
      <c r="D59" s="172" t="s">
        <v>188</v>
      </c>
      <c r="E59" s="173">
        <v>314.92599999999999</v>
      </c>
      <c r="F59" s="174"/>
      <c r="G59" s="175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12</v>
      </c>
      <c r="M59" s="157">
        <f>G59*(1+L59/100)</f>
        <v>0</v>
      </c>
      <c r="N59" s="156">
        <v>0</v>
      </c>
      <c r="O59" s="156">
        <f>ROUND(E59*N59,2)</f>
        <v>0</v>
      </c>
      <c r="P59" s="156">
        <v>0</v>
      </c>
      <c r="Q59" s="156">
        <f>ROUND(E59*P59,2)</f>
        <v>0</v>
      </c>
      <c r="R59" s="157"/>
      <c r="S59" s="157" t="s">
        <v>189</v>
      </c>
      <c r="T59" s="157" t="s">
        <v>120</v>
      </c>
      <c r="U59" s="157">
        <v>0</v>
      </c>
      <c r="V59" s="157">
        <f>ROUND(E59*U59,2)</f>
        <v>0</v>
      </c>
      <c r="W59" s="157"/>
      <c r="X59" s="157" t="s">
        <v>121</v>
      </c>
      <c r="Y59" s="157" t="s">
        <v>122</v>
      </c>
      <c r="Z59" s="147"/>
      <c r="AA59" s="147"/>
      <c r="AB59" s="147"/>
      <c r="AC59" s="147"/>
      <c r="AD59" s="147"/>
      <c r="AE59" s="147"/>
      <c r="AF59" s="147"/>
      <c r="AG59" s="147" t="s">
        <v>123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85" t="s">
        <v>190</v>
      </c>
      <c r="D60" s="159"/>
      <c r="E60" s="160">
        <v>314.92599999999999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125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6">
        <v>19</v>
      </c>
      <c r="B61" s="177" t="s">
        <v>191</v>
      </c>
      <c r="C61" s="186" t="s">
        <v>192</v>
      </c>
      <c r="D61" s="178" t="s">
        <v>188</v>
      </c>
      <c r="E61" s="179">
        <v>1</v>
      </c>
      <c r="F61" s="180"/>
      <c r="G61" s="181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12</v>
      </c>
      <c r="M61" s="157">
        <f>G61*(1+L61/100)</f>
        <v>0</v>
      </c>
      <c r="N61" s="156">
        <v>0</v>
      </c>
      <c r="O61" s="156">
        <f>ROUND(E61*N61,2)</f>
        <v>0</v>
      </c>
      <c r="P61" s="156">
        <v>0</v>
      </c>
      <c r="Q61" s="156">
        <f>ROUND(E61*P61,2)</f>
        <v>0</v>
      </c>
      <c r="R61" s="157"/>
      <c r="S61" s="157" t="s">
        <v>189</v>
      </c>
      <c r="T61" s="157" t="s">
        <v>120</v>
      </c>
      <c r="U61" s="157">
        <v>0</v>
      </c>
      <c r="V61" s="157">
        <f>ROUND(E61*U61,2)</f>
        <v>0</v>
      </c>
      <c r="W61" s="157"/>
      <c r="X61" s="157" t="s">
        <v>121</v>
      </c>
      <c r="Y61" s="157" t="s">
        <v>122</v>
      </c>
      <c r="Z61" s="147"/>
      <c r="AA61" s="147"/>
      <c r="AB61" s="147"/>
      <c r="AC61" s="147"/>
      <c r="AD61" s="147"/>
      <c r="AE61" s="147"/>
      <c r="AF61" s="147"/>
      <c r="AG61" s="147" t="s">
        <v>123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0">
        <v>20</v>
      </c>
      <c r="B62" s="171" t="s">
        <v>193</v>
      </c>
      <c r="C62" s="184" t="s">
        <v>194</v>
      </c>
      <c r="D62" s="172" t="s">
        <v>195</v>
      </c>
      <c r="E62" s="173">
        <v>99.1</v>
      </c>
      <c r="F62" s="174"/>
      <c r="G62" s="175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12</v>
      </c>
      <c r="M62" s="157">
        <f>G62*(1+L62/100)</f>
        <v>0</v>
      </c>
      <c r="N62" s="156">
        <v>0</v>
      </c>
      <c r="O62" s="156">
        <f>ROUND(E62*N62,2)</f>
        <v>0</v>
      </c>
      <c r="P62" s="156">
        <v>0</v>
      </c>
      <c r="Q62" s="156">
        <f>ROUND(E62*P62,2)</f>
        <v>0</v>
      </c>
      <c r="R62" s="157"/>
      <c r="S62" s="157" t="s">
        <v>189</v>
      </c>
      <c r="T62" s="157" t="s">
        <v>120</v>
      </c>
      <c r="U62" s="157">
        <v>0.16</v>
      </c>
      <c r="V62" s="157">
        <f>ROUND(E62*U62,2)</f>
        <v>15.86</v>
      </c>
      <c r="W62" s="157"/>
      <c r="X62" s="157" t="s">
        <v>121</v>
      </c>
      <c r="Y62" s="157" t="s">
        <v>122</v>
      </c>
      <c r="Z62" s="147"/>
      <c r="AA62" s="147"/>
      <c r="AB62" s="147"/>
      <c r="AC62" s="147"/>
      <c r="AD62" s="147"/>
      <c r="AE62" s="147"/>
      <c r="AF62" s="147"/>
      <c r="AG62" s="147" t="s">
        <v>123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5" t="s">
        <v>196</v>
      </c>
      <c r="D63" s="159"/>
      <c r="E63" s="160">
        <v>99.1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125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163" t="s">
        <v>114</v>
      </c>
      <c r="B64" s="164" t="s">
        <v>63</v>
      </c>
      <c r="C64" s="183" t="s">
        <v>64</v>
      </c>
      <c r="D64" s="165"/>
      <c r="E64" s="166"/>
      <c r="F64" s="167"/>
      <c r="G64" s="168">
        <f>SUMIF(AG65:AG80,"&lt;&gt;NOR",G65:G80)</f>
        <v>0</v>
      </c>
      <c r="H64" s="162"/>
      <c r="I64" s="162">
        <f>SUM(I65:I80)</f>
        <v>0</v>
      </c>
      <c r="J64" s="162"/>
      <c r="K64" s="162">
        <f>SUM(K65:K80)</f>
        <v>0</v>
      </c>
      <c r="L64" s="162"/>
      <c r="M64" s="162">
        <f>SUM(M65:M80)</f>
        <v>0</v>
      </c>
      <c r="N64" s="161"/>
      <c r="O64" s="161">
        <f>SUM(O65:O80)</f>
        <v>6.9799999999999995</v>
      </c>
      <c r="P64" s="161"/>
      <c r="Q64" s="161">
        <f>SUM(Q65:Q80)</f>
        <v>0</v>
      </c>
      <c r="R64" s="162"/>
      <c r="S64" s="162"/>
      <c r="T64" s="162"/>
      <c r="U64" s="162"/>
      <c r="V64" s="162">
        <f>SUM(V65:V80)</f>
        <v>88.850000000000009</v>
      </c>
      <c r="W64" s="162"/>
      <c r="X64" s="162"/>
      <c r="Y64" s="162"/>
      <c r="AG64" t="s">
        <v>115</v>
      </c>
    </row>
    <row r="65" spans="1:60" outlineLevel="1" x14ac:dyDescent="0.2">
      <c r="A65" s="170">
        <v>21</v>
      </c>
      <c r="B65" s="171" t="s">
        <v>197</v>
      </c>
      <c r="C65" s="184" t="s">
        <v>198</v>
      </c>
      <c r="D65" s="172" t="s">
        <v>118</v>
      </c>
      <c r="E65" s="173">
        <v>10</v>
      </c>
      <c r="F65" s="174"/>
      <c r="G65" s="175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12</v>
      </c>
      <c r="M65" s="157">
        <f>G65*(1+L65/100)</f>
        <v>0</v>
      </c>
      <c r="N65" s="156">
        <v>1.8380000000000001E-2</v>
      </c>
      <c r="O65" s="156">
        <f>ROUND(E65*N65,2)</f>
        <v>0.18</v>
      </c>
      <c r="P65" s="156">
        <v>0</v>
      </c>
      <c r="Q65" s="156">
        <f>ROUND(E65*P65,2)</f>
        <v>0</v>
      </c>
      <c r="R65" s="157"/>
      <c r="S65" s="157" t="s">
        <v>119</v>
      </c>
      <c r="T65" s="157" t="s">
        <v>120</v>
      </c>
      <c r="U65" s="157">
        <v>0.13</v>
      </c>
      <c r="V65" s="157">
        <f>ROUND(E65*U65,2)</f>
        <v>1.3</v>
      </c>
      <c r="W65" s="157"/>
      <c r="X65" s="157" t="s">
        <v>121</v>
      </c>
      <c r="Y65" s="157" t="s">
        <v>122</v>
      </c>
      <c r="Z65" s="147"/>
      <c r="AA65" s="147"/>
      <c r="AB65" s="147"/>
      <c r="AC65" s="147"/>
      <c r="AD65" s="147"/>
      <c r="AE65" s="147"/>
      <c r="AF65" s="147"/>
      <c r="AG65" s="147" t="s">
        <v>123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61" t="s">
        <v>199</v>
      </c>
      <c r="D66" s="262"/>
      <c r="E66" s="262"/>
      <c r="F66" s="262"/>
      <c r="G66" s="262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152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85" t="s">
        <v>200</v>
      </c>
      <c r="D67" s="159"/>
      <c r="E67" s="160">
        <v>10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125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0">
        <v>22</v>
      </c>
      <c r="B68" s="171" t="s">
        <v>201</v>
      </c>
      <c r="C68" s="184" t="s">
        <v>202</v>
      </c>
      <c r="D68" s="172" t="s">
        <v>118</v>
      </c>
      <c r="E68" s="173">
        <v>247.38</v>
      </c>
      <c r="F68" s="174"/>
      <c r="G68" s="175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12</v>
      </c>
      <c r="M68" s="157">
        <f>G68*(1+L68/100)</f>
        <v>0</v>
      </c>
      <c r="N68" s="156">
        <v>2.426E-2</v>
      </c>
      <c r="O68" s="156">
        <f>ROUND(E68*N68,2)</f>
        <v>6</v>
      </c>
      <c r="P68" s="156">
        <v>0</v>
      </c>
      <c r="Q68" s="156">
        <f>ROUND(E68*P68,2)</f>
        <v>0</v>
      </c>
      <c r="R68" s="157"/>
      <c r="S68" s="157" t="s">
        <v>119</v>
      </c>
      <c r="T68" s="157" t="s">
        <v>128</v>
      </c>
      <c r="U68" s="157">
        <v>0.14199999999999999</v>
      </c>
      <c r="V68" s="157">
        <f>ROUND(E68*U68,2)</f>
        <v>35.130000000000003</v>
      </c>
      <c r="W68" s="157"/>
      <c r="X68" s="157" t="s">
        <v>121</v>
      </c>
      <c r="Y68" s="157" t="s">
        <v>122</v>
      </c>
      <c r="Z68" s="147"/>
      <c r="AA68" s="147"/>
      <c r="AB68" s="147"/>
      <c r="AC68" s="147"/>
      <c r="AD68" s="147"/>
      <c r="AE68" s="147"/>
      <c r="AF68" s="147"/>
      <c r="AG68" s="147" t="s">
        <v>123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61" t="s">
        <v>199</v>
      </c>
      <c r="D69" s="262"/>
      <c r="E69" s="262"/>
      <c r="F69" s="262"/>
      <c r="G69" s="262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152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5" t="s">
        <v>203</v>
      </c>
      <c r="D70" s="159"/>
      <c r="E70" s="160">
        <v>247.38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125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6">
        <v>23</v>
      </c>
      <c r="B71" s="177" t="s">
        <v>204</v>
      </c>
      <c r="C71" s="186" t="s">
        <v>205</v>
      </c>
      <c r="D71" s="178" t="s">
        <v>118</v>
      </c>
      <c r="E71" s="179">
        <v>247.38</v>
      </c>
      <c r="F71" s="180"/>
      <c r="G71" s="181">
        <f t="shared" ref="G71:G77" si="0">ROUND(E71*F71,2)</f>
        <v>0</v>
      </c>
      <c r="H71" s="158"/>
      <c r="I71" s="157">
        <f t="shared" ref="I71:I77" si="1">ROUND(E71*H71,2)</f>
        <v>0</v>
      </c>
      <c r="J71" s="158"/>
      <c r="K71" s="157">
        <f t="shared" ref="K71:K77" si="2">ROUND(E71*J71,2)</f>
        <v>0</v>
      </c>
      <c r="L71" s="157">
        <v>12</v>
      </c>
      <c r="M71" s="157">
        <f t="shared" ref="M71:M77" si="3">G71*(1+L71/100)</f>
        <v>0</v>
      </c>
      <c r="N71" s="156">
        <v>9.6000000000000002E-4</v>
      </c>
      <c r="O71" s="156">
        <f t="shared" ref="O71:O77" si="4">ROUND(E71*N71,2)</f>
        <v>0.24</v>
      </c>
      <c r="P71" s="156">
        <v>0</v>
      </c>
      <c r="Q71" s="156">
        <f t="shared" ref="Q71:Q77" si="5">ROUND(E71*P71,2)</f>
        <v>0</v>
      </c>
      <c r="R71" s="157"/>
      <c r="S71" s="157" t="s">
        <v>119</v>
      </c>
      <c r="T71" s="157" t="s">
        <v>128</v>
      </c>
      <c r="U71" s="157">
        <v>6.0000000000000001E-3</v>
      </c>
      <c r="V71" s="157">
        <f t="shared" ref="V71:V77" si="6">ROUND(E71*U71,2)</f>
        <v>1.48</v>
      </c>
      <c r="W71" s="157"/>
      <c r="X71" s="157" t="s">
        <v>121</v>
      </c>
      <c r="Y71" s="157" t="s">
        <v>122</v>
      </c>
      <c r="Z71" s="147"/>
      <c r="AA71" s="147"/>
      <c r="AB71" s="147"/>
      <c r="AC71" s="147"/>
      <c r="AD71" s="147"/>
      <c r="AE71" s="147"/>
      <c r="AF71" s="147"/>
      <c r="AG71" s="147" t="s">
        <v>123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6">
        <v>24</v>
      </c>
      <c r="B72" s="177" t="s">
        <v>206</v>
      </c>
      <c r="C72" s="186" t="s">
        <v>207</v>
      </c>
      <c r="D72" s="178" t="s">
        <v>118</v>
      </c>
      <c r="E72" s="179">
        <v>10</v>
      </c>
      <c r="F72" s="180"/>
      <c r="G72" s="181">
        <f t="shared" si="0"/>
        <v>0</v>
      </c>
      <c r="H72" s="158"/>
      <c r="I72" s="157">
        <f t="shared" si="1"/>
        <v>0</v>
      </c>
      <c r="J72" s="158"/>
      <c r="K72" s="157">
        <f t="shared" si="2"/>
        <v>0</v>
      </c>
      <c r="L72" s="157">
        <v>12</v>
      </c>
      <c r="M72" s="157">
        <f t="shared" si="3"/>
        <v>0</v>
      </c>
      <c r="N72" s="156">
        <v>0</v>
      </c>
      <c r="O72" s="156">
        <f t="shared" si="4"/>
        <v>0</v>
      </c>
      <c r="P72" s="156">
        <v>0</v>
      </c>
      <c r="Q72" s="156">
        <f t="shared" si="5"/>
        <v>0</v>
      </c>
      <c r="R72" s="157"/>
      <c r="S72" s="157" t="s">
        <v>119</v>
      </c>
      <c r="T72" s="157" t="s">
        <v>120</v>
      </c>
      <c r="U72" s="157">
        <v>0.126</v>
      </c>
      <c r="V72" s="157">
        <f t="shared" si="6"/>
        <v>1.26</v>
      </c>
      <c r="W72" s="157"/>
      <c r="X72" s="157" t="s">
        <v>121</v>
      </c>
      <c r="Y72" s="157" t="s">
        <v>122</v>
      </c>
      <c r="Z72" s="147"/>
      <c r="AA72" s="147"/>
      <c r="AB72" s="147"/>
      <c r="AC72" s="147"/>
      <c r="AD72" s="147"/>
      <c r="AE72" s="147"/>
      <c r="AF72" s="147"/>
      <c r="AG72" s="147" t="s">
        <v>123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6">
        <v>25</v>
      </c>
      <c r="B73" s="177" t="s">
        <v>208</v>
      </c>
      <c r="C73" s="186" t="s">
        <v>209</v>
      </c>
      <c r="D73" s="178" t="s">
        <v>118</v>
      </c>
      <c r="E73" s="179">
        <v>247.38</v>
      </c>
      <c r="F73" s="180"/>
      <c r="G73" s="181">
        <f t="shared" si="0"/>
        <v>0</v>
      </c>
      <c r="H73" s="158"/>
      <c r="I73" s="157">
        <f t="shared" si="1"/>
        <v>0</v>
      </c>
      <c r="J73" s="158"/>
      <c r="K73" s="157">
        <f t="shared" si="2"/>
        <v>0</v>
      </c>
      <c r="L73" s="157">
        <v>12</v>
      </c>
      <c r="M73" s="157">
        <f t="shared" si="3"/>
        <v>0</v>
      </c>
      <c r="N73" s="156">
        <v>0</v>
      </c>
      <c r="O73" s="156">
        <f t="shared" si="4"/>
        <v>0</v>
      </c>
      <c r="P73" s="156">
        <v>0</v>
      </c>
      <c r="Q73" s="156">
        <f t="shared" si="5"/>
        <v>0</v>
      </c>
      <c r="R73" s="157"/>
      <c r="S73" s="157" t="s">
        <v>119</v>
      </c>
      <c r="T73" s="157" t="s">
        <v>128</v>
      </c>
      <c r="U73" s="157">
        <v>0.12</v>
      </c>
      <c r="V73" s="157">
        <f t="shared" si="6"/>
        <v>29.69</v>
      </c>
      <c r="W73" s="157"/>
      <c r="X73" s="157" t="s">
        <v>121</v>
      </c>
      <c r="Y73" s="157" t="s">
        <v>122</v>
      </c>
      <c r="Z73" s="147"/>
      <c r="AA73" s="147"/>
      <c r="AB73" s="147"/>
      <c r="AC73" s="147"/>
      <c r="AD73" s="147"/>
      <c r="AE73" s="147"/>
      <c r="AF73" s="147"/>
      <c r="AG73" s="147" t="s">
        <v>123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6">
        <v>26</v>
      </c>
      <c r="B74" s="177" t="s">
        <v>210</v>
      </c>
      <c r="C74" s="186" t="s">
        <v>211</v>
      </c>
      <c r="D74" s="178" t="s">
        <v>118</v>
      </c>
      <c r="E74" s="179">
        <v>247.38</v>
      </c>
      <c r="F74" s="180"/>
      <c r="G74" s="181">
        <f t="shared" si="0"/>
        <v>0</v>
      </c>
      <c r="H74" s="158"/>
      <c r="I74" s="157">
        <f t="shared" si="1"/>
        <v>0</v>
      </c>
      <c r="J74" s="158"/>
      <c r="K74" s="157">
        <f t="shared" si="2"/>
        <v>0</v>
      </c>
      <c r="L74" s="157">
        <v>12</v>
      </c>
      <c r="M74" s="157">
        <f t="shared" si="3"/>
        <v>0</v>
      </c>
      <c r="N74" s="156">
        <v>0</v>
      </c>
      <c r="O74" s="156">
        <f t="shared" si="4"/>
        <v>0</v>
      </c>
      <c r="P74" s="156">
        <v>0</v>
      </c>
      <c r="Q74" s="156">
        <f t="shared" si="5"/>
        <v>0</v>
      </c>
      <c r="R74" s="157"/>
      <c r="S74" s="157" t="s">
        <v>119</v>
      </c>
      <c r="T74" s="157" t="s">
        <v>128</v>
      </c>
      <c r="U74" s="157">
        <v>3.0300000000000001E-2</v>
      </c>
      <c r="V74" s="157">
        <f t="shared" si="6"/>
        <v>7.5</v>
      </c>
      <c r="W74" s="157"/>
      <c r="X74" s="157" t="s">
        <v>121</v>
      </c>
      <c r="Y74" s="157" t="s">
        <v>122</v>
      </c>
      <c r="Z74" s="147"/>
      <c r="AA74" s="147"/>
      <c r="AB74" s="147"/>
      <c r="AC74" s="147"/>
      <c r="AD74" s="147"/>
      <c r="AE74" s="147"/>
      <c r="AF74" s="147"/>
      <c r="AG74" s="147" t="s">
        <v>123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6">
        <v>27</v>
      </c>
      <c r="B75" s="177" t="s">
        <v>212</v>
      </c>
      <c r="C75" s="186" t="s">
        <v>213</v>
      </c>
      <c r="D75" s="178" t="s">
        <v>118</v>
      </c>
      <c r="E75" s="179">
        <v>247.38</v>
      </c>
      <c r="F75" s="180"/>
      <c r="G75" s="181">
        <f t="shared" si="0"/>
        <v>0</v>
      </c>
      <c r="H75" s="158"/>
      <c r="I75" s="157">
        <f t="shared" si="1"/>
        <v>0</v>
      </c>
      <c r="J75" s="158"/>
      <c r="K75" s="157">
        <f t="shared" si="2"/>
        <v>0</v>
      </c>
      <c r="L75" s="157">
        <v>12</v>
      </c>
      <c r="M75" s="157">
        <f t="shared" si="3"/>
        <v>0</v>
      </c>
      <c r="N75" s="156">
        <v>1.4999999999999999E-4</v>
      </c>
      <c r="O75" s="156">
        <f t="shared" si="4"/>
        <v>0.04</v>
      </c>
      <c r="P75" s="156">
        <v>0</v>
      </c>
      <c r="Q75" s="156">
        <f t="shared" si="5"/>
        <v>0</v>
      </c>
      <c r="R75" s="157"/>
      <c r="S75" s="157" t="s">
        <v>119</v>
      </c>
      <c r="T75" s="157" t="s">
        <v>128</v>
      </c>
      <c r="U75" s="157">
        <v>0</v>
      </c>
      <c r="V75" s="157">
        <f t="shared" si="6"/>
        <v>0</v>
      </c>
      <c r="W75" s="157"/>
      <c r="X75" s="157" t="s">
        <v>121</v>
      </c>
      <c r="Y75" s="157" t="s">
        <v>122</v>
      </c>
      <c r="Z75" s="147"/>
      <c r="AA75" s="147"/>
      <c r="AB75" s="147"/>
      <c r="AC75" s="147"/>
      <c r="AD75" s="147"/>
      <c r="AE75" s="147"/>
      <c r="AF75" s="147"/>
      <c r="AG75" s="147" t="s">
        <v>123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6">
        <v>28</v>
      </c>
      <c r="B76" s="177" t="s">
        <v>214</v>
      </c>
      <c r="C76" s="186" t="s">
        <v>215</v>
      </c>
      <c r="D76" s="178" t="s">
        <v>118</v>
      </c>
      <c r="E76" s="179">
        <v>247.38</v>
      </c>
      <c r="F76" s="180"/>
      <c r="G76" s="181">
        <f t="shared" si="0"/>
        <v>0</v>
      </c>
      <c r="H76" s="158"/>
      <c r="I76" s="157">
        <f t="shared" si="1"/>
        <v>0</v>
      </c>
      <c r="J76" s="158"/>
      <c r="K76" s="157">
        <f t="shared" si="2"/>
        <v>0</v>
      </c>
      <c r="L76" s="157">
        <v>12</v>
      </c>
      <c r="M76" s="157">
        <f t="shared" si="3"/>
        <v>0</v>
      </c>
      <c r="N76" s="156">
        <v>0</v>
      </c>
      <c r="O76" s="156">
        <f t="shared" si="4"/>
        <v>0</v>
      </c>
      <c r="P76" s="156">
        <v>0</v>
      </c>
      <c r="Q76" s="156">
        <f t="shared" si="5"/>
        <v>0</v>
      </c>
      <c r="R76" s="157"/>
      <c r="S76" s="157" t="s">
        <v>119</v>
      </c>
      <c r="T76" s="157" t="s">
        <v>128</v>
      </c>
      <c r="U76" s="157">
        <v>1.7999999999999999E-2</v>
      </c>
      <c r="V76" s="157">
        <f t="shared" si="6"/>
        <v>4.45</v>
      </c>
      <c r="W76" s="157"/>
      <c r="X76" s="157" t="s">
        <v>121</v>
      </c>
      <c r="Y76" s="157" t="s">
        <v>122</v>
      </c>
      <c r="Z76" s="147"/>
      <c r="AA76" s="147"/>
      <c r="AB76" s="147"/>
      <c r="AC76" s="147"/>
      <c r="AD76" s="147"/>
      <c r="AE76" s="147"/>
      <c r="AF76" s="147"/>
      <c r="AG76" s="147" t="s">
        <v>123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0">
        <v>29</v>
      </c>
      <c r="B77" s="171" t="s">
        <v>216</v>
      </c>
      <c r="C77" s="184" t="s">
        <v>217</v>
      </c>
      <c r="D77" s="172" t="s">
        <v>133</v>
      </c>
      <c r="E77" s="173">
        <v>22</v>
      </c>
      <c r="F77" s="174"/>
      <c r="G77" s="175">
        <f t="shared" si="0"/>
        <v>0</v>
      </c>
      <c r="H77" s="158"/>
      <c r="I77" s="157">
        <f t="shared" si="1"/>
        <v>0</v>
      </c>
      <c r="J77" s="158"/>
      <c r="K77" s="157">
        <f t="shared" si="2"/>
        <v>0</v>
      </c>
      <c r="L77" s="157">
        <v>12</v>
      </c>
      <c r="M77" s="157">
        <f t="shared" si="3"/>
        <v>0</v>
      </c>
      <c r="N77" s="156">
        <v>2.1909999999999999E-2</v>
      </c>
      <c r="O77" s="156">
        <f t="shared" si="4"/>
        <v>0.48</v>
      </c>
      <c r="P77" s="156">
        <v>0</v>
      </c>
      <c r="Q77" s="156">
        <f t="shared" si="5"/>
        <v>0</v>
      </c>
      <c r="R77" s="157"/>
      <c r="S77" s="157" t="s">
        <v>119</v>
      </c>
      <c r="T77" s="157" t="s">
        <v>128</v>
      </c>
      <c r="U77" s="157">
        <v>0.20300000000000001</v>
      </c>
      <c r="V77" s="157">
        <f t="shared" si="6"/>
        <v>4.47</v>
      </c>
      <c r="W77" s="157"/>
      <c r="X77" s="157" t="s">
        <v>121</v>
      </c>
      <c r="Y77" s="157" t="s">
        <v>122</v>
      </c>
      <c r="Z77" s="147"/>
      <c r="AA77" s="147"/>
      <c r="AB77" s="147"/>
      <c r="AC77" s="147"/>
      <c r="AD77" s="147"/>
      <c r="AE77" s="147"/>
      <c r="AF77" s="147"/>
      <c r="AG77" s="147" t="s">
        <v>123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85" t="s">
        <v>218</v>
      </c>
      <c r="D78" s="159"/>
      <c r="E78" s="160">
        <v>22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125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6">
        <v>30</v>
      </c>
      <c r="B79" s="177" t="s">
        <v>219</v>
      </c>
      <c r="C79" s="186" t="s">
        <v>220</v>
      </c>
      <c r="D79" s="178" t="s">
        <v>133</v>
      </c>
      <c r="E79" s="179">
        <v>22</v>
      </c>
      <c r="F79" s="180"/>
      <c r="G79" s="181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12</v>
      </c>
      <c r="M79" s="157">
        <f>G79*(1+L79/100)</f>
        <v>0</v>
      </c>
      <c r="N79" s="156">
        <v>1.7600000000000001E-3</v>
      </c>
      <c r="O79" s="156">
        <f>ROUND(E79*N79,2)</f>
        <v>0.04</v>
      </c>
      <c r="P79" s="156">
        <v>0</v>
      </c>
      <c r="Q79" s="156">
        <f>ROUND(E79*P79,2)</f>
        <v>0</v>
      </c>
      <c r="R79" s="157"/>
      <c r="S79" s="157" t="s">
        <v>119</v>
      </c>
      <c r="T79" s="157" t="s">
        <v>128</v>
      </c>
      <c r="U79" s="157">
        <v>8.0000000000000002E-3</v>
      </c>
      <c r="V79" s="157">
        <f>ROUND(E79*U79,2)</f>
        <v>0.18</v>
      </c>
      <c r="W79" s="157"/>
      <c r="X79" s="157" t="s">
        <v>121</v>
      </c>
      <c r="Y79" s="157" t="s">
        <v>122</v>
      </c>
      <c r="Z79" s="147"/>
      <c r="AA79" s="147"/>
      <c r="AB79" s="147"/>
      <c r="AC79" s="147"/>
      <c r="AD79" s="147"/>
      <c r="AE79" s="147"/>
      <c r="AF79" s="147"/>
      <c r="AG79" s="147" t="s">
        <v>123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6">
        <v>31</v>
      </c>
      <c r="B80" s="177" t="s">
        <v>221</v>
      </c>
      <c r="C80" s="186" t="s">
        <v>222</v>
      </c>
      <c r="D80" s="178" t="s">
        <v>133</v>
      </c>
      <c r="E80" s="179">
        <v>22</v>
      </c>
      <c r="F80" s="180"/>
      <c r="G80" s="181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12</v>
      </c>
      <c r="M80" s="157">
        <f>G80*(1+L80/100)</f>
        <v>0</v>
      </c>
      <c r="N80" s="156">
        <v>0</v>
      </c>
      <c r="O80" s="156">
        <f>ROUND(E80*N80,2)</f>
        <v>0</v>
      </c>
      <c r="P80" s="156">
        <v>0</v>
      </c>
      <c r="Q80" s="156">
        <f>ROUND(E80*P80,2)</f>
        <v>0</v>
      </c>
      <c r="R80" s="157"/>
      <c r="S80" s="157" t="s">
        <v>119</v>
      </c>
      <c r="T80" s="157" t="s">
        <v>120</v>
      </c>
      <c r="U80" s="157">
        <v>0.154</v>
      </c>
      <c r="V80" s="157">
        <f>ROUND(E80*U80,2)</f>
        <v>3.39</v>
      </c>
      <c r="W80" s="157"/>
      <c r="X80" s="157" t="s">
        <v>121</v>
      </c>
      <c r="Y80" s="157" t="s">
        <v>122</v>
      </c>
      <c r="Z80" s="147"/>
      <c r="AA80" s="147"/>
      <c r="AB80" s="147"/>
      <c r="AC80" s="147"/>
      <c r="AD80" s="147"/>
      <c r="AE80" s="147"/>
      <c r="AF80" s="147"/>
      <c r="AG80" s="147" t="s">
        <v>123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63" t="s">
        <v>114</v>
      </c>
      <c r="B81" s="164" t="s">
        <v>65</v>
      </c>
      <c r="C81" s="183" t="s">
        <v>66</v>
      </c>
      <c r="D81" s="165"/>
      <c r="E81" s="166"/>
      <c r="F81" s="167"/>
      <c r="G81" s="168">
        <f>SUMIF(AG82:AG86,"&lt;&gt;NOR",G82:G86)</f>
        <v>0</v>
      </c>
      <c r="H81" s="162"/>
      <c r="I81" s="162">
        <f>SUM(I82:I86)</f>
        <v>0</v>
      </c>
      <c r="J81" s="162"/>
      <c r="K81" s="162">
        <f>SUM(K82:K86)</f>
        <v>0</v>
      </c>
      <c r="L81" s="162"/>
      <c r="M81" s="162">
        <f>SUM(M82:M86)</f>
        <v>0</v>
      </c>
      <c r="N81" s="161"/>
      <c r="O81" s="161">
        <f>SUM(O82:O86)</f>
        <v>0</v>
      </c>
      <c r="P81" s="161"/>
      <c r="Q81" s="161">
        <f>SUM(Q82:Q86)</f>
        <v>4.9400000000000004</v>
      </c>
      <c r="R81" s="162"/>
      <c r="S81" s="162"/>
      <c r="T81" s="162"/>
      <c r="U81" s="162"/>
      <c r="V81" s="162">
        <f>SUM(V82:V86)</f>
        <v>29.42</v>
      </c>
      <c r="W81" s="162"/>
      <c r="X81" s="162"/>
      <c r="Y81" s="162"/>
      <c r="AG81" t="s">
        <v>115</v>
      </c>
    </row>
    <row r="82" spans="1:60" outlineLevel="1" x14ac:dyDescent="0.2">
      <c r="A82" s="170">
        <v>32</v>
      </c>
      <c r="B82" s="171" t="s">
        <v>223</v>
      </c>
      <c r="C82" s="184" t="s">
        <v>224</v>
      </c>
      <c r="D82" s="172" t="s">
        <v>133</v>
      </c>
      <c r="E82" s="173">
        <v>20</v>
      </c>
      <c r="F82" s="174"/>
      <c r="G82" s="175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12</v>
      </c>
      <c r="M82" s="157">
        <f>G82*(1+L82/100)</f>
        <v>0</v>
      </c>
      <c r="N82" s="156">
        <v>0</v>
      </c>
      <c r="O82" s="156">
        <f>ROUND(E82*N82,2)</f>
        <v>0</v>
      </c>
      <c r="P82" s="156">
        <v>3.6999999999999998E-2</v>
      </c>
      <c r="Q82" s="156">
        <f>ROUND(E82*P82,2)</f>
        <v>0.74</v>
      </c>
      <c r="R82" s="157"/>
      <c r="S82" s="157" t="s">
        <v>119</v>
      </c>
      <c r="T82" s="157" t="s">
        <v>120</v>
      </c>
      <c r="U82" s="157">
        <v>0.55000000000000004</v>
      </c>
      <c r="V82" s="157">
        <f>ROUND(E82*U82,2)</f>
        <v>11</v>
      </c>
      <c r="W82" s="157"/>
      <c r="X82" s="157" t="s">
        <v>121</v>
      </c>
      <c r="Y82" s="157" t="s">
        <v>122</v>
      </c>
      <c r="Z82" s="147"/>
      <c r="AA82" s="147"/>
      <c r="AB82" s="147"/>
      <c r="AC82" s="147"/>
      <c r="AD82" s="147"/>
      <c r="AE82" s="147"/>
      <c r="AF82" s="147"/>
      <c r="AG82" s="147" t="s">
        <v>123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185" t="s">
        <v>225</v>
      </c>
      <c r="D83" s="159"/>
      <c r="E83" s="160">
        <v>20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125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0">
        <v>33</v>
      </c>
      <c r="B84" s="171" t="s">
        <v>226</v>
      </c>
      <c r="C84" s="184" t="s">
        <v>227</v>
      </c>
      <c r="D84" s="172" t="s">
        <v>118</v>
      </c>
      <c r="E84" s="173">
        <v>47.238900000000001</v>
      </c>
      <c r="F84" s="174"/>
      <c r="G84" s="175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12</v>
      </c>
      <c r="M84" s="157">
        <f>G84*(1+L84/100)</f>
        <v>0</v>
      </c>
      <c r="N84" s="156">
        <v>0</v>
      </c>
      <c r="O84" s="156">
        <f>ROUND(E84*N84,2)</f>
        <v>0</v>
      </c>
      <c r="P84" s="156">
        <v>8.8999999999999996E-2</v>
      </c>
      <c r="Q84" s="156">
        <f>ROUND(E84*P84,2)</f>
        <v>4.2</v>
      </c>
      <c r="R84" s="157"/>
      <c r="S84" s="157" t="s">
        <v>119</v>
      </c>
      <c r="T84" s="157" t="s">
        <v>128</v>
      </c>
      <c r="U84" s="157">
        <v>0.39</v>
      </c>
      <c r="V84" s="157">
        <f>ROUND(E84*U84,2)</f>
        <v>18.420000000000002</v>
      </c>
      <c r="W84" s="157"/>
      <c r="X84" s="157" t="s">
        <v>121</v>
      </c>
      <c r="Y84" s="157" t="s">
        <v>122</v>
      </c>
      <c r="Z84" s="147"/>
      <c r="AA84" s="147"/>
      <c r="AB84" s="147"/>
      <c r="AC84" s="147"/>
      <c r="AD84" s="147"/>
      <c r="AE84" s="147"/>
      <c r="AF84" s="147"/>
      <c r="AG84" s="147" t="s">
        <v>123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5" t="s">
        <v>228</v>
      </c>
      <c r="D85" s="159"/>
      <c r="E85" s="160">
        <v>47.238900000000001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125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6">
        <v>34</v>
      </c>
      <c r="B86" s="177" t="s">
        <v>229</v>
      </c>
      <c r="C86" s="186" t="s">
        <v>230</v>
      </c>
      <c r="D86" s="178" t="s">
        <v>163</v>
      </c>
      <c r="E86" s="179">
        <v>12</v>
      </c>
      <c r="F86" s="180"/>
      <c r="G86" s="181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12</v>
      </c>
      <c r="M86" s="157">
        <f>G86*(1+L86/100)</f>
        <v>0</v>
      </c>
      <c r="N86" s="156">
        <v>0</v>
      </c>
      <c r="O86" s="156">
        <f>ROUND(E86*N86,2)</f>
        <v>0</v>
      </c>
      <c r="P86" s="156">
        <v>0</v>
      </c>
      <c r="Q86" s="156">
        <f>ROUND(E86*P86,2)</f>
        <v>0</v>
      </c>
      <c r="R86" s="157"/>
      <c r="S86" s="157" t="s">
        <v>189</v>
      </c>
      <c r="T86" s="157" t="s">
        <v>120</v>
      </c>
      <c r="U86" s="157">
        <v>0</v>
      </c>
      <c r="V86" s="157">
        <f>ROUND(E86*U86,2)</f>
        <v>0</v>
      </c>
      <c r="W86" s="157"/>
      <c r="X86" s="157" t="s">
        <v>121</v>
      </c>
      <c r="Y86" s="157" t="s">
        <v>122</v>
      </c>
      <c r="Z86" s="147"/>
      <c r="AA86" s="147"/>
      <c r="AB86" s="147"/>
      <c r="AC86" s="147"/>
      <c r="AD86" s="147"/>
      <c r="AE86" s="147"/>
      <c r="AF86" s="147"/>
      <c r="AG86" s="147" t="s">
        <v>123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">
      <c r="A87" s="163" t="s">
        <v>114</v>
      </c>
      <c r="B87" s="164" t="s">
        <v>67</v>
      </c>
      <c r="C87" s="183" t="s">
        <v>68</v>
      </c>
      <c r="D87" s="165"/>
      <c r="E87" s="166"/>
      <c r="F87" s="167"/>
      <c r="G87" s="168">
        <f>SUMIF(AG88:AG88,"&lt;&gt;NOR",G88:G88)</f>
        <v>0</v>
      </c>
      <c r="H87" s="162"/>
      <c r="I87" s="162">
        <f>SUM(I88:I88)</f>
        <v>0</v>
      </c>
      <c r="J87" s="162"/>
      <c r="K87" s="162">
        <f>SUM(K88:K88)</f>
        <v>0</v>
      </c>
      <c r="L87" s="162"/>
      <c r="M87" s="162">
        <f>SUM(M88:M88)</f>
        <v>0</v>
      </c>
      <c r="N87" s="161"/>
      <c r="O87" s="161">
        <f>SUM(O88:O88)</f>
        <v>0</v>
      </c>
      <c r="P87" s="161"/>
      <c r="Q87" s="161">
        <f>SUM(Q88:Q88)</f>
        <v>0</v>
      </c>
      <c r="R87" s="162"/>
      <c r="S87" s="162"/>
      <c r="T87" s="162"/>
      <c r="U87" s="162"/>
      <c r="V87" s="162">
        <f>SUM(V88:V88)</f>
        <v>0</v>
      </c>
      <c r="W87" s="162"/>
      <c r="X87" s="162"/>
      <c r="Y87" s="162"/>
      <c r="AG87" t="s">
        <v>115</v>
      </c>
    </row>
    <row r="88" spans="1:60" outlineLevel="1" x14ac:dyDescent="0.2">
      <c r="A88" s="176">
        <v>35</v>
      </c>
      <c r="B88" s="177" t="s">
        <v>231</v>
      </c>
      <c r="C88" s="186" t="s">
        <v>232</v>
      </c>
      <c r="D88" s="178" t="s">
        <v>0</v>
      </c>
      <c r="E88" s="179">
        <v>5238</v>
      </c>
      <c r="F88" s="180"/>
      <c r="G88" s="181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12</v>
      </c>
      <c r="M88" s="157">
        <f>G88*(1+L88/100)</f>
        <v>0</v>
      </c>
      <c r="N88" s="156">
        <v>0</v>
      </c>
      <c r="O88" s="156">
        <f>ROUND(E88*N88,2)</f>
        <v>0</v>
      </c>
      <c r="P88" s="156">
        <v>0</v>
      </c>
      <c r="Q88" s="156">
        <f>ROUND(E88*P88,2)</f>
        <v>0</v>
      </c>
      <c r="R88" s="157"/>
      <c r="S88" s="157" t="s">
        <v>119</v>
      </c>
      <c r="T88" s="157" t="s">
        <v>120</v>
      </c>
      <c r="U88" s="157">
        <v>0</v>
      </c>
      <c r="V88" s="157">
        <f>ROUND(E88*U88,2)</f>
        <v>0</v>
      </c>
      <c r="W88" s="157"/>
      <c r="X88" s="157" t="s">
        <v>121</v>
      </c>
      <c r="Y88" s="157" t="s">
        <v>122</v>
      </c>
      <c r="Z88" s="147"/>
      <c r="AA88" s="147"/>
      <c r="AB88" s="147"/>
      <c r="AC88" s="147"/>
      <c r="AD88" s="147"/>
      <c r="AE88" s="147"/>
      <c r="AF88" s="147"/>
      <c r="AG88" s="147" t="s">
        <v>123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63" t="s">
        <v>114</v>
      </c>
      <c r="B89" s="164" t="s">
        <v>69</v>
      </c>
      <c r="C89" s="183" t="s">
        <v>70</v>
      </c>
      <c r="D89" s="165"/>
      <c r="E89" s="166"/>
      <c r="F89" s="167"/>
      <c r="G89" s="168">
        <f>SUMIF(AG90:AG106,"&lt;&gt;NOR",G90:G106)</f>
        <v>0</v>
      </c>
      <c r="H89" s="162"/>
      <c r="I89" s="162">
        <f>SUM(I90:I106)</f>
        <v>0</v>
      </c>
      <c r="J89" s="162"/>
      <c r="K89" s="162">
        <f>SUM(K90:K106)</f>
        <v>0</v>
      </c>
      <c r="L89" s="162"/>
      <c r="M89" s="162">
        <f>SUM(M90:M106)</f>
        <v>0</v>
      </c>
      <c r="N89" s="161"/>
      <c r="O89" s="161">
        <f>SUM(O90:O106)</f>
        <v>0.01</v>
      </c>
      <c r="P89" s="161"/>
      <c r="Q89" s="161">
        <f>SUM(Q90:Q106)</f>
        <v>0.04</v>
      </c>
      <c r="R89" s="162"/>
      <c r="S89" s="162"/>
      <c r="T89" s="162"/>
      <c r="U89" s="162"/>
      <c r="V89" s="162">
        <f>SUM(V90:V106)</f>
        <v>5.2899999999999991</v>
      </c>
      <c r="W89" s="162"/>
      <c r="X89" s="162"/>
      <c r="Y89" s="162"/>
      <c r="AG89" t="s">
        <v>115</v>
      </c>
    </row>
    <row r="90" spans="1:60" outlineLevel="1" x14ac:dyDescent="0.2">
      <c r="A90" s="170">
        <v>36</v>
      </c>
      <c r="B90" s="171" t="s">
        <v>233</v>
      </c>
      <c r="C90" s="184" t="s">
        <v>234</v>
      </c>
      <c r="D90" s="172" t="s">
        <v>118</v>
      </c>
      <c r="E90" s="173">
        <v>21.2</v>
      </c>
      <c r="F90" s="174"/>
      <c r="G90" s="175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12</v>
      </c>
      <c r="M90" s="157">
        <f>G90*(1+L90/100)</f>
        <v>0</v>
      </c>
      <c r="N90" s="156">
        <v>0</v>
      </c>
      <c r="O90" s="156">
        <f>ROUND(E90*N90,2)</f>
        <v>0</v>
      </c>
      <c r="P90" s="156">
        <v>2E-3</v>
      </c>
      <c r="Q90" s="156">
        <f>ROUND(E90*P90,2)</f>
        <v>0.04</v>
      </c>
      <c r="R90" s="157"/>
      <c r="S90" s="157" t="s">
        <v>119</v>
      </c>
      <c r="T90" s="157" t="s">
        <v>120</v>
      </c>
      <c r="U90" s="157">
        <v>0.06</v>
      </c>
      <c r="V90" s="157">
        <f>ROUND(E90*U90,2)</f>
        <v>1.27</v>
      </c>
      <c r="W90" s="157"/>
      <c r="X90" s="157" t="s">
        <v>121</v>
      </c>
      <c r="Y90" s="157" t="s">
        <v>122</v>
      </c>
      <c r="Z90" s="147"/>
      <c r="AA90" s="147"/>
      <c r="AB90" s="147"/>
      <c r="AC90" s="147"/>
      <c r="AD90" s="147"/>
      <c r="AE90" s="147"/>
      <c r="AF90" s="147"/>
      <c r="AG90" s="147" t="s">
        <v>123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85" t="s">
        <v>235</v>
      </c>
      <c r="D91" s="159"/>
      <c r="E91" s="160">
        <v>15.2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125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85" t="s">
        <v>236</v>
      </c>
      <c r="D92" s="159"/>
      <c r="E92" s="160">
        <v>6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125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0">
        <v>37</v>
      </c>
      <c r="B93" s="171" t="s">
        <v>237</v>
      </c>
      <c r="C93" s="184" t="s">
        <v>238</v>
      </c>
      <c r="D93" s="172" t="s">
        <v>133</v>
      </c>
      <c r="E93" s="173">
        <v>7.4</v>
      </c>
      <c r="F93" s="174"/>
      <c r="G93" s="175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12</v>
      </c>
      <c r="M93" s="157">
        <f>G93*(1+L93/100)</f>
        <v>0</v>
      </c>
      <c r="N93" s="156">
        <v>1.8400000000000001E-3</v>
      </c>
      <c r="O93" s="156">
        <f>ROUND(E93*N93,2)</f>
        <v>0.01</v>
      </c>
      <c r="P93" s="156">
        <v>0</v>
      </c>
      <c r="Q93" s="156">
        <f>ROUND(E93*P93,2)</f>
        <v>0</v>
      </c>
      <c r="R93" s="157"/>
      <c r="S93" s="157" t="s">
        <v>119</v>
      </c>
      <c r="T93" s="157" t="s">
        <v>120</v>
      </c>
      <c r="U93" s="157">
        <v>0.252</v>
      </c>
      <c r="V93" s="157">
        <f>ROUND(E93*U93,2)</f>
        <v>1.86</v>
      </c>
      <c r="W93" s="157"/>
      <c r="X93" s="157" t="s">
        <v>121</v>
      </c>
      <c r="Y93" s="157" t="s">
        <v>122</v>
      </c>
      <c r="Z93" s="147"/>
      <c r="AA93" s="147"/>
      <c r="AB93" s="147"/>
      <c r="AC93" s="147"/>
      <c r="AD93" s="147"/>
      <c r="AE93" s="147"/>
      <c r="AF93" s="147"/>
      <c r="AG93" s="147" t="s">
        <v>123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61" t="s">
        <v>239</v>
      </c>
      <c r="D94" s="262"/>
      <c r="E94" s="262"/>
      <c r="F94" s="262"/>
      <c r="G94" s="262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152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5" t="s">
        <v>240</v>
      </c>
      <c r="D95" s="159"/>
      <c r="E95" s="160">
        <v>7.4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125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0">
        <v>38</v>
      </c>
      <c r="B96" s="171" t="s">
        <v>241</v>
      </c>
      <c r="C96" s="184" t="s">
        <v>242</v>
      </c>
      <c r="D96" s="172" t="s">
        <v>118</v>
      </c>
      <c r="E96" s="173">
        <v>6.72</v>
      </c>
      <c r="F96" s="174"/>
      <c r="G96" s="175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12</v>
      </c>
      <c r="M96" s="157">
        <f>G96*(1+L96/100)</f>
        <v>0</v>
      </c>
      <c r="N96" s="156">
        <v>0</v>
      </c>
      <c r="O96" s="156">
        <f>ROUND(E96*N96,2)</f>
        <v>0</v>
      </c>
      <c r="P96" s="156">
        <v>0</v>
      </c>
      <c r="Q96" s="156">
        <f>ROUND(E96*P96,2)</f>
        <v>0</v>
      </c>
      <c r="R96" s="157"/>
      <c r="S96" s="157" t="s">
        <v>119</v>
      </c>
      <c r="T96" s="157" t="s">
        <v>120</v>
      </c>
      <c r="U96" s="157">
        <v>7.0000000000000007E-2</v>
      </c>
      <c r="V96" s="157">
        <f>ROUND(E96*U96,2)</f>
        <v>0.47</v>
      </c>
      <c r="W96" s="157"/>
      <c r="X96" s="157" t="s">
        <v>121</v>
      </c>
      <c r="Y96" s="157" t="s">
        <v>122</v>
      </c>
      <c r="Z96" s="147"/>
      <c r="AA96" s="147"/>
      <c r="AB96" s="147"/>
      <c r="AC96" s="147"/>
      <c r="AD96" s="147"/>
      <c r="AE96" s="147"/>
      <c r="AF96" s="147"/>
      <c r="AG96" s="147" t="s">
        <v>123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185" t="s">
        <v>243</v>
      </c>
      <c r="D97" s="159"/>
      <c r="E97" s="160">
        <v>6.72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125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6">
        <v>39</v>
      </c>
      <c r="B98" s="177" t="s">
        <v>244</v>
      </c>
      <c r="C98" s="186" t="s">
        <v>245</v>
      </c>
      <c r="D98" s="178" t="s">
        <v>246</v>
      </c>
      <c r="E98" s="179">
        <v>1</v>
      </c>
      <c r="F98" s="180"/>
      <c r="G98" s="181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12</v>
      </c>
      <c r="M98" s="157">
        <f>G98*(1+L98/100)</f>
        <v>0</v>
      </c>
      <c r="N98" s="156">
        <v>0</v>
      </c>
      <c r="O98" s="156">
        <f>ROUND(E98*N98,2)</f>
        <v>0</v>
      </c>
      <c r="P98" s="156">
        <v>0</v>
      </c>
      <c r="Q98" s="156">
        <f>ROUND(E98*P98,2)</f>
        <v>0</v>
      </c>
      <c r="R98" s="157"/>
      <c r="S98" s="157" t="s">
        <v>119</v>
      </c>
      <c r="T98" s="157" t="s">
        <v>120</v>
      </c>
      <c r="U98" s="157">
        <v>1.6850000000000001</v>
      </c>
      <c r="V98" s="157">
        <f>ROUND(E98*U98,2)</f>
        <v>1.69</v>
      </c>
      <c r="W98" s="157"/>
      <c r="X98" s="157" t="s">
        <v>121</v>
      </c>
      <c r="Y98" s="157" t="s">
        <v>122</v>
      </c>
      <c r="Z98" s="147"/>
      <c r="AA98" s="147"/>
      <c r="AB98" s="147"/>
      <c r="AC98" s="147"/>
      <c r="AD98" s="147"/>
      <c r="AE98" s="147"/>
      <c r="AF98" s="147"/>
      <c r="AG98" s="147" t="s">
        <v>123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0">
        <v>40</v>
      </c>
      <c r="B99" s="171" t="s">
        <v>247</v>
      </c>
      <c r="C99" s="184" t="s">
        <v>248</v>
      </c>
      <c r="D99" s="172" t="s">
        <v>249</v>
      </c>
      <c r="E99" s="173">
        <v>8</v>
      </c>
      <c r="F99" s="174"/>
      <c r="G99" s="175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12</v>
      </c>
      <c r="M99" s="157">
        <f>G99*(1+L99/100)</f>
        <v>0</v>
      </c>
      <c r="N99" s="156">
        <v>0</v>
      </c>
      <c r="O99" s="156">
        <f>ROUND(E99*N99,2)</f>
        <v>0</v>
      </c>
      <c r="P99" s="156">
        <v>0</v>
      </c>
      <c r="Q99" s="156">
        <f>ROUND(E99*P99,2)</f>
        <v>0</v>
      </c>
      <c r="R99" s="157"/>
      <c r="S99" s="157" t="s">
        <v>189</v>
      </c>
      <c r="T99" s="157" t="s">
        <v>120</v>
      </c>
      <c r="U99" s="157">
        <v>0</v>
      </c>
      <c r="V99" s="157">
        <f>ROUND(E99*U99,2)</f>
        <v>0</v>
      </c>
      <c r="W99" s="157"/>
      <c r="X99" s="157" t="s">
        <v>121</v>
      </c>
      <c r="Y99" s="157" t="s">
        <v>122</v>
      </c>
      <c r="Z99" s="147"/>
      <c r="AA99" s="147"/>
      <c r="AB99" s="147"/>
      <c r="AC99" s="147"/>
      <c r="AD99" s="147"/>
      <c r="AE99" s="147"/>
      <c r="AF99" s="147"/>
      <c r="AG99" s="147" t="s">
        <v>123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85" t="s">
        <v>250</v>
      </c>
      <c r="D100" s="159"/>
      <c r="E100" s="160">
        <v>8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125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0">
        <v>41</v>
      </c>
      <c r="B101" s="171" t="s">
        <v>251</v>
      </c>
      <c r="C101" s="184" t="s">
        <v>252</v>
      </c>
      <c r="D101" s="172" t="s">
        <v>249</v>
      </c>
      <c r="E101" s="173">
        <v>24.02</v>
      </c>
      <c r="F101" s="174"/>
      <c r="G101" s="175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12</v>
      </c>
      <c r="M101" s="157">
        <f>G101*(1+L101/100)</f>
        <v>0</v>
      </c>
      <c r="N101" s="156">
        <v>0</v>
      </c>
      <c r="O101" s="156">
        <f>ROUND(E101*N101,2)</f>
        <v>0</v>
      </c>
      <c r="P101" s="156">
        <v>0</v>
      </c>
      <c r="Q101" s="156">
        <f>ROUND(E101*P101,2)</f>
        <v>0</v>
      </c>
      <c r="R101" s="157"/>
      <c r="S101" s="157" t="s">
        <v>189</v>
      </c>
      <c r="T101" s="157" t="s">
        <v>120</v>
      </c>
      <c r="U101" s="157">
        <v>0</v>
      </c>
      <c r="V101" s="157">
        <f>ROUND(E101*U101,2)</f>
        <v>0</v>
      </c>
      <c r="W101" s="157"/>
      <c r="X101" s="157" t="s">
        <v>121</v>
      </c>
      <c r="Y101" s="157" t="s">
        <v>122</v>
      </c>
      <c r="Z101" s="147"/>
      <c r="AA101" s="147"/>
      <c r="AB101" s="147"/>
      <c r="AC101" s="147"/>
      <c r="AD101" s="147"/>
      <c r="AE101" s="147"/>
      <c r="AF101" s="147"/>
      <c r="AG101" s="147" t="s">
        <v>123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261" t="s">
        <v>253</v>
      </c>
      <c r="D102" s="262"/>
      <c r="E102" s="262"/>
      <c r="F102" s="262"/>
      <c r="G102" s="262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152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5" t="s">
        <v>235</v>
      </c>
      <c r="D103" s="159"/>
      <c r="E103" s="160">
        <v>15.2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125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5" t="s">
        <v>254</v>
      </c>
      <c r="D104" s="159"/>
      <c r="E104" s="160">
        <v>8.82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125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0">
        <v>42</v>
      </c>
      <c r="B105" s="171" t="s">
        <v>255</v>
      </c>
      <c r="C105" s="184" t="s">
        <v>256</v>
      </c>
      <c r="D105" s="172" t="s">
        <v>118</v>
      </c>
      <c r="E105" s="173">
        <v>7.3920000000000003</v>
      </c>
      <c r="F105" s="174"/>
      <c r="G105" s="175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12</v>
      </c>
      <c r="M105" s="157">
        <f>G105*(1+L105/100)</f>
        <v>0</v>
      </c>
      <c r="N105" s="156">
        <v>1.2E-4</v>
      </c>
      <c r="O105" s="156">
        <f>ROUND(E105*N105,2)</f>
        <v>0</v>
      </c>
      <c r="P105" s="156">
        <v>0</v>
      </c>
      <c r="Q105" s="156">
        <f>ROUND(E105*P105,2)</f>
        <v>0</v>
      </c>
      <c r="R105" s="157" t="s">
        <v>257</v>
      </c>
      <c r="S105" s="157" t="s">
        <v>119</v>
      </c>
      <c r="T105" s="157" t="s">
        <v>120</v>
      </c>
      <c r="U105" s="157">
        <v>0</v>
      </c>
      <c r="V105" s="157">
        <f>ROUND(E105*U105,2)</f>
        <v>0</v>
      </c>
      <c r="W105" s="157"/>
      <c r="X105" s="157" t="s">
        <v>258</v>
      </c>
      <c r="Y105" s="157" t="s">
        <v>122</v>
      </c>
      <c r="Z105" s="147"/>
      <c r="AA105" s="147"/>
      <c r="AB105" s="147"/>
      <c r="AC105" s="147"/>
      <c r="AD105" s="147"/>
      <c r="AE105" s="147"/>
      <c r="AF105" s="147"/>
      <c r="AG105" s="147" t="s">
        <v>259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85" t="s">
        <v>260</v>
      </c>
      <c r="D106" s="159"/>
      <c r="E106" s="160">
        <v>7.3920000000000003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125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x14ac:dyDescent="0.2">
      <c r="A107" s="163" t="s">
        <v>114</v>
      </c>
      <c r="B107" s="164" t="s">
        <v>71</v>
      </c>
      <c r="C107" s="183" t="s">
        <v>72</v>
      </c>
      <c r="D107" s="165"/>
      <c r="E107" s="166"/>
      <c r="F107" s="167"/>
      <c r="G107" s="168">
        <f>SUMIF(AG108:AG111,"&lt;&gt;NOR",G108:G111)</f>
        <v>0</v>
      </c>
      <c r="H107" s="162"/>
      <c r="I107" s="162">
        <f>SUM(I108:I111)</f>
        <v>0</v>
      </c>
      <c r="J107" s="162"/>
      <c r="K107" s="162">
        <f>SUM(K108:K111)</f>
        <v>0</v>
      </c>
      <c r="L107" s="162"/>
      <c r="M107" s="162">
        <f>SUM(M108:M111)</f>
        <v>0</v>
      </c>
      <c r="N107" s="161"/>
      <c r="O107" s="161">
        <f>SUM(O108:O111)</f>
        <v>0.16999999999999998</v>
      </c>
      <c r="P107" s="161"/>
      <c r="Q107" s="161">
        <f>SUM(Q108:Q111)</f>
        <v>0</v>
      </c>
      <c r="R107" s="162"/>
      <c r="S107" s="162"/>
      <c r="T107" s="162"/>
      <c r="U107" s="162"/>
      <c r="V107" s="162">
        <f>SUM(V108:V111)</f>
        <v>1.92</v>
      </c>
      <c r="W107" s="162"/>
      <c r="X107" s="162"/>
      <c r="Y107" s="162"/>
      <c r="AG107" t="s">
        <v>115</v>
      </c>
    </row>
    <row r="108" spans="1:60" outlineLevel="1" x14ac:dyDescent="0.2">
      <c r="A108" s="170">
        <v>43</v>
      </c>
      <c r="B108" s="171" t="s">
        <v>261</v>
      </c>
      <c r="C108" s="184" t="s">
        <v>262</v>
      </c>
      <c r="D108" s="172" t="s">
        <v>118</v>
      </c>
      <c r="E108" s="173">
        <v>6.72</v>
      </c>
      <c r="F108" s="174"/>
      <c r="G108" s="175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12</v>
      </c>
      <c r="M108" s="157">
        <f>G108*(1+L108/100)</f>
        <v>0</v>
      </c>
      <c r="N108" s="156">
        <v>1.1769999999999999E-2</v>
      </c>
      <c r="O108" s="156">
        <f>ROUND(E108*N108,2)</f>
        <v>0.08</v>
      </c>
      <c r="P108" s="156">
        <v>0</v>
      </c>
      <c r="Q108" s="156">
        <f>ROUND(E108*P108,2)</f>
        <v>0</v>
      </c>
      <c r="R108" s="157"/>
      <c r="S108" s="157" t="s">
        <v>119</v>
      </c>
      <c r="T108" s="157" t="s">
        <v>263</v>
      </c>
      <c r="U108" s="157">
        <v>0.28599999999999998</v>
      </c>
      <c r="V108" s="157">
        <f>ROUND(E108*U108,2)</f>
        <v>1.92</v>
      </c>
      <c r="W108" s="157"/>
      <c r="X108" s="157" t="s">
        <v>121</v>
      </c>
      <c r="Y108" s="157" t="s">
        <v>122</v>
      </c>
      <c r="Z108" s="147"/>
      <c r="AA108" s="147"/>
      <c r="AB108" s="147"/>
      <c r="AC108" s="147"/>
      <c r="AD108" s="147"/>
      <c r="AE108" s="147"/>
      <c r="AF108" s="147"/>
      <c r="AG108" s="147" t="s">
        <v>123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85" t="s">
        <v>264</v>
      </c>
      <c r="D109" s="159"/>
      <c r="E109" s="160">
        <v>6.72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125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0">
        <v>44</v>
      </c>
      <c r="B110" s="171" t="s">
        <v>265</v>
      </c>
      <c r="C110" s="184" t="s">
        <v>266</v>
      </c>
      <c r="D110" s="172" t="s">
        <v>118</v>
      </c>
      <c r="E110" s="173">
        <v>7.3920000000000003</v>
      </c>
      <c r="F110" s="174"/>
      <c r="G110" s="175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12</v>
      </c>
      <c r="M110" s="157">
        <f>G110*(1+L110/100)</f>
        <v>0</v>
      </c>
      <c r="N110" s="156">
        <v>1.26E-2</v>
      </c>
      <c r="O110" s="156">
        <f>ROUND(E110*N110,2)</f>
        <v>0.09</v>
      </c>
      <c r="P110" s="156">
        <v>0</v>
      </c>
      <c r="Q110" s="156">
        <f>ROUND(E110*P110,2)</f>
        <v>0</v>
      </c>
      <c r="R110" s="157" t="s">
        <v>257</v>
      </c>
      <c r="S110" s="157" t="s">
        <v>119</v>
      </c>
      <c r="T110" s="157" t="s">
        <v>128</v>
      </c>
      <c r="U110" s="157">
        <v>0</v>
      </c>
      <c r="V110" s="157">
        <f>ROUND(E110*U110,2)</f>
        <v>0</v>
      </c>
      <c r="W110" s="157"/>
      <c r="X110" s="157" t="s">
        <v>258</v>
      </c>
      <c r="Y110" s="157" t="s">
        <v>122</v>
      </c>
      <c r="Z110" s="147"/>
      <c r="AA110" s="147"/>
      <c r="AB110" s="147"/>
      <c r="AC110" s="147"/>
      <c r="AD110" s="147"/>
      <c r="AE110" s="147"/>
      <c r="AF110" s="147"/>
      <c r="AG110" s="147" t="s">
        <v>259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185" t="s">
        <v>260</v>
      </c>
      <c r="D111" s="159"/>
      <c r="E111" s="160">
        <v>7.3920000000000003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125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x14ac:dyDescent="0.2">
      <c r="A112" s="163" t="s">
        <v>114</v>
      </c>
      <c r="B112" s="164" t="s">
        <v>73</v>
      </c>
      <c r="C112" s="183" t="s">
        <v>74</v>
      </c>
      <c r="D112" s="165"/>
      <c r="E112" s="166"/>
      <c r="F112" s="167"/>
      <c r="G112" s="168">
        <f>SUMIF(AG113:AG121,"&lt;&gt;NOR",G113:G121)</f>
        <v>0</v>
      </c>
      <c r="H112" s="162"/>
      <c r="I112" s="162">
        <f>SUM(I113:I121)</f>
        <v>0</v>
      </c>
      <c r="J112" s="162"/>
      <c r="K112" s="162">
        <f>SUM(K113:K121)</f>
        <v>0</v>
      </c>
      <c r="L112" s="162"/>
      <c r="M112" s="162">
        <f>SUM(M113:M121)</f>
        <v>0</v>
      </c>
      <c r="N112" s="161"/>
      <c r="O112" s="161">
        <f>SUM(O113:O121)</f>
        <v>9.0000000000000011E-2</v>
      </c>
      <c r="P112" s="161"/>
      <c r="Q112" s="161">
        <f>SUM(Q113:Q121)</f>
        <v>0.05</v>
      </c>
      <c r="R112" s="162"/>
      <c r="S112" s="162"/>
      <c r="T112" s="162"/>
      <c r="U112" s="162"/>
      <c r="V112" s="162">
        <f>SUM(V113:V121)</f>
        <v>18.950000000000003</v>
      </c>
      <c r="W112" s="162"/>
      <c r="X112" s="162"/>
      <c r="Y112" s="162"/>
      <c r="AG112" t="s">
        <v>115</v>
      </c>
    </row>
    <row r="113" spans="1:60" outlineLevel="1" x14ac:dyDescent="0.2">
      <c r="A113" s="170">
        <v>45</v>
      </c>
      <c r="B113" s="171" t="s">
        <v>267</v>
      </c>
      <c r="C113" s="184" t="s">
        <v>268</v>
      </c>
      <c r="D113" s="172" t="s">
        <v>133</v>
      </c>
      <c r="E113" s="173">
        <v>15.8</v>
      </c>
      <c r="F113" s="174"/>
      <c r="G113" s="175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12</v>
      </c>
      <c r="M113" s="157">
        <f>G113*(1+L113/100)</f>
        <v>0</v>
      </c>
      <c r="N113" s="156">
        <v>4.3499999999999997E-3</v>
      </c>
      <c r="O113" s="156">
        <f>ROUND(E113*N113,2)</f>
        <v>7.0000000000000007E-2</v>
      </c>
      <c r="P113" s="156">
        <v>0</v>
      </c>
      <c r="Q113" s="156">
        <f>ROUND(E113*P113,2)</f>
        <v>0</v>
      </c>
      <c r="R113" s="157"/>
      <c r="S113" s="157" t="s">
        <v>119</v>
      </c>
      <c r="T113" s="157" t="s">
        <v>120</v>
      </c>
      <c r="U113" s="157">
        <v>0.85365000000000002</v>
      </c>
      <c r="V113" s="157">
        <f>ROUND(E113*U113,2)</f>
        <v>13.49</v>
      </c>
      <c r="W113" s="157"/>
      <c r="X113" s="157" t="s">
        <v>121</v>
      </c>
      <c r="Y113" s="157" t="s">
        <v>122</v>
      </c>
      <c r="Z113" s="147"/>
      <c r="AA113" s="147"/>
      <c r="AB113" s="147"/>
      <c r="AC113" s="147"/>
      <c r="AD113" s="147"/>
      <c r="AE113" s="147"/>
      <c r="AF113" s="147"/>
      <c r="AG113" s="147" t="s">
        <v>123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261" t="s">
        <v>269</v>
      </c>
      <c r="D114" s="262"/>
      <c r="E114" s="262"/>
      <c r="F114" s="262"/>
      <c r="G114" s="262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152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0">
        <v>46</v>
      </c>
      <c r="B115" s="171" t="s">
        <v>270</v>
      </c>
      <c r="C115" s="184" t="s">
        <v>271</v>
      </c>
      <c r="D115" s="172" t="s">
        <v>133</v>
      </c>
      <c r="E115" s="173">
        <v>10</v>
      </c>
      <c r="F115" s="174"/>
      <c r="G115" s="175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12</v>
      </c>
      <c r="M115" s="157">
        <f>G115*(1+L115/100)</f>
        <v>0</v>
      </c>
      <c r="N115" s="156">
        <v>2.3600000000000001E-3</v>
      </c>
      <c r="O115" s="156">
        <f>ROUND(E115*N115,2)</f>
        <v>0.02</v>
      </c>
      <c r="P115" s="156">
        <v>0</v>
      </c>
      <c r="Q115" s="156">
        <f>ROUND(E115*P115,2)</f>
        <v>0</v>
      </c>
      <c r="R115" s="157"/>
      <c r="S115" s="157" t="s">
        <v>119</v>
      </c>
      <c r="T115" s="157" t="s">
        <v>120</v>
      </c>
      <c r="U115" s="157">
        <v>0.28999999999999998</v>
      </c>
      <c r="V115" s="157">
        <f>ROUND(E115*U115,2)</f>
        <v>2.9</v>
      </c>
      <c r="W115" s="157"/>
      <c r="X115" s="157" t="s">
        <v>121</v>
      </c>
      <c r="Y115" s="157" t="s">
        <v>122</v>
      </c>
      <c r="Z115" s="147"/>
      <c r="AA115" s="147"/>
      <c r="AB115" s="147"/>
      <c r="AC115" s="147"/>
      <c r="AD115" s="147"/>
      <c r="AE115" s="147"/>
      <c r="AF115" s="147"/>
      <c r="AG115" s="147" t="s">
        <v>123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261" t="s">
        <v>272</v>
      </c>
      <c r="D116" s="262"/>
      <c r="E116" s="262"/>
      <c r="F116" s="262"/>
      <c r="G116" s="262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152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0">
        <v>47</v>
      </c>
      <c r="B117" s="171" t="s">
        <v>273</v>
      </c>
      <c r="C117" s="184" t="s">
        <v>274</v>
      </c>
      <c r="D117" s="172" t="s">
        <v>133</v>
      </c>
      <c r="E117" s="173">
        <v>10</v>
      </c>
      <c r="F117" s="174"/>
      <c r="G117" s="175">
        <f>ROUND(E117*F117,2)</f>
        <v>0</v>
      </c>
      <c r="H117" s="158"/>
      <c r="I117" s="157">
        <f>ROUND(E117*H117,2)</f>
        <v>0</v>
      </c>
      <c r="J117" s="158"/>
      <c r="K117" s="157">
        <f>ROUND(E117*J117,2)</f>
        <v>0</v>
      </c>
      <c r="L117" s="157">
        <v>12</v>
      </c>
      <c r="M117" s="157">
        <f>G117*(1+L117/100)</f>
        <v>0</v>
      </c>
      <c r="N117" s="156">
        <v>0</v>
      </c>
      <c r="O117" s="156">
        <f>ROUND(E117*N117,2)</f>
        <v>0</v>
      </c>
      <c r="P117" s="156">
        <v>1.3500000000000001E-3</v>
      </c>
      <c r="Q117" s="156">
        <f>ROUND(E117*P117,2)</f>
        <v>0.01</v>
      </c>
      <c r="R117" s="157"/>
      <c r="S117" s="157" t="s">
        <v>119</v>
      </c>
      <c r="T117" s="157" t="s">
        <v>120</v>
      </c>
      <c r="U117" s="157">
        <v>9.1999999999999998E-2</v>
      </c>
      <c r="V117" s="157">
        <f>ROUND(E117*U117,2)</f>
        <v>0.92</v>
      </c>
      <c r="W117" s="157"/>
      <c r="X117" s="157" t="s">
        <v>121</v>
      </c>
      <c r="Y117" s="157" t="s">
        <v>122</v>
      </c>
      <c r="Z117" s="147"/>
      <c r="AA117" s="147"/>
      <c r="AB117" s="147"/>
      <c r="AC117" s="147"/>
      <c r="AD117" s="147"/>
      <c r="AE117" s="147"/>
      <c r="AF117" s="147"/>
      <c r="AG117" s="147" t="s">
        <v>123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85" t="s">
        <v>275</v>
      </c>
      <c r="D118" s="159"/>
      <c r="E118" s="160">
        <v>10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125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0">
        <v>48</v>
      </c>
      <c r="B119" s="171" t="s">
        <v>276</v>
      </c>
      <c r="C119" s="184" t="s">
        <v>277</v>
      </c>
      <c r="D119" s="172" t="s">
        <v>133</v>
      </c>
      <c r="E119" s="173">
        <v>15.8</v>
      </c>
      <c r="F119" s="174"/>
      <c r="G119" s="175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12</v>
      </c>
      <c r="M119" s="157">
        <f>G119*(1+L119/100)</f>
        <v>0</v>
      </c>
      <c r="N119" s="156">
        <v>0</v>
      </c>
      <c r="O119" s="156">
        <f>ROUND(E119*N119,2)</f>
        <v>0</v>
      </c>
      <c r="P119" s="156">
        <v>2.3E-3</v>
      </c>
      <c r="Q119" s="156">
        <f>ROUND(E119*P119,2)</f>
        <v>0.04</v>
      </c>
      <c r="R119" s="157"/>
      <c r="S119" s="157" t="s">
        <v>119</v>
      </c>
      <c r="T119" s="157" t="s">
        <v>120</v>
      </c>
      <c r="U119" s="157">
        <v>0.10349999999999999</v>
      </c>
      <c r="V119" s="157">
        <f>ROUND(E119*U119,2)</f>
        <v>1.64</v>
      </c>
      <c r="W119" s="157"/>
      <c r="X119" s="157" t="s">
        <v>121</v>
      </c>
      <c r="Y119" s="157" t="s">
        <v>122</v>
      </c>
      <c r="Z119" s="147"/>
      <c r="AA119" s="147"/>
      <c r="AB119" s="147"/>
      <c r="AC119" s="147"/>
      <c r="AD119" s="147"/>
      <c r="AE119" s="147"/>
      <c r="AF119" s="147"/>
      <c r="AG119" s="147" t="s">
        <v>123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5" t="s">
        <v>278</v>
      </c>
      <c r="D120" s="159"/>
      <c r="E120" s="160">
        <v>15.8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125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6">
        <v>49</v>
      </c>
      <c r="B121" s="177" t="s">
        <v>279</v>
      </c>
      <c r="C121" s="186" t="s">
        <v>280</v>
      </c>
      <c r="D121" s="178" t="s">
        <v>0</v>
      </c>
      <c r="E121" s="179">
        <v>4025.2</v>
      </c>
      <c r="F121" s="180"/>
      <c r="G121" s="181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12</v>
      </c>
      <c r="M121" s="157">
        <f>G121*(1+L121/100)</f>
        <v>0</v>
      </c>
      <c r="N121" s="156">
        <v>0</v>
      </c>
      <c r="O121" s="156">
        <f>ROUND(E121*N121,2)</f>
        <v>0</v>
      </c>
      <c r="P121" s="156">
        <v>0</v>
      </c>
      <c r="Q121" s="156">
        <f>ROUND(E121*P121,2)</f>
        <v>0</v>
      </c>
      <c r="R121" s="157"/>
      <c r="S121" s="157" t="s">
        <v>119</v>
      </c>
      <c r="T121" s="157" t="s">
        <v>120</v>
      </c>
      <c r="U121" s="157">
        <v>0</v>
      </c>
      <c r="V121" s="157">
        <f>ROUND(E121*U121,2)</f>
        <v>0</v>
      </c>
      <c r="W121" s="157"/>
      <c r="X121" s="157" t="s">
        <v>121</v>
      </c>
      <c r="Y121" s="157" t="s">
        <v>122</v>
      </c>
      <c r="Z121" s="147"/>
      <c r="AA121" s="147"/>
      <c r="AB121" s="147"/>
      <c r="AC121" s="147"/>
      <c r="AD121" s="147"/>
      <c r="AE121" s="147"/>
      <c r="AF121" s="147"/>
      <c r="AG121" s="147" t="s">
        <v>123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163" t="s">
        <v>114</v>
      </c>
      <c r="B122" s="164" t="s">
        <v>75</v>
      </c>
      <c r="C122" s="183" t="s">
        <v>76</v>
      </c>
      <c r="D122" s="165"/>
      <c r="E122" s="166"/>
      <c r="F122" s="167"/>
      <c r="G122" s="168">
        <f>SUMIF(AG123:AG124,"&lt;&gt;NOR",G123:G124)</f>
        <v>0</v>
      </c>
      <c r="H122" s="162"/>
      <c r="I122" s="162">
        <f>SUM(I123:I124)</f>
        <v>0</v>
      </c>
      <c r="J122" s="162"/>
      <c r="K122" s="162">
        <f>SUM(K123:K124)</f>
        <v>0</v>
      </c>
      <c r="L122" s="162"/>
      <c r="M122" s="162">
        <f>SUM(M123:M124)</f>
        <v>0</v>
      </c>
      <c r="N122" s="161"/>
      <c r="O122" s="161">
        <f>SUM(O123:O124)</f>
        <v>0</v>
      </c>
      <c r="P122" s="161"/>
      <c r="Q122" s="161">
        <f>SUM(Q123:Q124)</f>
        <v>0</v>
      </c>
      <c r="R122" s="162"/>
      <c r="S122" s="162"/>
      <c r="T122" s="162"/>
      <c r="U122" s="162"/>
      <c r="V122" s="162">
        <f>SUM(V123:V124)</f>
        <v>0</v>
      </c>
      <c r="W122" s="162"/>
      <c r="X122" s="162"/>
      <c r="Y122" s="162"/>
      <c r="AG122" t="s">
        <v>115</v>
      </c>
    </row>
    <row r="123" spans="1:60" ht="22.5" outlineLevel="1" x14ac:dyDescent="0.2">
      <c r="A123" s="176">
        <v>50</v>
      </c>
      <c r="B123" s="177" t="s">
        <v>281</v>
      </c>
      <c r="C123" s="186" t="s">
        <v>282</v>
      </c>
      <c r="D123" s="178" t="s">
        <v>188</v>
      </c>
      <c r="E123" s="179">
        <v>2</v>
      </c>
      <c r="F123" s="180"/>
      <c r="G123" s="181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12</v>
      </c>
      <c r="M123" s="157">
        <f>G123*(1+L123/100)</f>
        <v>0</v>
      </c>
      <c r="N123" s="156">
        <v>0</v>
      </c>
      <c r="O123" s="156">
        <f>ROUND(E123*N123,2)</f>
        <v>0</v>
      </c>
      <c r="P123" s="156">
        <v>0</v>
      </c>
      <c r="Q123" s="156">
        <f>ROUND(E123*P123,2)</f>
        <v>0</v>
      </c>
      <c r="R123" s="157"/>
      <c r="S123" s="157" t="s">
        <v>189</v>
      </c>
      <c r="T123" s="157" t="s">
        <v>120</v>
      </c>
      <c r="U123" s="157">
        <v>0</v>
      </c>
      <c r="V123" s="157">
        <f>ROUND(E123*U123,2)</f>
        <v>0</v>
      </c>
      <c r="W123" s="157"/>
      <c r="X123" s="157" t="s">
        <v>121</v>
      </c>
      <c r="Y123" s="157" t="s">
        <v>122</v>
      </c>
      <c r="Z123" s="147"/>
      <c r="AA123" s="147"/>
      <c r="AB123" s="147"/>
      <c r="AC123" s="147"/>
      <c r="AD123" s="147"/>
      <c r="AE123" s="147"/>
      <c r="AF123" s="147"/>
      <c r="AG123" s="147" t="s">
        <v>123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76">
        <v>51</v>
      </c>
      <c r="B124" s="177" t="s">
        <v>283</v>
      </c>
      <c r="C124" s="186" t="s">
        <v>284</v>
      </c>
      <c r="D124" s="178" t="s">
        <v>188</v>
      </c>
      <c r="E124" s="179">
        <v>3</v>
      </c>
      <c r="F124" s="180"/>
      <c r="G124" s="181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12</v>
      </c>
      <c r="M124" s="157">
        <f>G124*(1+L124/100)</f>
        <v>0</v>
      </c>
      <c r="N124" s="156">
        <v>0</v>
      </c>
      <c r="O124" s="156">
        <f>ROUND(E124*N124,2)</f>
        <v>0</v>
      </c>
      <c r="P124" s="156">
        <v>0</v>
      </c>
      <c r="Q124" s="156">
        <f>ROUND(E124*P124,2)</f>
        <v>0</v>
      </c>
      <c r="R124" s="157"/>
      <c r="S124" s="157" t="s">
        <v>189</v>
      </c>
      <c r="T124" s="157" t="s">
        <v>120</v>
      </c>
      <c r="U124" s="157">
        <v>0</v>
      </c>
      <c r="V124" s="157">
        <f>ROUND(E124*U124,2)</f>
        <v>0</v>
      </c>
      <c r="W124" s="157"/>
      <c r="X124" s="157" t="s">
        <v>121</v>
      </c>
      <c r="Y124" s="157" t="s">
        <v>122</v>
      </c>
      <c r="Z124" s="147"/>
      <c r="AA124" s="147"/>
      <c r="AB124" s="147"/>
      <c r="AC124" s="147"/>
      <c r="AD124" s="147"/>
      <c r="AE124" s="147"/>
      <c r="AF124" s="147"/>
      <c r="AG124" s="147" t="s">
        <v>123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">
      <c r="A125" s="163" t="s">
        <v>114</v>
      </c>
      <c r="B125" s="164" t="s">
        <v>77</v>
      </c>
      <c r="C125" s="183" t="s">
        <v>78</v>
      </c>
      <c r="D125" s="165"/>
      <c r="E125" s="166"/>
      <c r="F125" s="167"/>
      <c r="G125" s="168">
        <f>SUMIF(AG126:AG127,"&lt;&gt;NOR",G126:G127)</f>
        <v>0</v>
      </c>
      <c r="H125" s="162"/>
      <c r="I125" s="162">
        <f>SUM(I126:I127)</f>
        <v>0</v>
      </c>
      <c r="J125" s="162"/>
      <c r="K125" s="162">
        <f>SUM(K126:K127)</f>
        <v>0</v>
      </c>
      <c r="L125" s="162"/>
      <c r="M125" s="162">
        <f>SUM(M126:M127)</f>
        <v>0</v>
      </c>
      <c r="N125" s="161"/>
      <c r="O125" s="161">
        <f>SUM(O126:O127)</f>
        <v>0</v>
      </c>
      <c r="P125" s="161"/>
      <c r="Q125" s="161">
        <f>SUM(Q126:Q127)</f>
        <v>0</v>
      </c>
      <c r="R125" s="162"/>
      <c r="S125" s="162"/>
      <c r="T125" s="162"/>
      <c r="U125" s="162"/>
      <c r="V125" s="162">
        <f>SUM(V126:V127)</f>
        <v>1.79</v>
      </c>
      <c r="W125" s="162"/>
      <c r="X125" s="162"/>
      <c r="Y125" s="162"/>
      <c r="AG125" t="s">
        <v>115</v>
      </c>
    </row>
    <row r="126" spans="1:60" ht="22.5" outlineLevel="1" x14ac:dyDescent="0.2">
      <c r="A126" s="170">
        <v>52</v>
      </c>
      <c r="B126" s="171" t="s">
        <v>285</v>
      </c>
      <c r="C126" s="184" t="s">
        <v>286</v>
      </c>
      <c r="D126" s="172" t="s">
        <v>133</v>
      </c>
      <c r="E126" s="173">
        <v>14</v>
      </c>
      <c r="F126" s="174"/>
      <c r="G126" s="175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12</v>
      </c>
      <c r="M126" s="157">
        <f>G126*(1+L126/100)</f>
        <v>0</v>
      </c>
      <c r="N126" s="156">
        <v>0</v>
      </c>
      <c r="O126" s="156">
        <f>ROUND(E126*N126,2)</f>
        <v>0</v>
      </c>
      <c r="P126" s="156">
        <v>0</v>
      </c>
      <c r="Q126" s="156">
        <f>ROUND(E126*P126,2)</f>
        <v>0</v>
      </c>
      <c r="R126" s="157"/>
      <c r="S126" s="157" t="s">
        <v>119</v>
      </c>
      <c r="T126" s="157" t="s">
        <v>120</v>
      </c>
      <c r="U126" s="157">
        <v>0.128</v>
      </c>
      <c r="V126" s="157">
        <f>ROUND(E126*U126,2)</f>
        <v>1.79</v>
      </c>
      <c r="W126" s="157"/>
      <c r="X126" s="157" t="s">
        <v>121</v>
      </c>
      <c r="Y126" s="157" t="s">
        <v>122</v>
      </c>
      <c r="Z126" s="147"/>
      <c r="AA126" s="147"/>
      <c r="AB126" s="147"/>
      <c r="AC126" s="147"/>
      <c r="AD126" s="147"/>
      <c r="AE126" s="147"/>
      <c r="AF126" s="147"/>
      <c r="AG126" s="147" t="s">
        <v>123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5" t="s">
        <v>287</v>
      </c>
      <c r="D127" s="159"/>
      <c r="E127" s="160">
        <v>14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125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">
      <c r="A128" s="163" t="s">
        <v>114</v>
      </c>
      <c r="B128" s="164" t="s">
        <v>79</v>
      </c>
      <c r="C128" s="183" t="s">
        <v>80</v>
      </c>
      <c r="D128" s="165"/>
      <c r="E128" s="166"/>
      <c r="F128" s="167"/>
      <c r="G128" s="168">
        <f>SUMIF(AG129:AG138,"&lt;&gt;NOR",G129:G138)</f>
        <v>0</v>
      </c>
      <c r="H128" s="162"/>
      <c r="I128" s="162">
        <f>SUM(I129:I138)</f>
        <v>0</v>
      </c>
      <c r="J128" s="162"/>
      <c r="K128" s="162">
        <f>SUM(K129:K138)</f>
        <v>0</v>
      </c>
      <c r="L128" s="162"/>
      <c r="M128" s="162">
        <f>SUM(M129:M138)</f>
        <v>0</v>
      </c>
      <c r="N128" s="161"/>
      <c r="O128" s="161">
        <f>SUM(O129:O138)</f>
        <v>246.96</v>
      </c>
      <c r="P128" s="161"/>
      <c r="Q128" s="161">
        <f>SUM(Q129:Q138)</f>
        <v>0</v>
      </c>
      <c r="R128" s="162"/>
      <c r="S128" s="162"/>
      <c r="T128" s="162"/>
      <c r="U128" s="162"/>
      <c r="V128" s="162">
        <f>SUM(V129:V138)</f>
        <v>427.7</v>
      </c>
      <c r="W128" s="162"/>
      <c r="X128" s="162"/>
      <c r="Y128" s="162"/>
      <c r="AG128" t="s">
        <v>115</v>
      </c>
    </row>
    <row r="129" spans="1:60" ht="22.5" outlineLevel="1" x14ac:dyDescent="0.2">
      <c r="A129" s="170">
        <v>53</v>
      </c>
      <c r="B129" s="171" t="s">
        <v>288</v>
      </c>
      <c r="C129" s="184" t="s">
        <v>289</v>
      </c>
      <c r="D129" s="172" t="s">
        <v>118</v>
      </c>
      <c r="E129" s="173">
        <v>157.46299999999999</v>
      </c>
      <c r="F129" s="174"/>
      <c r="G129" s="175">
        <f>ROUND(E129*F129,2)</f>
        <v>0</v>
      </c>
      <c r="H129" s="158"/>
      <c r="I129" s="157">
        <f>ROUND(E129*H129,2)</f>
        <v>0</v>
      </c>
      <c r="J129" s="158"/>
      <c r="K129" s="157">
        <f>ROUND(E129*J129,2)</f>
        <v>0</v>
      </c>
      <c r="L129" s="157">
        <v>12</v>
      </c>
      <c r="M129" s="157">
        <f>G129*(1+L129/100)</f>
        <v>0</v>
      </c>
      <c r="N129" s="156">
        <v>8.4100000000000008E-3</v>
      </c>
      <c r="O129" s="156">
        <f>ROUND(E129*N129,2)</f>
        <v>1.32</v>
      </c>
      <c r="P129" s="156">
        <v>0</v>
      </c>
      <c r="Q129" s="156">
        <f>ROUND(E129*P129,2)</f>
        <v>0</v>
      </c>
      <c r="R129" s="157"/>
      <c r="S129" s="157" t="s">
        <v>119</v>
      </c>
      <c r="T129" s="157" t="s">
        <v>120</v>
      </c>
      <c r="U129" s="157">
        <v>2.024</v>
      </c>
      <c r="V129" s="157">
        <f>ROUND(E129*U129,2)</f>
        <v>318.70999999999998</v>
      </c>
      <c r="W129" s="157"/>
      <c r="X129" s="157" t="s">
        <v>121</v>
      </c>
      <c r="Y129" s="157" t="s">
        <v>122</v>
      </c>
      <c r="Z129" s="147"/>
      <c r="AA129" s="147"/>
      <c r="AB129" s="147"/>
      <c r="AC129" s="147"/>
      <c r="AD129" s="147"/>
      <c r="AE129" s="147"/>
      <c r="AF129" s="147"/>
      <c r="AG129" s="147" t="s">
        <v>123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185" t="s">
        <v>140</v>
      </c>
      <c r="D130" s="159"/>
      <c r="E130" s="160">
        <v>10.88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125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85" t="s">
        <v>290</v>
      </c>
      <c r="D131" s="159"/>
      <c r="E131" s="160">
        <v>146.583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125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6">
        <v>54</v>
      </c>
      <c r="B132" s="177" t="s">
        <v>291</v>
      </c>
      <c r="C132" s="186" t="s">
        <v>292</v>
      </c>
      <c r="D132" s="178" t="s">
        <v>0</v>
      </c>
      <c r="E132" s="179">
        <v>3654.83</v>
      </c>
      <c r="F132" s="180"/>
      <c r="G132" s="181">
        <f>ROUND(E132*F132,2)</f>
        <v>0</v>
      </c>
      <c r="H132" s="158"/>
      <c r="I132" s="157">
        <f>ROUND(E132*H132,2)</f>
        <v>0</v>
      </c>
      <c r="J132" s="158"/>
      <c r="K132" s="157">
        <f>ROUND(E132*J132,2)</f>
        <v>0</v>
      </c>
      <c r="L132" s="157">
        <v>12</v>
      </c>
      <c r="M132" s="157">
        <f>G132*(1+L132/100)</f>
        <v>0</v>
      </c>
      <c r="N132" s="156">
        <v>0</v>
      </c>
      <c r="O132" s="156">
        <f>ROUND(E132*N132,2)</f>
        <v>0</v>
      </c>
      <c r="P132" s="156">
        <v>0</v>
      </c>
      <c r="Q132" s="156">
        <f>ROUND(E132*P132,2)</f>
        <v>0</v>
      </c>
      <c r="R132" s="157"/>
      <c r="S132" s="157" t="s">
        <v>119</v>
      </c>
      <c r="T132" s="157" t="s">
        <v>120</v>
      </c>
      <c r="U132" s="157">
        <v>0</v>
      </c>
      <c r="V132" s="157">
        <f>ROUND(E132*U132,2)</f>
        <v>0</v>
      </c>
      <c r="W132" s="157"/>
      <c r="X132" s="157" t="s">
        <v>121</v>
      </c>
      <c r="Y132" s="157" t="s">
        <v>122</v>
      </c>
      <c r="Z132" s="147"/>
      <c r="AA132" s="147"/>
      <c r="AB132" s="147"/>
      <c r="AC132" s="147"/>
      <c r="AD132" s="147"/>
      <c r="AE132" s="147"/>
      <c r="AF132" s="147"/>
      <c r="AG132" s="147" t="s">
        <v>123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70">
        <v>55</v>
      </c>
      <c r="B133" s="171" t="s">
        <v>293</v>
      </c>
      <c r="C133" s="184" t="s">
        <v>294</v>
      </c>
      <c r="D133" s="172" t="s">
        <v>163</v>
      </c>
      <c r="E133" s="173">
        <v>53.85</v>
      </c>
      <c r="F133" s="174"/>
      <c r="G133" s="175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12</v>
      </c>
      <c r="M133" s="157">
        <f>G133*(1+L133/100)</f>
        <v>0</v>
      </c>
      <c r="N133" s="156">
        <v>8.4100000000000008E-3</v>
      </c>
      <c r="O133" s="156">
        <f>ROUND(E133*N133,2)</f>
        <v>0.45</v>
      </c>
      <c r="P133" s="156">
        <v>0</v>
      </c>
      <c r="Q133" s="156">
        <f>ROUND(E133*P133,2)</f>
        <v>0</v>
      </c>
      <c r="R133" s="157"/>
      <c r="S133" s="157" t="s">
        <v>189</v>
      </c>
      <c r="T133" s="157" t="s">
        <v>120</v>
      </c>
      <c r="U133" s="157">
        <v>2.024</v>
      </c>
      <c r="V133" s="157">
        <f>ROUND(E133*U133,2)</f>
        <v>108.99</v>
      </c>
      <c r="W133" s="157"/>
      <c r="X133" s="157" t="s">
        <v>121</v>
      </c>
      <c r="Y133" s="157" t="s">
        <v>122</v>
      </c>
      <c r="Z133" s="147"/>
      <c r="AA133" s="147"/>
      <c r="AB133" s="147"/>
      <c r="AC133" s="147"/>
      <c r="AD133" s="147"/>
      <c r="AE133" s="147"/>
      <c r="AF133" s="147"/>
      <c r="AG133" s="147" t="s">
        <v>123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85" t="s">
        <v>295</v>
      </c>
      <c r="D134" s="159"/>
      <c r="E134" s="160">
        <v>53.85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125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0">
        <v>56</v>
      </c>
      <c r="B135" s="171" t="s">
        <v>296</v>
      </c>
      <c r="C135" s="184" t="s">
        <v>297</v>
      </c>
      <c r="D135" s="172" t="s">
        <v>188</v>
      </c>
      <c r="E135" s="173">
        <v>8660.4650000000001</v>
      </c>
      <c r="F135" s="174"/>
      <c r="G135" s="175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12</v>
      </c>
      <c r="M135" s="157">
        <f>G135*(1+L135/100)</f>
        <v>0</v>
      </c>
      <c r="N135" s="156">
        <v>2.5999999999999999E-2</v>
      </c>
      <c r="O135" s="156">
        <f>ROUND(E135*N135,2)</f>
        <v>225.17</v>
      </c>
      <c r="P135" s="156">
        <v>0</v>
      </c>
      <c r="Q135" s="156">
        <f>ROUND(E135*P135,2)</f>
        <v>0</v>
      </c>
      <c r="R135" s="157" t="s">
        <v>257</v>
      </c>
      <c r="S135" s="157" t="s">
        <v>119</v>
      </c>
      <c r="T135" s="157" t="s">
        <v>120</v>
      </c>
      <c r="U135" s="157">
        <v>0</v>
      </c>
      <c r="V135" s="157">
        <f>ROUND(E135*U135,2)</f>
        <v>0</v>
      </c>
      <c r="W135" s="157"/>
      <c r="X135" s="157" t="s">
        <v>258</v>
      </c>
      <c r="Y135" s="157" t="s">
        <v>122</v>
      </c>
      <c r="Z135" s="147"/>
      <c r="AA135" s="147"/>
      <c r="AB135" s="147"/>
      <c r="AC135" s="147"/>
      <c r="AD135" s="147"/>
      <c r="AE135" s="147"/>
      <c r="AF135" s="147"/>
      <c r="AG135" s="147" t="s">
        <v>259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5" t="s">
        <v>298</v>
      </c>
      <c r="D136" s="159"/>
      <c r="E136" s="160">
        <v>8660.4650000000001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125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70">
        <v>57</v>
      </c>
      <c r="B137" s="171" t="s">
        <v>299</v>
      </c>
      <c r="C137" s="184" t="s">
        <v>300</v>
      </c>
      <c r="D137" s="172" t="s">
        <v>188</v>
      </c>
      <c r="E137" s="173">
        <v>770.05499999999995</v>
      </c>
      <c r="F137" s="174"/>
      <c r="G137" s="175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12</v>
      </c>
      <c r="M137" s="157">
        <f>G137*(1+L137/100)</f>
        <v>0</v>
      </c>
      <c r="N137" s="156">
        <v>2.5999999999999999E-2</v>
      </c>
      <c r="O137" s="156">
        <f>ROUND(E137*N137,2)</f>
        <v>20.02</v>
      </c>
      <c r="P137" s="156">
        <v>0</v>
      </c>
      <c r="Q137" s="156">
        <f>ROUND(E137*P137,2)</f>
        <v>0</v>
      </c>
      <c r="R137" s="157"/>
      <c r="S137" s="157" t="s">
        <v>189</v>
      </c>
      <c r="T137" s="157" t="s">
        <v>120</v>
      </c>
      <c r="U137" s="157">
        <v>0</v>
      </c>
      <c r="V137" s="157">
        <f>ROUND(E137*U137,2)</f>
        <v>0</v>
      </c>
      <c r="W137" s="157"/>
      <c r="X137" s="157" t="s">
        <v>258</v>
      </c>
      <c r="Y137" s="157" t="s">
        <v>122</v>
      </c>
      <c r="Z137" s="147"/>
      <c r="AA137" s="147"/>
      <c r="AB137" s="147"/>
      <c r="AC137" s="147"/>
      <c r="AD137" s="147"/>
      <c r="AE137" s="147"/>
      <c r="AF137" s="147"/>
      <c r="AG137" s="147" t="s">
        <v>259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85" t="s">
        <v>301</v>
      </c>
      <c r="D138" s="159"/>
      <c r="E138" s="160">
        <v>770.05499999999995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125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x14ac:dyDescent="0.2">
      <c r="A139" s="163" t="s">
        <v>114</v>
      </c>
      <c r="B139" s="164" t="s">
        <v>81</v>
      </c>
      <c r="C139" s="183" t="s">
        <v>82</v>
      </c>
      <c r="D139" s="165"/>
      <c r="E139" s="166"/>
      <c r="F139" s="167"/>
      <c r="G139" s="168">
        <f>SUMIF(AG140:AG142,"&lt;&gt;NOR",G140:G142)</f>
        <v>0</v>
      </c>
      <c r="H139" s="162"/>
      <c r="I139" s="162">
        <f>SUM(I140:I142)</f>
        <v>0</v>
      </c>
      <c r="J139" s="162"/>
      <c r="K139" s="162">
        <f>SUM(K140:K142)</f>
        <v>0</v>
      </c>
      <c r="L139" s="162"/>
      <c r="M139" s="162">
        <f>SUM(M140:M142)</f>
        <v>0</v>
      </c>
      <c r="N139" s="161"/>
      <c r="O139" s="161">
        <f>SUM(O140:O142)</f>
        <v>0</v>
      </c>
      <c r="P139" s="161"/>
      <c r="Q139" s="161">
        <f>SUM(Q140:Q142)</f>
        <v>0</v>
      </c>
      <c r="R139" s="162"/>
      <c r="S139" s="162"/>
      <c r="T139" s="162"/>
      <c r="U139" s="162"/>
      <c r="V139" s="162">
        <f>SUM(V140:V142)</f>
        <v>0</v>
      </c>
      <c r="W139" s="162"/>
      <c r="X139" s="162"/>
      <c r="Y139" s="162"/>
      <c r="AG139" t="s">
        <v>115</v>
      </c>
    </row>
    <row r="140" spans="1:60" ht="22.5" outlineLevel="1" x14ac:dyDescent="0.2">
      <c r="A140" s="176">
        <v>58</v>
      </c>
      <c r="B140" s="177" t="s">
        <v>302</v>
      </c>
      <c r="C140" s="186" t="s">
        <v>303</v>
      </c>
      <c r="D140" s="178" t="s">
        <v>246</v>
      </c>
      <c r="E140" s="179">
        <v>1</v>
      </c>
      <c r="F140" s="180"/>
      <c r="G140" s="181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12</v>
      </c>
      <c r="M140" s="157">
        <f>G140*(1+L140/100)</f>
        <v>0</v>
      </c>
      <c r="N140" s="156">
        <v>0</v>
      </c>
      <c r="O140" s="156">
        <f>ROUND(E140*N140,2)</f>
        <v>0</v>
      </c>
      <c r="P140" s="156">
        <v>0</v>
      </c>
      <c r="Q140" s="156">
        <f>ROUND(E140*P140,2)</f>
        <v>0</v>
      </c>
      <c r="R140" s="157"/>
      <c r="S140" s="157" t="s">
        <v>189</v>
      </c>
      <c r="T140" s="157" t="s">
        <v>120</v>
      </c>
      <c r="U140" s="157">
        <v>0</v>
      </c>
      <c r="V140" s="157">
        <f>ROUND(E140*U140,2)</f>
        <v>0</v>
      </c>
      <c r="W140" s="157"/>
      <c r="X140" s="157" t="s">
        <v>121</v>
      </c>
      <c r="Y140" s="157" t="s">
        <v>122</v>
      </c>
      <c r="Z140" s="147"/>
      <c r="AA140" s="147"/>
      <c r="AB140" s="147"/>
      <c r="AC140" s="147"/>
      <c r="AD140" s="147"/>
      <c r="AE140" s="147"/>
      <c r="AF140" s="147"/>
      <c r="AG140" s="147" t="s">
        <v>123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6">
        <v>59</v>
      </c>
      <c r="B141" s="177" t="s">
        <v>304</v>
      </c>
      <c r="C141" s="186" t="s">
        <v>305</v>
      </c>
      <c r="D141" s="178" t="s">
        <v>246</v>
      </c>
      <c r="E141" s="179">
        <v>1</v>
      </c>
      <c r="F141" s="180"/>
      <c r="G141" s="181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12</v>
      </c>
      <c r="M141" s="157">
        <f>G141*(1+L141/100)</f>
        <v>0</v>
      </c>
      <c r="N141" s="156">
        <v>0</v>
      </c>
      <c r="O141" s="156">
        <f>ROUND(E141*N141,2)</f>
        <v>0</v>
      </c>
      <c r="P141" s="156">
        <v>0</v>
      </c>
      <c r="Q141" s="156">
        <f>ROUND(E141*P141,2)</f>
        <v>0</v>
      </c>
      <c r="R141" s="157"/>
      <c r="S141" s="157" t="s">
        <v>189</v>
      </c>
      <c r="T141" s="157" t="s">
        <v>120</v>
      </c>
      <c r="U141" s="157">
        <v>0</v>
      </c>
      <c r="V141" s="157">
        <f>ROUND(E141*U141,2)</f>
        <v>0</v>
      </c>
      <c r="W141" s="157"/>
      <c r="X141" s="157" t="s">
        <v>121</v>
      </c>
      <c r="Y141" s="157" t="s">
        <v>122</v>
      </c>
      <c r="Z141" s="147"/>
      <c r="AA141" s="147"/>
      <c r="AB141" s="147"/>
      <c r="AC141" s="147"/>
      <c r="AD141" s="147"/>
      <c r="AE141" s="147"/>
      <c r="AF141" s="147"/>
      <c r="AG141" s="147" t="s">
        <v>123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76">
        <v>60</v>
      </c>
      <c r="B142" s="177" t="s">
        <v>306</v>
      </c>
      <c r="C142" s="186" t="s">
        <v>307</v>
      </c>
      <c r="D142" s="178" t="s">
        <v>246</v>
      </c>
      <c r="E142" s="179">
        <v>1</v>
      </c>
      <c r="F142" s="180"/>
      <c r="G142" s="181">
        <f>ROUND(E142*F142,2)</f>
        <v>0</v>
      </c>
      <c r="H142" s="158"/>
      <c r="I142" s="157">
        <f>ROUND(E142*H142,2)</f>
        <v>0</v>
      </c>
      <c r="J142" s="158"/>
      <c r="K142" s="157">
        <f>ROUND(E142*J142,2)</f>
        <v>0</v>
      </c>
      <c r="L142" s="157">
        <v>12</v>
      </c>
      <c r="M142" s="157">
        <f>G142*(1+L142/100)</f>
        <v>0</v>
      </c>
      <c r="N142" s="156">
        <v>0</v>
      </c>
      <c r="O142" s="156">
        <f>ROUND(E142*N142,2)</f>
        <v>0</v>
      </c>
      <c r="P142" s="156">
        <v>0</v>
      </c>
      <c r="Q142" s="156">
        <f>ROUND(E142*P142,2)</f>
        <v>0</v>
      </c>
      <c r="R142" s="157"/>
      <c r="S142" s="157" t="s">
        <v>189</v>
      </c>
      <c r="T142" s="157" t="s">
        <v>120</v>
      </c>
      <c r="U142" s="157">
        <v>0</v>
      </c>
      <c r="V142" s="157">
        <f>ROUND(E142*U142,2)</f>
        <v>0</v>
      </c>
      <c r="W142" s="157"/>
      <c r="X142" s="157" t="s">
        <v>121</v>
      </c>
      <c r="Y142" s="157" t="s">
        <v>122</v>
      </c>
      <c r="Z142" s="147"/>
      <c r="AA142" s="147"/>
      <c r="AB142" s="147"/>
      <c r="AC142" s="147"/>
      <c r="AD142" s="147"/>
      <c r="AE142" s="147"/>
      <c r="AF142" s="147"/>
      <c r="AG142" s="147" t="s">
        <v>123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x14ac:dyDescent="0.2">
      <c r="A143" s="163" t="s">
        <v>114</v>
      </c>
      <c r="B143" s="164" t="s">
        <v>83</v>
      </c>
      <c r="C143" s="183" t="s">
        <v>84</v>
      </c>
      <c r="D143" s="165"/>
      <c r="E143" s="166"/>
      <c r="F143" s="167"/>
      <c r="G143" s="168">
        <f>SUMIF(AG144:AG153,"&lt;&gt;NOR",G144:G153)</f>
        <v>0</v>
      </c>
      <c r="H143" s="162"/>
      <c r="I143" s="162">
        <f>SUM(I144:I153)</f>
        <v>0</v>
      </c>
      <c r="J143" s="162"/>
      <c r="K143" s="162">
        <f>SUM(K144:K153)</f>
        <v>0</v>
      </c>
      <c r="L143" s="162"/>
      <c r="M143" s="162">
        <f>SUM(M144:M153)</f>
        <v>0</v>
      </c>
      <c r="N143" s="161"/>
      <c r="O143" s="161">
        <f>SUM(O144:O153)</f>
        <v>0</v>
      </c>
      <c r="P143" s="161"/>
      <c r="Q143" s="161">
        <f>SUM(Q144:Q153)</f>
        <v>0</v>
      </c>
      <c r="R143" s="162"/>
      <c r="S143" s="162"/>
      <c r="T143" s="162"/>
      <c r="U143" s="162"/>
      <c r="V143" s="162">
        <f>SUM(V144:V153)</f>
        <v>17.86</v>
      </c>
      <c r="W143" s="162"/>
      <c r="X143" s="162"/>
      <c r="Y143" s="162"/>
      <c r="AG143" t="s">
        <v>115</v>
      </c>
    </row>
    <row r="144" spans="1:60" outlineLevel="1" x14ac:dyDescent="0.2">
      <c r="A144" s="170">
        <v>61</v>
      </c>
      <c r="B144" s="171" t="s">
        <v>308</v>
      </c>
      <c r="C144" s="184" t="s">
        <v>309</v>
      </c>
      <c r="D144" s="172" t="s">
        <v>310</v>
      </c>
      <c r="E144" s="173">
        <v>0.74</v>
      </c>
      <c r="F144" s="174"/>
      <c r="G144" s="175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12</v>
      </c>
      <c r="M144" s="157">
        <f>G144*(1+L144/100)</f>
        <v>0</v>
      </c>
      <c r="N144" s="156">
        <v>0</v>
      </c>
      <c r="O144" s="156">
        <f>ROUND(E144*N144,2)</f>
        <v>0</v>
      </c>
      <c r="P144" s="156">
        <v>0</v>
      </c>
      <c r="Q144" s="156">
        <f>ROUND(E144*P144,2)</f>
        <v>0</v>
      </c>
      <c r="R144" s="157"/>
      <c r="S144" s="157" t="s">
        <v>119</v>
      </c>
      <c r="T144" s="157" t="s">
        <v>128</v>
      </c>
      <c r="U144" s="157">
        <v>0</v>
      </c>
      <c r="V144" s="157">
        <f>ROUND(E144*U144,2)</f>
        <v>0</v>
      </c>
      <c r="W144" s="157"/>
      <c r="X144" s="157" t="s">
        <v>121</v>
      </c>
      <c r="Y144" s="157" t="s">
        <v>122</v>
      </c>
      <c r="Z144" s="147"/>
      <c r="AA144" s="147"/>
      <c r="AB144" s="147"/>
      <c r="AC144" s="147"/>
      <c r="AD144" s="147"/>
      <c r="AE144" s="147"/>
      <c r="AF144" s="147"/>
      <c r="AG144" s="147" t="s">
        <v>123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2" x14ac:dyDescent="0.2">
      <c r="A145" s="154"/>
      <c r="B145" s="155"/>
      <c r="C145" s="261" t="s">
        <v>311</v>
      </c>
      <c r="D145" s="262"/>
      <c r="E145" s="262"/>
      <c r="F145" s="262"/>
      <c r="G145" s="262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152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82" t="str">
        <f>C145</f>
        <v>Pro vyjádření výnosu ve prospěch zhotovitele je nutné jednotkovou cenu uvést se záporným znaménkem. (Získaná částka ponižuje náklad stavby.)</v>
      </c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0">
        <v>62</v>
      </c>
      <c r="B146" s="171" t="s">
        <v>312</v>
      </c>
      <c r="C146" s="184" t="s">
        <v>313</v>
      </c>
      <c r="D146" s="172" t="s">
        <v>310</v>
      </c>
      <c r="E146" s="173">
        <v>5.0365000000000002</v>
      </c>
      <c r="F146" s="174"/>
      <c r="G146" s="175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12</v>
      </c>
      <c r="M146" s="157">
        <f>G146*(1+L146/100)</f>
        <v>0</v>
      </c>
      <c r="N146" s="156">
        <v>0</v>
      </c>
      <c r="O146" s="156">
        <f>ROUND(E146*N146,2)</f>
        <v>0</v>
      </c>
      <c r="P146" s="156">
        <v>0</v>
      </c>
      <c r="Q146" s="156">
        <f>ROUND(E146*P146,2)</f>
        <v>0</v>
      </c>
      <c r="R146" s="157"/>
      <c r="S146" s="157" t="s">
        <v>119</v>
      </c>
      <c r="T146" s="157" t="s">
        <v>128</v>
      </c>
      <c r="U146" s="157">
        <v>0.49</v>
      </c>
      <c r="V146" s="157">
        <f>ROUND(E146*U146,2)</f>
        <v>2.4700000000000002</v>
      </c>
      <c r="W146" s="157"/>
      <c r="X146" s="157" t="s">
        <v>121</v>
      </c>
      <c r="Y146" s="157" t="s">
        <v>122</v>
      </c>
      <c r="Z146" s="147"/>
      <c r="AA146" s="147"/>
      <c r="AB146" s="147"/>
      <c r="AC146" s="147"/>
      <c r="AD146" s="147"/>
      <c r="AE146" s="147"/>
      <c r="AF146" s="147"/>
      <c r="AG146" s="147" t="s">
        <v>123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261" t="s">
        <v>314</v>
      </c>
      <c r="D147" s="262"/>
      <c r="E147" s="262"/>
      <c r="F147" s="262"/>
      <c r="G147" s="262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152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6">
        <v>63</v>
      </c>
      <c r="B148" s="177" t="s">
        <v>315</v>
      </c>
      <c r="C148" s="186" t="s">
        <v>316</v>
      </c>
      <c r="D148" s="178" t="s">
        <v>317</v>
      </c>
      <c r="E148" s="179">
        <v>50.365000000000002</v>
      </c>
      <c r="F148" s="180"/>
      <c r="G148" s="181">
        <f>ROUND(E148*F148,2)</f>
        <v>0</v>
      </c>
      <c r="H148" s="158"/>
      <c r="I148" s="157">
        <f>ROUND(E148*H148,2)</f>
        <v>0</v>
      </c>
      <c r="J148" s="158"/>
      <c r="K148" s="157">
        <f>ROUND(E148*J148,2)</f>
        <v>0</v>
      </c>
      <c r="L148" s="157">
        <v>12</v>
      </c>
      <c r="M148" s="157">
        <f>G148*(1+L148/100)</f>
        <v>0</v>
      </c>
      <c r="N148" s="156">
        <v>0</v>
      </c>
      <c r="O148" s="156">
        <f>ROUND(E148*N148,2)</f>
        <v>0</v>
      </c>
      <c r="P148" s="156">
        <v>0</v>
      </c>
      <c r="Q148" s="156">
        <f>ROUND(E148*P148,2)</f>
        <v>0</v>
      </c>
      <c r="R148" s="157"/>
      <c r="S148" s="157" t="s">
        <v>119</v>
      </c>
      <c r="T148" s="157" t="s">
        <v>120</v>
      </c>
      <c r="U148" s="157">
        <v>0</v>
      </c>
      <c r="V148" s="157">
        <f>ROUND(E148*U148,2)</f>
        <v>0</v>
      </c>
      <c r="W148" s="157"/>
      <c r="X148" s="157" t="s">
        <v>121</v>
      </c>
      <c r="Y148" s="157" t="s">
        <v>122</v>
      </c>
      <c r="Z148" s="147"/>
      <c r="AA148" s="147"/>
      <c r="AB148" s="147"/>
      <c r="AC148" s="147"/>
      <c r="AD148" s="147"/>
      <c r="AE148" s="147"/>
      <c r="AF148" s="147"/>
      <c r="AG148" s="147" t="s">
        <v>123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6">
        <v>64</v>
      </c>
      <c r="B149" s="177" t="s">
        <v>318</v>
      </c>
      <c r="C149" s="186" t="s">
        <v>319</v>
      </c>
      <c r="D149" s="178" t="s">
        <v>310</v>
      </c>
      <c r="E149" s="179">
        <v>5.0365000000000002</v>
      </c>
      <c r="F149" s="180"/>
      <c r="G149" s="181">
        <f>ROUND(E149*F149,2)</f>
        <v>0</v>
      </c>
      <c r="H149" s="158"/>
      <c r="I149" s="157">
        <f>ROUND(E149*H149,2)</f>
        <v>0</v>
      </c>
      <c r="J149" s="158"/>
      <c r="K149" s="157">
        <f>ROUND(E149*J149,2)</f>
        <v>0</v>
      </c>
      <c r="L149" s="157">
        <v>12</v>
      </c>
      <c r="M149" s="157">
        <f>G149*(1+L149/100)</f>
        <v>0</v>
      </c>
      <c r="N149" s="156">
        <v>0</v>
      </c>
      <c r="O149" s="156">
        <f>ROUND(E149*N149,2)</f>
        <v>0</v>
      </c>
      <c r="P149" s="156">
        <v>0</v>
      </c>
      <c r="Q149" s="156">
        <f>ROUND(E149*P149,2)</f>
        <v>0</v>
      </c>
      <c r="R149" s="157"/>
      <c r="S149" s="157" t="s">
        <v>119</v>
      </c>
      <c r="T149" s="157" t="s">
        <v>120</v>
      </c>
      <c r="U149" s="157">
        <v>0.94199999999999995</v>
      </c>
      <c r="V149" s="157">
        <f>ROUND(E149*U149,2)</f>
        <v>4.74</v>
      </c>
      <c r="W149" s="157"/>
      <c r="X149" s="157" t="s">
        <v>121</v>
      </c>
      <c r="Y149" s="157" t="s">
        <v>122</v>
      </c>
      <c r="Z149" s="147"/>
      <c r="AA149" s="147"/>
      <c r="AB149" s="147"/>
      <c r="AC149" s="147"/>
      <c r="AD149" s="147"/>
      <c r="AE149" s="147"/>
      <c r="AF149" s="147"/>
      <c r="AG149" s="147" t="s">
        <v>123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6">
        <v>65</v>
      </c>
      <c r="B150" s="177" t="s">
        <v>320</v>
      </c>
      <c r="C150" s="186" t="s">
        <v>321</v>
      </c>
      <c r="D150" s="178" t="s">
        <v>310</v>
      </c>
      <c r="E150" s="179">
        <v>5.0365000000000002</v>
      </c>
      <c r="F150" s="180"/>
      <c r="G150" s="181">
        <f>ROUND(E150*F150,2)</f>
        <v>0</v>
      </c>
      <c r="H150" s="158"/>
      <c r="I150" s="157">
        <f>ROUND(E150*H150,2)</f>
        <v>0</v>
      </c>
      <c r="J150" s="158"/>
      <c r="K150" s="157">
        <f>ROUND(E150*J150,2)</f>
        <v>0</v>
      </c>
      <c r="L150" s="157">
        <v>12</v>
      </c>
      <c r="M150" s="157">
        <f>G150*(1+L150/100)</f>
        <v>0</v>
      </c>
      <c r="N150" s="156">
        <v>0</v>
      </c>
      <c r="O150" s="156">
        <f>ROUND(E150*N150,2)</f>
        <v>0</v>
      </c>
      <c r="P150" s="156">
        <v>0</v>
      </c>
      <c r="Q150" s="156">
        <f>ROUND(E150*P150,2)</f>
        <v>0</v>
      </c>
      <c r="R150" s="157"/>
      <c r="S150" s="157" t="s">
        <v>119</v>
      </c>
      <c r="T150" s="157" t="s">
        <v>120</v>
      </c>
      <c r="U150" s="157">
        <v>0.105</v>
      </c>
      <c r="V150" s="157">
        <f>ROUND(E150*U150,2)</f>
        <v>0.53</v>
      </c>
      <c r="W150" s="157"/>
      <c r="X150" s="157" t="s">
        <v>121</v>
      </c>
      <c r="Y150" s="157" t="s">
        <v>122</v>
      </c>
      <c r="Z150" s="147"/>
      <c r="AA150" s="147"/>
      <c r="AB150" s="147"/>
      <c r="AC150" s="147"/>
      <c r="AD150" s="147"/>
      <c r="AE150" s="147"/>
      <c r="AF150" s="147"/>
      <c r="AG150" s="147" t="s">
        <v>123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70">
        <v>66</v>
      </c>
      <c r="B151" s="171" t="s">
        <v>322</v>
      </c>
      <c r="C151" s="184" t="s">
        <v>323</v>
      </c>
      <c r="D151" s="172" t="s">
        <v>310</v>
      </c>
      <c r="E151" s="173">
        <v>5.0365000000000002</v>
      </c>
      <c r="F151" s="174"/>
      <c r="G151" s="175">
        <f>ROUND(E151*F151,2)</f>
        <v>0</v>
      </c>
      <c r="H151" s="158"/>
      <c r="I151" s="157">
        <f>ROUND(E151*H151,2)</f>
        <v>0</v>
      </c>
      <c r="J151" s="158"/>
      <c r="K151" s="157">
        <f>ROUND(E151*J151,2)</f>
        <v>0</v>
      </c>
      <c r="L151" s="157">
        <v>12</v>
      </c>
      <c r="M151" s="157">
        <f>G151*(1+L151/100)</f>
        <v>0</v>
      </c>
      <c r="N151" s="156">
        <v>0</v>
      </c>
      <c r="O151" s="156">
        <f>ROUND(E151*N151,2)</f>
        <v>0</v>
      </c>
      <c r="P151" s="156">
        <v>0</v>
      </c>
      <c r="Q151" s="156">
        <f>ROUND(E151*P151,2)</f>
        <v>0</v>
      </c>
      <c r="R151" s="157"/>
      <c r="S151" s="157" t="s">
        <v>119</v>
      </c>
      <c r="T151" s="157" t="s">
        <v>120</v>
      </c>
      <c r="U151" s="157">
        <v>0</v>
      </c>
      <c r="V151" s="157">
        <f>ROUND(E151*U151,2)</f>
        <v>0</v>
      </c>
      <c r="W151" s="157"/>
      <c r="X151" s="157" t="s">
        <v>121</v>
      </c>
      <c r="Y151" s="157" t="s">
        <v>122</v>
      </c>
      <c r="Z151" s="147"/>
      <c r="AA151" s="147"/>
      <c r="AB151" s="147"/>
      <c r="AC151" s="147"/>
      <c r="AD151" s="147"/>
      <c r="AE151" s="147"/>
      <c r="AF151" s="147"/>
      <c r="AG151" s="147" t="s">
        <v>123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261" t="s">
        <v>324</v>
      </c>
      <c r="D152" s="262"/>
      <c r="E152" s="262"/>
      <c r="F152" s="262"/>
      <c r="G152" s="262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152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6">
        <v>67</v>
      </c>
      <c r="B153" s="177" t="s">
        <v>325</v>
      </c>
      <c r="C153" s="186" t="s">
        <v>326</v>
      </c>
      <c r="D153" s="178" t="s">
        <v>310</v>
      </c>
      <c r="E153" s="179">
        <v>5.0365000000000002</v>
      </c>
      <c r="F153" s="180"/>
      <c r="G153" s="181">
        <f>ROUND(E153*F153,2)</f>
        <v>0</v>
      </c>
      <c r="H153" s="158"/>
      <c r="I153" s="157">
        <f>ROUND(E153*H153,2)</f>
        <v>0</v>
      </c>
      <c r="J153" s="158"/>
      <c r="K153" s="157">
        <f>ROUND(E153*J153,2)</f>
        <v>0</v>
      </c>
      <c r="L153" s="157">
        <v>12</v>
      </c>
      <c r="M153" s="157">
        <f>G153*(1+L153/100)</f>
        <v>0</v>
      </c>
      <c r="N153" s="156">
        <v>0</v>
      </c>
      <c r="O153" s="156">
        <f>ROUND(E153*N153,2)</f>
        <v>0</v>
      </c>
      <c r="P153" s="156">
        <v>0</v>
      </c>
      <c r="Q153" s="156">
        <f>ROUND(E153*P153,2)</f>
        <v>0</v>
      </c>
      <c r="R153" s="157"/>
      <c r="S153" s="157" t="s">
        <v>119</v>
      </c>
      <c r="T153" s="157" t="s">
        <v>120</v>
      </c>
      <c r="U153" s="157">
        <v>2.0089999999999999</v>
      </c>
      <c r="V153" s="157">
        <f>ROUND(E153*U153,2)</f>
        <v>10.119999999999999</v>
      </c>
      <c r="W153" s="157"/>
      <c r="X153" s="157" t="s">
        <v>327</v>
      </c>
      <c r="Y153" s="157" t="s">
        <v>122</v>
      </c>
      <c r="Z153" s="147"/>
      <c r="AA153" s="147"/>
      <c r="AB153" s="147"/>
      <c r="AC153" s="147"/>
      <c r="AD153" s="147"/>
      <c r="AE153" s="147"/>
      <c r="AF153" s="147"/>
      <c r="AG153" s="147" t="s">
        <v>328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x14ac:dyDescent="0.2">
      <c r="A154" s="163" t="s">
        <v>114</v>
      </c>
      <c r="B154" s="164" t="s">
        <v>86</v>
      </c>
      <c r="C154" s="183" t="s">
        <v>29</v>
      </c>
      <c r="D154" s="165"/>
      <c r="E154" s="166"/>
      <c r="F154" s="167"/>
      <c r="G154" s="168">
        <f>SUMIF(AG155:AG160,"&lt;&gt;NOR",G155:G160)</f>
        <v>0</v>
      </c>
      <c r="H154" s="162"/>
      <c r="I154" s="162">
        <f>SUM(I155:I160)</f>
        <v>0</v>
      </c>
      <c r="J154" s="162"/>
      <c r="K154" s="162">
        <f>SUM(K155:K160)</f>
        <v>0</v>
      </c>
      <c r="L154" s="162"/>
      <c r="M154" s="162">
        <f>SUM(M155:M160)</f>
        <v>0</v>
      </c>
      <c r="N154" s="161"/>
      <c r="O154" s="161">
        <f>SUM(O155:O160)</f>
        <v>0</v>
      </c>
      <c r="P154" s="161"/>
      <c r="Q154" s="161">
        <f>SUM(Q155:Q160)</f>
        <v>0</v>
      </c>
      <c r="R154" s="162"/>
      <c r="S154" s="162"/>
      <c r="T154" s="162"/>
      <c r="U154" s="162"/>
      <c r="V154" s="162">
        <f>SUM(V155:V160)</f>
        <v>0</v>
      </c>
      <c r="W154" s="162"/>
      <c r="X154" s="162"/>
      <c r="Y154" s="162"/>
      <c r="AG154" t="s">
        <v>115</v>
      </c>
    </row>
    <row r="155" spans="1:60" outlineLevel="1" x14ac:dyDescent="0.2">
      <c r="A155" s="170">
        <v>68</v>
      </c>
      <c r="B155" s="171" t="s">
        <v>329</v>
      </c>
      <c r="C155" s="184" t="s">
        <v>330</v>
      </c>
      <c r="D155" s="172" t="s">
        <v>331</v>
      </c>
      <c r="E155" s="173">
        <v>1</v>
      </c>
      <c r="F155" s="174"/>
      <c r="G155" s="175">
        <f>ROUND(E155*F155,2)</f>
        <v>0</v>
      </c>
      <c r="H155" s="158"/>
      <c r="I155" s="157">
        <f>ROUND(E155*H155,2)</f>
        <v>0</v>
      </c>
      <c r="J155" s="158"/>
      <c r="K155" s="157">
        <f>ROUND(E155*J155,2)</f>
        <v>0</v>
      </c>
      <c r="L155" s="157">
        <v>12</v>
      </c>
      <c r="M155" s="157">
        <f>G155*(1+L155/100)</f>
        <v>0</v>
      </c>
      <c r="N155" s="156">
        <v>0</v>
      </c>
      <c r="O155" s="156">
        <f>ROUND(E155*N155,2)</f>
        <v>0</v>
      </c>
      <c r="P155" s="156">
        <v>0</v>
      </c>
      <c r="Q155" s="156">
        <f>ROUND(E155*P155,2)</f>
        <v>0</v>
      </c>
      <c r="R155" s="157"/>
      <c r="S155" s="157" t="s">
        <v>119</v>
      </c>
      <c r="T155" s="157" t="s">
        <v>120</v>
      </c>
      <c r="U155" s="157">
        <v>0</v>
      </c>
      <c r="V155" s="157">
        <f>ROUND(E155*U155,2)</f>
        <v>0</v>
      </c>
      <c r="W155" s="157"/>
      <c r="X155" s="157" t="s">
        <v>332</v>
      </c>
      <c r="Y155" s="157" t="s">
        <v>122</v>
      </c>
      <c r="Z155" s="147"/>
      <c r="AA155" s="147"/>
      <c r="AB155" s="147"/>
      <c r="AC155" s="147"/>
      <c r="AD155" s="147"/>
      <c r="AE155" s="147"/>
      <c r="AF155" s="147"/>
      <c r="AG155" s="147" t="s">
        <v>333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33.75" outlineLevel="2" x14ac:dyDescent="0.2">
      <c r="A156" s="154"/>
      <c r="B156" s="155"/>
      <c r="C156" s="261" t="s">
        <v>334</v>
      </c>
      <c r="D156" s="262"/>
      <c r="E156" s="262"/>
      <c r="F156" s="262"/>
      <c r="G156" s="262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152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82" t="str">
        <f>C156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0">
        <v>69</v>
      </c>
      <c r="B157" s="171" t="s">
        <v>335</v>
      </c>
      <c r="C157" s="184" t="s">
        <v>336</v>
      </c>
      <c r="D157" s="172" t="s">
        <v>331</v>
      </c>
      <c r="E157" s="173">
        <v>1</v>
      </c>
      <c r="F157" s="174"/>
      <c r="G157" s="175">
        <f>ROUND(E157*F157,2)</f>
        <v>0</v>
      </c>
      <c r="H157" s="158"/>
      <c r="I157" s="157">
        <f>ROUND(E157*H157,2)</f>
        <v>0</v>
      </c>
      <c r="J157" s="158"/>
      <c r="K157" s="157">
        <f>ROUND(E157*J157,2)</f>
        <v>0</v>
      </c>
      <c r="L157" s="157">
        <v>12</v>
      </c>
      <c r="M157" s="157">
        <f>G157*(1+L157/100)</f>
        <v>0</v>
      </c>
      <c r="N157" s="156">
        <v>0</v>
      </c>
      <c r="O157" s="156">
        <f>ROUND(E157*N157,2)</f>
        <v>0</v>
      </c>
      <c r="P157" s="156">
        <v>0</v>
      </c>
      <c r="Q157" s="156">
        <f>ROUND(E157*P157,2)</f>
        <v>0</v>
      </c>
      <c r="R157" s="157"/>
      <c r="S157" s="157" t="s">
        <v>119</v>
      </c>
      <c r="T157" s="157" t="s">
        <v>120</v>
      </c>
      <c r="U157" s="157">
        <v>0</v>
      </c>
      <c r="V157" s="157">
        <f>ROUND(E157*U157,2)</f>
        <v>0</v>
      </c>
      <c r="W157" s="157"/>
      <c r="X157" s="157" t="s">
        <v>332</v>
      </c>
      <c r="Y157" s="157" t="s">
        <v>122</v>
      </c>
      <c r="Z157" s="147"/>
      <c r="AA157" s="147"/>
      <c r="AB157" s="147"/>
      <c r="AC157" s="147"/>
      <c r="AD157" s="147"/>
      <c r="AE157" s="147"/>
      <c r="AF157" s="147"/>
      <c r="AG157" s="147" t="s">
        <v>333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33.75" outlineLevel="2" x14ac:dyDescent="0.2">
      <c r="A158" s="154"/>
      <c r="B158" s="155"/>
      <c r="C158" s="261" t="s">
        <v>337</v>
      </c>
      <c r="D158" s="262"/>
      <c r="E158" s="262"/>
      <c r="F158" s="262"/>
      <c r="G158" s="262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152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82" t="str">
        <f>C158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0">
        <v>70</v>
      </c>
      <c r="B159" s="171" t="s">
        <v>338</v>
      </c>
      <c r="C159" s="184" t="s">
        <v>339</v>
      </c>
      <c r="D159" s="172" t="s">
        <v>331</v>
      </c>
      <c r="E159" s="173">
        <v>1</v>
      </c>
      <c r="F159" s="174"/>
      <c r="G159" s="175">
        <f>ROUND(E159*F159,2)</f>
        <v>0</v>
      </c>
      <c r="H159" s="158"/>
      <c r="I159" s="157">
        <f>ROUND(E159*H159,2)</f>
        <v>0</v>
      </c>
      <c r="J159" s="158"/>
      <c r="K159" s="157">
        <f>ROUND(E159*J159,2)</f>
        <v>0</v>
      </c>
      <c r="L159" s="157">
        <v>12</v>
      </c>
      <c r="M159" s="157">
        <f>G159*(1+L159/100)</f>
        <v>0</v>
      </c>
      <c r="N159" s="156">
        <v>0</v>
      </c>
      <c r="O159" s="156">
        <f>ROUND(E159*N159,2)</f>
        <v>0</v>
      </c>
      <c r="P159" s="156">
        <v>0</v>
      </c>
      <c r="Q159" s="156">
        <f>ROUND(E159*P159,2)</f>
        <v>0</v>
      </c>
      <c r="R159" s="157"/>
      <c r="S159" s="157" t="s">
        <v>119</v>
      </c>
      <c r="T159" s="157" t="s">
        <v>120</v>
      </c>
      <c r="U159" s="157">
        <v>0</v>
      </c>
      <c r="V159" s="157">
        <f>ROUND(E159*U159,2)</f>
        <v>0</v>
      </c>
      <c r="W159" s="157"/>
      <c r="X159" s="157" t="s">
        <v>332</v>
      </c>
      <c r="Y159" s="157" t="s">
        <v>122</v>
      </c>
      <c r="Z159" s="147"/>
      <c r="AA159" s="147"/>
      <c r="AB159" s="147"/>
      <c r="AC159" s="147"/>
      <c r="AD159" s="147"/>
      <c r="AE159" s="147"/>
      <c r="AF159" s="147"/>
      <c r="AG159" s="147" t="s">
        <v>333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45" outlineLevel="2" x14ac:dyDescent="0.2">
      <c r="A160" s="154"/>
      <c r="B160" s="155"/>
      <c r="C160" s="261" t="s">
        <v>340</v>
      </c>
      <c r="D160" s="262"/>
      <c r="E160" s="262"/>
      <c r="F160" s="262"/>
      <c r="G160" s="262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152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82" t="str">
        <f>C160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60" s="147"/>
      <c r="BC160" s="147"/>
      <c r="BD160" s="147"/>
      <c r="BE160" s="147"/>
      <c r="BF160" s="147"/>
      <c r="BG160" s="147"/>
      <c r="BH160" s="147"/>
    </row>
    <row r="161" spans="1:60" x14ac:dyDescent="0.2">
      <c r="A161" s="163" t="s">
        <v>114</v>
      </c>
      <c r="B161" s="164" t="s">
        <v>87</v>
      </c>
      <c r="C161" s="183" t="s">
        <v>30</v>
      </c>
      <c r="D161" s="165"/>
      <c r="E161" s="166"/>
      <c r="F161" s="167"/>
      <c r="G161" s="168">
        <f>SUMIF(AG162:AG163,"&lt;&gt;NOR",G162:G163)</f>
        <v>0</v>
      </c>
      <c r="H161" s="162"/>
      <c r="I161" s="162">
        <f>SUM(I162:I163)</f>
        <v>0</v>
      </c>
      <c r="J161" s="162"/>
      <c r="K161" s="162">
        <f>SUM(K162:K163)</f>
        <v>0</v>
      </c>
      <c r="L161" s="162"/>
      <c r="M161" s="162">
        <f>SUM(M162:M163)</f>
        <v>0</v>
      </c>
      <c r="N161" s="161"/>
      <c r="O161" s="161">
        <f>SUM(O162:O163)</f>
        <v>0</v>
      </c>
      <c r="P161" s="161"/>
      <c r="Q161" s="161">
        <f>SUM(Q162:Q163)</f>
        <v>0</v>
      </c>
      <c r="R161" s="162"/>
      <c r="S161" s="162"/>
      <c r="T161" s="162"/>
      <c r="U161" s="162"/>
      <c r="V161" s="162">
        <f>SUM(V162:V163)</f>
        <v>0</v>
      </c>
      <c r="W161" s="162"/>
      <c r="X161" s="162"/>
      <c r="Y161" s="162"/>
      <c r="AG161" t="s">
        <v>115</v>
      </c>
    </row>
    <row r="162" spans="1:60" outlineLevel="1" x14ac:dyDescent="0.2">
      <c r="A162" s="170">
        <v>71</v>
      </c>
      <c r="B162" s="171" t="s">
        <v>341</v>
      </c>
      <c r="C162" s="184" t="s">
        <v>342</v>
      </c>
      <c r="D162" s="172" t="s">
        <v>331</v>
      </c>
      <c r="E162" s="173">
        <v>1</v>
      </c>
      <c r="F162" s="174"/>
      <c r="G162" s="175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12</v>
      </c>
      <c r="M162" s="157">
        <f>G162*(1+L162/100)</f>
        <v>0</v>
      </c>
      <c r="N162" s="156">
        <v>0</v>
      </c>
      <c r="O162" s="156">
        <f>ROUND(E162*N162,2)</f>
        <v>0</v>
      </c>
      <c r="P162" s="156">
        <v>0</v>
      </c>
      <c r="Q162" s="156">
        <f>ROUND(E162*P162,2)</f>
        <v>0</v>
      </c>
      <c r="R162" s="157"/>
      <c r="S162" s="157" t="s">
        <v>119</v>
      </c>
      <c r="T162" s="157" t="s">
        <v>120</v>
      </c>
      <c r="U162" s="157">
        <v>0</v>
      </c>
      <c r="V162" s="157">
        <f>ROUND(E162*U162,2)</f>
        <v>0</v>
      </c>
      <c r="W162" s="157"/>
      <c r="X162" s="157" t="s">
        <v>332</v>
      </c>
      <c r="Y162" s="157" t="s">
        <v>122</v>
      </c>
      <c r="Z162" s="147"/>
      <c r="AA162" s="147"/>
      <c r="AB162" s="147"/>
      <c r="AC162" s="147"/>
      <c r="AD162" s="147"/>
      <c r="AE162" s="147"/>
      <c r="AF162" s="147"/>
      <c r="AG162" s="147" t="s">
        <v>333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261" t="s">
        <v>343</v>
      </c>
      <c r="D163" s="262"/>
      <c r="E163" s="262"/>
      <c r="F163" s="262"/>
      <c r="G163" s="262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152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x14ac:dyDescent="0.2">
      <c r="A164" s="3"/>
      <c r="B164" s="4"/>
      <c r="C164" s="187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E164">
        <v>12</v>
      </c>
      <c r="AF164">
        <v>21</v>
      </c>
      <c r="AG164" t="s">
        <v>100</v>
      </c>
    </row>
    <row r="165" spans="1:60" x14ac:dyDescent="0.2">
      <c r="A165" s="150"/>
      <c r="B165" s="151" t="s">
        <v>31</v>
      </c>
      <c r="C165" s="188"/>
      <c r="D165" s="152"/>
      <c r="E165" s="153"/>
      <c r="F165" s="153"/>
      <c r="G165" s="169">
        <f>G8+G64+G81+G87+G89+G107+G112+G122+G125+G128+G139+G143+G154+G161</f>
        <v>0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E165">
        <f>SUMIF(L7:L163,AE164,G7:G163)</f>
        <v>0</v>
      </c>
      <c r="AF165">
        <f>SUMIF(L7:L163,AF164,G7:G163)</f>
        <v>0</v>
      </c>
      <c r="AG165" t="s">
        <v>344</v>
      </c>
    </row>
    <row r="166" spans="1:60" x14ac:dyDescent="0.2">
      <c r="A166" s="3"/>
      <c r="B166" s="4"/>
      <c r="C166" s="187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60" x14ac:dyDescent="0.2">
      <c r="A167" s="3"/>
      <c r="B167" s="4"/>
      <c r="C167" s="187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60" x14ac:dyDescent="0.2">
      <c r="A168" s="247" t="s">
        <v>345</v>
      </c>
      <c r="B168" s="247"/>
      <c r="C168" s="248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60" x14ac:dyDescent="0.2">
      <c r="A169" s="249"/>
      <c r="B169" s="250"/>
      <c r="C169" s="251"/>
      <c r="D169" s="250"/>
      <c r="E169" s="250"/>
      <c r="F169" s="250"/>
      <c r="G169" s="25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AG169" t="s">
        <v>346</v>
      </c>
    </row>
    <row r="170" spans="1:60" x14ac:dyDescent="0.2">
      <c r="A170" s="253"/>
      <c r="B170" s="254"/>
      <c r="C170" s="255"/>
      <c r="D170" s="254"/>
      <c r="E170" s="254"/>
      <c r="F170" s="254"/>
      <c r="G170" s="25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60" x14ac:dyDescent="0.2">
      <c r="A171" s="253"/>
      <c r="B171" s="254"/>
      <c r="C171" s="255"/>
      <c r="D171" s="254"/>
      <c r="E171" s="254"/>
      <c r="F171" s="254"/>
      <c r="G171" s="25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60" x14ac:dyDescent="0.2">
      <c r="A172" s="253"/>
      <c r="B172" s="254"/>
      <c r="C172" s="255"/>
      <c r="D172" s="254"/>
      <c r="E172" s="254"/>
      <c r="F172" s="254"/>
      <c r="G172" s="25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60" x14ac:dyDescent="0.2">
      <c r="A173" s="257"/>
      <c r="B173" s="258"/>
      <c r="C173" s="259"/>
      <c r="D173" s="258"/>
      <c r="E173" s="258"/>
      <c r="F173" s="258"/>
      <c r="G173" s="260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">
      <c r="A174" s="3"/>
      <c r="B174" s="4"/>
      <c r="C174" s="187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60" x14ac:dyDescent="0.2">
      <c r="C175" s="189"/>
      <c r="D175" s="10"/>
      <c r="AG175" t="s">
        <v>347</v>
      </c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3kIv+6jBgB6Ou4t6GnBSvv44FgvTb8+lFfkLDYqXFj1Ef0AfJoeDFD8aIXhW5H1HIljQjNJi/TTA4x0VtLBSQ==" saltValue="3saOOXGGCUXg/ReFm23s9w==" spinCount="100000" sheet="1" objects="1" scenarios="1"/>
  <mergeCells count="21">
    <mergeCell ref="A1:G1"/>
    <mergeCell ref="C2:G2"/>
    <mergeCell ref="C3:G3"/>
    <mergeCell ref="C4:G4"/>
    <mergeCell ref="C94:G94"/>
    <mergeCell ref="A168:C168"/>
    <mergeCell ref="A169:G173"/>
    <mergeCell ref="C30:G30"/>
    <mergeCell ref="C33:G33"/>
    <mergeCell ref="C66:G66"/>
    <mergeCell ref="C69:G69"/>
    <mergeCell ref="C147:G147"/>
    <mergeCell ref="C102:G102"/>
    <mergeCell ref="C114:G114"/>
    <mergeCell ref="C116:G116"/>
    <mergeCell ref="C145:G145"/>
    <mergeCell ref="C152:G152"/>
    <mergeCell ref="C156:G156"/>
    <mergeCell ref="C158:G158"/>
    <mergeCell ref="C160:G160"/>
    <mergeCell ref="C163:G16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Doležel Aleš</cp:lastModifiedBy>
  <cp:lastPrinted>2019-03-19T12:27:02Z</cp:lastPrinted>
  <dcterms:created xsi:type="dcterms:W3CDTF">2009-04-08T07:15:50Z</dcterms:created>
  <dcterms:modified xsi:type="dcterms:W3CDTF">2025-01-23T08:51:02Z</dcterms:modified>
</cp:coreProperties>
</file>