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Ostatní a vedlejš..." sheetId="2" r:id="rId2"/>
    <sheet name="SO 01 - Dětské hřiště" sheetId="3" r:id="rId3"/>
    <sheet name="SO 02 - Víceúčelové hřiště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00 - Ostatní a vedlejš...'!$C$82:$K$98</definedName>
    <definedName name="_xlnm.Print_Area" localSheetId="1">'SO 00 - Ostatní a vedlejš...'!$C$4:$J$39,'SO 00 - Ostatní a vedlejš...'!$C$45:$J$64,'SO 00 - Ostatní a vedlejš...'!$C$70:$K$98</definedName>
    <definedName name="_xlnm._FilterDatabase" localSheetId="2" hidden="1">'SO 01 - Dětské hřiště'!$C$102:$K$325</definedName>
    <definedName name="_xlnm.Print_Area" localSheetId="2">'SO 01 - Dětské hřiště'!$C$4:$J$39,'SO 01 - Dětské hřiště'!$C$45:$J$84,'SO 01 - Dětské hřiště'!$C$90:$K$325</definedName>
    <definedName name="_xlnm._FilterDatabase" localSheetId="3" hidden="1">'SO 02 - Víceúčelové hřiště'!$C$95:$K$211</definedName>
    <definedName name="_xlnm.Print_Area" localSheetId="3">'SO 02 - Víceúčelové hřiště'!$C$4:$J$39,'SO 02 - Víceúčelové hřiště'!$C$45:$J$77,'SO 02 - Víceúčelové hřiště'!$C$83:$K$211</definedName>
    <definedName name="_xlnm.Print_Area" localSheetId="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00 - Ostatní a vedlejš...'!$82:$82</definedName>
    <definedName name="_xlnm.Print_Titles" localSheetId="2">'SO 01 - Dětské hřiště'!$102:$102</definedName>
    <definedName name="_xlnm.Print_Titles" localSheetId="3">'SO 02 - Víceúčelové hřiště'!$95:$95</definedName>
  </definedNames>
  <calcPr fullCalcOnLoad="1"/>
</workbook>
</file>

<file path=xl/sharedStrings.xml><?xml version="1.0" encoding="utf-8"?>
<sst xmlns="http://schemas.openxmlformats.org/spreadsheetml/2006/main" count="4789" uniqueCount="871">
  <si>
    <t>Export Komplet</t>
  </si>
  <si>
    <t>VZ</t>
  </si>
  <si>
    <t>2.0</t>
  </si>
  <si>
    <t>ZAMOK</t>
  </si>
  <si>
    <t>False</t>
  </si>
  <si>
    <t>{ca205a6b-9878-4094-ae1a-87e01be6d9e4}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</si>
  <si>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</si>
  <si>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</si>
  <si>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</si>
  <si>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</si>
  <si>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</si>
  <si>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</si>
  <si>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</si>
  <si>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</si>
  <si>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EP-20-05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</si>
  <si>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</si>
  <si>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</si>
  <si>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Dětské hřiště vnitroblok ul. Erbenova, Otrokovice</t>
  </si>
  <si>
    <t>KSO:</t>
  </si>
  <si>
    <t/>
  </si>
  <si>
    <t>CC-CZ:</t>
  </si>
  <si>
    <t>Místo:</t>
  </si>
  <si>
    <t>Otrokovice</t>
  </si>
  <si>
    <t>Datum:</t>
  </si>
  <si>
    <t>25. 5. 2020</t>
  </si>
  <si>
    <t>Zadavatel:</t>
  </si>
  <si>
    <t>IČ:</t>
  </si>
  <si>
    <t>00284301</t>
  </si>
  <si>
    <t>Město Otrokovice</t>
  </si>
  <si>
    <t>DIČ:</t>
  </si>
  <si>
    <t>CZ00284301</t>
  </si>
  <si>
    <t>Uchazeč:</t>
  </si>
  <si>
    <t>Vyplň údaj</t>
  </si>
  <si>
    <t>Projektant:</t>
  </si>
  <si>
    <t>74396722</t>
  </si>
  <si>
    <t>Eva Palová</t>
  </si>
  <si>
    <t>True</t>
  </si>
  <si>
    <t>Zpracovatel:</t>
  </si>
  <si>
    <t>Marek Pala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</si>
  <si>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</si>
  <si>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</si>
  <si>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</si>
  <si>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</si>
  <si>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</si>
  <si>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</si>
  <si>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</si>
  <si>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</si>
  <si>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</si>
  <si>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</si>
  <si>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</si>
  <si>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</si>
  <si>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</si>
  <si>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</si>
  <si>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</si>
  <si>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</si>
  <si>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</si>
  <si>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</si>
  <si>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</si>
  <si>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</si>
  <si>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</si>
  <si>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</si>
  <si>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</si>
  <si>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</si>
  <si>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</si>
  <si>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</si>
  <si>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</si>
  <si>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</si>
  <si>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</si>
  <si>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</si>
  <si>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</si>
  <si>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</si>
  <si>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</si>
  <si>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</si>
  <si>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</si>
  <si>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</si>
  <si>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</si>
  <si>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</si>
  <si>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</si>
  <si>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</si>
  <si>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</si>
  <si>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</si>
  <si>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Ostatní a vedlejší náklady</t>
  </si>
  <si>
    <t>STA</t>
  </si>
  <si>
    <t>1</t>
  </si>
  <si>
    <t>{00040671-1a10-406e-a6ee-15b5bbd4b5cb}</t>
  </si>
  <si>
    <t>2</t>
  </si>
  <si>
    <t>SO 01</t>
  </si>
  <si>
    <t>Dětské hřiště</t>
  </si>
  <si>
    <t>{3b10c046-9d8d-40ab-85d3-2614a0c1bda3}</t>
  </si>
  <si>
    <t>SO 02</t>
  </si>
  <si>
    <t>Víceúčelové hřiště</t>
  </si>
  <si>
    <t>{62785172-02ad-42ba-809d-e11fbec70eeb}</t>
  </si>
  <si>
    <t>KRYCÍ LIST SOUPISU PRACÍ</t>
  </si>
  <si>
    <t>Objekt:</t>
  </si>
  <si>
    <t>SO 00 - Ostatní a vedlejší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</si>
  <si>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</si>
  <si>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</si>
  <si>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</si>
  <si>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</si>
  <si>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</si>
  <si>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</si>
  <si>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</si>
  <si>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</si>
  <si>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</si>
  <si>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</si>
  <si>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</si>
  <si>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</si>
  <si>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</si>
  <si>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</si>
  <si>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</si>
  <si>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</si>
  <si>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</si>
  <si>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</si>
  <si>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</si>
  <si>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</si>
  <si>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</si>
  <si>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</si>
  <si>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</si>
  <si>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</si>
  <si>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</si>
  <si>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</si>
  <si>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</si>
  <si>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</si>
  <si>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012203000</t>
  </si>
  <si>
    <t>Geodetické práce při provádění stavby</t>
  </si>
  <si>
    <t>…</t>
  </si>
  <si>
    <t>CS ÚRS 2018 01</t>
  </si>
  <si>
    <t>1024</t>
  </si>
  <si>
    <t>2127134138</t>
  </si>
  <si>
    <t>012303000</t>
  </si>
  <si>
    <t>Geodetické práce po výstavbě</t>
  </si>
  <si>
    <t>836961264</t>
  </si>
  <si>
    <t>3</t>
  </si>
  <si>
    <t>013254000</t>
  </si>
  <si>
    <t>Dokumentace skutečného provedení stavby</t>
  </si>
  <si>
    <t>1748994075</t>
  </si>
  <si>
    <t>VRN3</t>
  </si>
  <si>
    <t>Zařízení staveniště</t>
  </si>
  <si>
    <t>4</t>
  </si>
  <si>
    <t>032903000</t>
  </si>
  <si>
    <t>Náklady na provoz a údržbu vybavení staveniště</t>
  </si>
  <si>
    <t>-425650829</t>
  </si>
  <si>
    <t>034103000</t>
  </si>
  <si>
    <t>Oplocení staveniště</t>
  </si>
  <si>
    <t>-1538541525</t>
  </si>
  <si>
    <t>6</t>
  </si>
  <si>
    <t>039103000</t>
  </si>
  <si>
    <t>Rozebrání, bourání a odvoz zařízení staveniště</t>
  </si>
  <si>
    <t>-752224977</t>
  </si>
  <si>
    <t>7</t>
  </si>
  <si>
    <t>039203000</t>
  </si>
  <si>
    <t>Úprava terénu po zrušení zařízení staveniště</t>
  </si>
  <si>
    <t>1698236066</t>
  </si>
  <si>
    <t>VRN4</t>
  </si>
  <si>
    <t>Inženýrská činnost</t>
  </si>
  <si>
    <t>8</t>
  </si>
  <si>
    <t>043194000</t>
  </si>
  <si>
    <t>Ostatní zkoušky</t>
  </si>
  <si>
    <t>-979367057</t>
  </si>
  <si>
    <t>VV</t>
  </si>
  <si>
    <t>statická zatěžovací zkouška</t>
  </si>
  <si>
    <t>2*2</t>
  </si>
  <si>
    <t>9</t>
  </si>
  <si>
    <t>045303000</t>
  </si>
  <si>
    <t>Koordinační činnost</t>
  </si>
  <si>
    <t>1629479038</t>
  </si>
  <si>
    <t>SO 01 - Dětské hřiště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</si>
  <si>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</si>
  <si>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</si>
  <si>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</si>
  <si>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</si>
  <si>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</si>
  <si>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</si>
  <si>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</si>
  <si>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</si>
  <si>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</si>
  <si>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  21 - Zakládání - úprava podloží a základové spáry, zlepšování vlastností hornin</t>
  </si>
  <si>
    <t xml:space="preserve">    27 - Zakládání - základy</t>
  </si>
  <si>
    <t xml:space="preserve">    3 - Svislé a kompletní konstrukce</t>
  </si>
  <si>
    <t xml:space="preserve">      33 - Sloupy a pilíře, rámové konstrukce</t>
  </si>
  <si>
    <t xml:space="preserve">    5 - Komunikace pozemní</t>
  </si>
  <si>
    <t xml:space="preserve">      56 - Podkladní vrstvy komunikací, letišť a ploch</t>
  </si>
  <si>
    <t xml:space="preserve">      59 - Kryty pozemních komunikací, letišť a ploch dlážděné</t>
  </si>
  <si>
    <t xml:space="preserve">      591 - Sportovní povrchy</t>
  </si>
  <si>
    <t xml:space="preserve">      592 - Sportovní vybavení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</si>
  <si>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</si>
  <si>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</si>
  <si>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</si>
  <si>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  96 - Bourání konstrukcí</t>
  </si>
  <si>
    <t xml:space="preserve">    99 - Přesun hmot a manipulace se sutí</t>
  </si>
  <si>
    <t xml:space="preserve">    997 - Přesun sutě</t>
  </si>
  <si>
    <t>HSV</t>
  </si>
  <si>
    <t>Práce a dodávky HSV</t>
  </si>
  <si>
    <t>Zemní práce</t>
  </si>
  <si>
    <t>11</t>
  </si>
  <si>
    <t>Zemní práce - přípravné a přidružené práce</t>
  </si>
  <si>
    <t>112101121</t>
  </si>
  <si>
    <t>Odstranění stromů s odřezáním kmene a s odvětvením jehličnatých bez odkornění, průměru kmene přes 100 do 300 mm</t>
  </si>
  <si>
    <t>kus</t>
  </si>
  <si>
    <t>CS ÚRS 2020 01</t>
  </si>
  <si>
    <t>-1334284413</t>
  </si>
  <si>
    <t>112251101</t>
  </si>
  <si>
    <t>Odstranění pařezů strojně s jejich vykopáním, vytrháním nebo odstřelením průměru přes 100 do 300 mm</t>
  </si>
  <si>
    <t>1692391114</t>
  </si>
  <si>
    <t>12</t>
  </si>
  <si>
    <t>Zemní práce - odkopávky a prokopávky</t>
  </si>
  <si>
    <t>122251103</t>
  </si>
  <si>
    <t>Odkopávky a prokopávky nezapažené strojně v hornině třídy těžitelnosti I skupiny 3 přes 50 do 100 m3</t>
  </si>
  <si>
    <t>m3</t>
  </si>
  <si>
    <t>-96385721</t>
  </si>
  <si>
    <t>(výměra dle CAD)</t>
  </si>
  <si>
    <t>260,430*0,300</t>
  </si>
  <si>
    <t>13</t>
  </si>
  <si>
    <t>Zemní práce - hloubené vykopávky</t>
  </si>
  <si>
    <t>133251101</t>
  </si>
  <si>
    <t>Hloubení nezapažených šachet strojně v hornině třídy těžitelnosti I skupiny 3 do 20 m3</t>
  </si>
  <si>
    <t>-85675230</t>
  </si>
  <si>
    <t>Houpačka</t>
  </si>
  <si>
    <t>2,600*0,400*0,200*2</t>
  </si>
  <si>
    <t>Palisáda (pískoviště)</t>
  </si>
  <si>
    <t>PI*(1,760^2-1,400^2)*0,200</t>
  </si>
  <si>
    <t>Stolek do pískoviště</t>
  </si>
  <si>
    <t>0,300*0,300*0,300</t>
  </si>
  <si>
    <t>Odpadkový koš</t>
  </si>
  <si>
    <t>0,400*0,400*0,150</t>
  </si>
  <si>
    <t>16</t>
  </si>
  <si>
    <t>Zemní práce - přemístění výkopku</t>
  </si>
  <si>
    <t>162201405</t>
  </si>
  <si>
    <t>Vodorovné přemístění větví, kmenů nebo pařezů s naložením, složením a dopravou do 1000 m větví stromů jehličnatých, průměru kmene přes 100 do 300 mm</t>
  </si>
  <si>
    <t>-491064795</t>
  </si>
  <si>
    <t>162201415</t>
  </si>
  <si>
    <t>Vodorovné přemístění větví, kmenů nebo pařezů s naložením, složením a dopravou do 1000 m kmenů stromů jehličnatých, průměru přes 100 do 300 mm</t>
  </si>
  <si>
    <t>678440243</t>
  </si>
  <si>
    <t>162201421</t>
  </si>
  <si>
    <t>Vodorovné přemístění větví, kmenů nebo pařezů s naložením, složením a dopravou do 1000 m pařezů kmenů, průměru přes 100 do 300 mm</t>
  </si>
  <si>
    <t>1584188918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</si>
  <si>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</si>
  <si>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</si>
  <si>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-1449436439</t>
  </si>
  <si>
    <t>Oddíl Zemní práce - odkopávky a prokopávky</t>
  </si>
  <si>
    <t>78,129</t>
  </si>
  <si>
    <t>Oddíl Zemní práce - hloubené vykopávky</t>
  </si>
  <si>
    <t>1,182</t>
  </si>
  <si>
    <t>162301941</t>
  </si>
  <si>
    <t>Vodorovné přemístění větví, kmenů nebo pařezů s naložením, složením a dopravou Příplatek k cenám za každých dalších i započatých 1000 m přes 1000 m větví stromů jehličnatých, o průměru kmene přes 100 do 300 mm</t>
  </si>
  <si>
    <t>346056100</t>
  </si>
  <si>
    <t>10</t>
  </si>
  <si>
    <t>162301961</t>
  </si>
  <si>
    <t>Vodorovné přemístění větví, kmenů nebo pařezů s naložením, složením a dopravou Příplatek k cenám za každých dalších i započatých 1000 m přes 1000 m kmenů stromů jehličnatých, průměru přes 100 do 300 mm</t>
  </si>
  <si>
    <t>-1097306057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</si>
  <si>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</si>
  <si>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</si>
  <si>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694124211</t>
  </si>
  <si>
    <t>162751113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</si>
  <si>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</si>
  <si>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-1715660729</t>
  </si>
  <si>
    <t>17</t>
  </si>
  <si>
    <t>Zemní práce - konstrukce ze zemin</t>
  </si>
  <si>
    <t>171201231</t>
  </si>
  <si>
    <t>Poplatek za uložení stavebního odpadu na recyklační skládce (skládkovné) zeminy a kamení zatříděného do Katalogu odpadů pod kódem 17 05 04</t>
  </si>
  <si>
    <t>t</t>
  </si>
  <si>
    <t>528767622</t>
  </si>
  <si>
    <t>Dle pol. 162751113</t>
  </si>
  <si>
    <t>79,311</t>
  </si>
  <si>
    <t>79,311*2 'Přepočtené koeficientem množství</t>
  </si>
  <si>
    <t>18</t>
  </si>
  <si>
    <t>Zemní práce - povrchové úpravy terénu</t>
  </si>
  <si>
    <t>14</t>
  </si>
  <si>
    <t>181311103</t>
  </si>
  <si>
    <t>Rozprostření a urovnání ornice v rovině nebo ve svahu sklonu do 1:5 ručně při souvislé ploše, tl. vrstvy do 200 mm</t>
  </si>
  <si>
    <t>m2</t>
  </si>
  <si>
    <t>-1211236409</t>
  </si>
  <si>
    <t>Zapravení v okolí 1,0 m od stavby</t>
  </si>
  <si>
    <t>70,460</t>
  </si>
  <si>
    <t>M</t>
  </si>
  <si>
    <t>10364101</t>
  </si>
  <si>
    <t>zemina pro terénní úpravy -  ornice</t>
  </si>
  <si>
    <t>1673684261</t>
  </si>
  <si>
    <t>Dle pol. 181311103</t>
  </si>
  <si>
    <t>70,460*0,100</t>
  </si>
  <si>
    <t>7,046*2 'Přepočtené koeficientem množství</t>
  </si>
  <si>
    <t>181411131</t>
  </si>
  <si>
    <t>Založení trávníku na půdě předem připravené plochy do 1000 m2 výsevem včetně utažení parkového v rovině nebo na svahu do 1:5</t>
  </si>
  <si>
    <t>-1908036574</t>
  </si>
  <si>
    <t>00572410</t>
  </si>
  <si>
    <t>osivo směs travní parková</t>
  </si>
  <si>
    <t>kg</t>
  </si>
  <si>
    <t>-2072357083</t>
  </si>
  <si>
    <t>Dle pol. 181411131</t>
  </si>
  <si>
    <t>70,46*0,03 'Přepočtené koeficientem množství</t>
  </si>
  <si>
    <t>181951102</t>
  </si>
  <si>
    <t>Úprava pláně vyrovnáním výškových rozdílů v hornině tř. 1 až 4 se zhutněním</t>
  </si>
  <si>
    <t>2057098553</t>
  </si>
  <si>
    <t>260,430</t>
  </si>
  <si>
    <t>19</t>
  </si>
  <si>
    <t>183403153</t>
  </si>
  <si>
    <t>Obdělání půdy hrabáním v rovině nebo na svahu do 1:5</t>
  </si>
  <si>
    <t>-1448227059</t>
  </si>
  <si>
    <t>20</t>
  </si>
  <si>
    <t>184802111</t>
  </si>
  <si>
    <t>Chemické odplevelení půdy před založením kultury, trávníku nebo zpevněných ploch o výměře jednotlivě přes 20 m2 v rovině nebo na svahu do 1:5 postřikem na široko</t>
  </si>
  <si>
    <t>-1552262154</t>
  </si>
  <si>
    <t>185803111</t>
  </si>
  <si>
    <t>Ošetření trávníku jednorázové v rovině nebo na svahu do 1:5</t>
  </si>
  <si>
    <t>-654680878</t>
  </si>
  <si>
    <t>Zakládání</t>
  </si>
  <si>
    <t>Zakládání - úprava podloží a základové spáry, zlepšování vlastností hornin</t>
  </si>
  <si>
    <t>22</t>
  </si>
  <si>
    <t>213141111</t>
  </si>
  <si>
    <t>Zřízení vrstvy z geotextilie filtrační, separační, odvodňovací, ochranné, výztužné nebo protierozní v rovině nebo ve sklonu do 1:5, šířky do 3 m</t>
  </si>
  <si>
    <t>1601848230</t>
  </si>
  <si>
    <t>Pískoviště</t>
  </si>
  <si>
    <t>PI*1,500^2+2*PI*1,500*0,300</t>
  </si>
  <si>
    <t>23</t>
  </si>
  <si>
    <t>69311068</t>
  </si>
  <si>
    <t>geotextilie netkaná separační, ochranná, filtrační, drenážní PP 300g/m2</t>
  </si>
  <si>
    <t>1506822312</t>
  </si>
  <si>
    <t>Dle pol. 213141111</t>
  </si>
  <si>
    <t>9,8960</t>
  </si>
  <si>
    <t>9,896*1,3 'Přepočtené koeficientem množství</t>
  </si>
  <si>
    <t>27</t>
  </si>
  <si>
    <t>Zakládání - základy</t>
  </si>
  <si>
    <t>24</t>
  </si>
  <si>
    <t>271532212</t>
  </si>
  <si>
    <t>Podsyp pod základové konstrukce se zhutněním a urovnáním povrchu z kameniva hrubého, frakce 16 - 32 mm</t>
  </si>
  <si>
    <t>1491192111</t>
  </si>
  <si>
    <t>Hrací sestava</t>
  </si>
  <si>
    <t>(5,400*1,700+2,800*3,000)*0,150</t>
  </si>
  <si>
    <t>Slon se skluzavkou</t>
  </si>
  <si>
    <t>(1,600*1,750-0,425*0,425/2*4+0,349*0,400)*0,200</t>
  </si>
  <si>
    <t>Parkové lavičky</t>
  </si>
  <si>
    <t>0,800*0,240*0,100*2*4</t>
  </si>
  <si>
    <t>25</t>
  </si>
  <si>
    <t>273313611</t>
  </si>
  <si>
    <t>Základy z betonu prostého desky z betonu kamenem neprokládaného tř. C 16/20</t>
  </si>
  <si>
    <t>-1302491424</t>
  </si>
  <si>
    <t>Boule na pružinách</t>
  </si>
  <si>
    <t>0,500*0,500*0,300*3</t>
  </si>
  <si>
    <t>(1,600*1,750-0,425*0,425/2*4+0,349*0,400)*0,100</t>
  </si>
  <si>
    <t>0,500*0,400*0,200</t>
  </si>
  <si>
    <t>26</t>
  </si>
  <si>
    <t>273351121</t>
  </si>
  <si>
    <t>Bednění základů desek zřízení</t>
  </si>
  <si>
    <t>-1521165260</t>
  </si>
  <si>
    <t>(5,400+4,500)*2*0,300</t>
  </si>
  <si>
    <t>0,500*4*0,300*3</t>
  </si>
  <si>
    <t>(0,900+0,600*2+0,750+0,349)*2*0,300</t>
  </si>
  <si>
    <t>273351122</t>
  </si>
  <si>
    <t>Bednění základů desek odstranění</t>
  </si>
  <si>
    <t>-380304425</t>
  </si>
  <si>
    <t>9,659</t>
  </si>
  <si>
    <t>28</t>
  </si>
  <si>
    <t>274313611</t>
  </si>
  <si>
    <t>Základy z betonu prostého pasy betonu kamenem neprokládaného tř. C 16/20</t>
  </si>
  <si>
    <t>461438635</t>
  </si>
  <si>
    <t>0,500*0,200*0,300</t>
  </si>
  <si>
    <t>2,600*0,400*0,500*2</t>
  </si>
  <si>
    <t>0,800*0,240*0,200*2*4</t>
  </si>
  <si>
    <t>29</t>
  </si>
  <si>
    <t>274351121</t>
  </si>
  <si>
    <t>Bednění základů pasů rovné zřízení</t>
  </si>
  <si>
    <t>2112873183</t>
  </si>
  <si>
    <t>(0,500+0,200)*2*0,300</t>
  </si>
  <si>
    <t>(2,600+0,400)*2*0,300*2</t>
  </si>
  <si>
    <t>(0,800+0,240)*2*0,300*2*4</t>
  </si>
  <si>
    <t>30</t>
  </si>
  <si>
    <t>274351122</t>
  </si>
  <si>
    <t>Bednění základů pasů rovné odstranění</t>
  </si>
  <si>
    <t>106201603</t>
  </si>
  <si>
    <t>9,012</t>
  </si>
  <si>
    <t>31</t>
  </si>
  <si>
    <t>275313611</t>
  </si>
  <si>
    <t>Základy z betonu prostého patky a bloky z betonu kamenem neprokládaného tř. C 16/20</t>
  </si>
  <si>
    <t>-1872133269</t>
  </si>
  <si>
    <t>0,400*0,400*0,400</t>
  </si>
  <si>
    <t>32</t>
  </si>
  <si>
    <t>275351121</t>
  </si>
  <si>
    <t>Bednění základů patek zřízení</t>
  </si>
  <si>
    <t>1177797076</t>
  </si>
  <si>
    <t>0,400*4*0,300</t>
  </si>
  <si>
    <t>33</t>
  </si>
  <si>
    <t>275351122</t>
  </si>
  <si>
    <t>Bednění základů patek odstranění</t>
  </si>
  <si>
    <t>395272625</t>
  </si>
  <si>
    <t>0,480</t>
  </si>
  <si>
    <t>Svislé a kompletní konstrukce</t>
  </si>
  <si>
    <t>Sloupy a pilíře, rámové konstrukce</t>
  </si>
  <si>
    <t>34</t>
  </si>
  <si>
    <t>339921112</t>
  </si>
  <si>
    <t>Osazování palisád betonových jednotlivých se zabetonováním výšky palisády přes 500 do 1000 mm</t>
  </si>
  <si>
    <t>1334456091</t>
  </si>
  <si>
    <t>97</t>
  </si>
  <si>
    <t>35</t>
  </si>
  <si>
    <t>330M101</t>
  </si>
  <si>
    <t>palisáda betonová tyčová kulatá přírodní 120x97x800mm</t>
  </si>
  <si>
    <t>-1831023143</t>
  </si>
  <si>
    <t>100</t>
  </si>
  <si>
    <t>Komunikace pozemní</t>
  </si>
  <si>
    <t>56</t>
  </si>
  <si>
    <t>Podkladní vrstvy komunikací, letišť a ploch</t>
  </si>
  <si>
    <t>36</t>
  </si>
  <si>
    <t>564801112</t>
  </si>
  <si>
    <t>Podklad ze štěrkodrti ŠD s rozprostřením a zhutněním, po zhutnění tl. 40 mm</t>
  </si>
  <si>
    <t>1318001516</t>
  </si>
  <si>
    <t>NÁHRADNÍ POLOŽKA !!!</t>
  </si>
  <si>
    <t>FRAKCE 4-8</t>
  </si>
  <si>
    <t>68,100+89,000</t>
  </si>
  <si>
    <t>37</t>
  </si>
  <si>
    <t>564871111</t>
  </si>
  <si>
    <t>Podklad ze štěrkodrti ŠD s rozprostřením a zhutněním, po zhutnění tl. 250 mm</t>
  </si>
  <si>
    <t>1060338172</t>
  </si>
  <si>
    <t>Dlážděné plochy</t>
  </si>
  <si>
    <t>87,620</t>
  </si>
  <si>
    <t>38</t>
  </si>
  <si>
    <t>571904111</t>
  </si>
  <si>
    <t>Posyp podkladu nebo krytu s rozprostřením a zhutněním kamenivem drceným nebo těženým, v množství přes 15 do 20 kg/m2</t>
  </si>
  <si>
    <t>2039382657</t>
  </si>
  <si>
    <t>ZAKALOVACÍ VRSTVA</t>
  </si>
  <si>
    <t>59</t>
  </si>
  <si>
    <t>Kryty pozemních komunikací, letišť a ploch dlážděné</t>
  </si>
  <si>
    <t>39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</si>
  <si>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</si>
  <si>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</si>
  <si>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1754011475</t>
  </si>
  <si>
    <t>40</t>
  </si>
  <si>
    <t>MAT59001</t>
  </si>
  <si>
    <t>dlažba tvar obdélník betonová 200x100x40mm přírodní</t>
  </si>
  <si>
    <t>-200254996</t>
  </si>
  <si>
    <t>Dle pol. 596211110</t>
  </si>
  <si>
    <t>87,62*1,1 'Přepočtené koeficientem množství</t>
  </si>
  <si>
    <t>591</t>
  </si>
  <si>
    <t>Sportovní povrchy</t>
  </si>
  <si>
    <t>41</t>
  </si>
  <si>
    <t>591XC0201</t>
  </si>
  <si>
    <t>Dodávka a montáž 2-vrstvé dopadové plochy tl. 50 mm z pryžového granulátu, vrchní litá vrstva tl. 10 mm z plnobarevného pryžového granulátu, spodní pružná vrstva 40 mm z SBR granulátu, útlum sil pro pád z výšky HIC (viz TZ)</t>
  </si>
  <si>
    <t>1974879951</t>
  </si>
  <si>
    <t>592</t>
  </si>
  <si>
    <t>Sportovní vybavení</t>
  </si>
  <si>
    <t>42</t>
  </si>
  <si>
    <t>592XCA101</t>
  </si>
  <si>
    <t>Dodávka a montáž herního prvku SLON SE SKLUZAVKOU</t>
  </si>
  <si>
    <t>ks</t>
  </si>
  <si>
    <t>1432670037</t>
  </si>
  <si>
    <t>43</t>
  </si>
  <si>
    <t>592XCA102</t>
  </si>
  <si>
    <t>Dodávka a montáž herního prvku BOULE NA PRUŽINÁCH</t>
  </si>
  <si>
    <t>1848356407</t>
  </si>
  <si>
    <t>44</t>
  </si>
  <si>
    <t>592XCA103</t>
  </si>
  <si>
    <t>Dodávka a montáž herního prvku HRACÍ SESTAVA VĚŽIČKY SE SKLUZAVKAMI</t>
  </si>
  <si>
    <t>-445939703</t>
  </si>
  <si>
    <t>45</t>
  </si>
  <si>
    <t>592XCA105</t>
  </si>
  <si>
    <t>Dodávka a montáž herního prvku DVOUHOUPAČKA ZÁVĚSNÁ</t>
  </si>
  <si>
    <t>1501717850</t>
  </si>
  <si>
    <t>46</t>
  </si>
  <si>
    <t>592XCA106</t>
  </si>
  <si>
    <t>Dodávka a montáž grafického prvku SKÁKACÍ PANÁK ROSTLINA</t>
  </si>
  <si>
    <t>1187382341</t>
  </si>
  <si>
    <t>47</t>
  </si>
  <si>
    <t>592XCA107</t>
  </si>
  <si>
    <t>Dodávka a montáž grafického prvku SKOK DO DÁLKY</t>
  </si>
  <si>
    <t>239002851</t>
  </si>
  <si>
    <t>48</t>
  </si>
  <si>
    <t>592XCA108</t>
  </si>
  <si>
    <t>Dodávka a montáž grafického prvku SKÁKACÍ HVĚZDA</t>
  </si>
  <si>
    <t>-994626251</t>
  </si>
  <si>
    <t>49</t>
  </si>
  <si>
    <t>592XCA109</t>
  </si>
  <si>
    <t>Dodávka a montáž herního prvku STOLEK DO PÍSKOVIŠTĚ D 45 cm</t>
  </si>
  <si>
    <t>-123246265</t>
  </si>
  <si>
    <t>50</t>
  </si>
  <si>
    <t>592XCA110</t>
  </si>
  <si>
    <t>Dodávka a montáž písku pro dětská pískoviště, hygienicky nezávadný (s dokladem o nezávadnosti)</t>
  </si>
  <si>
    <t>-2026019299</t>
  </si>
  <si>
    <t>PI*1,500^2*0,300</t>
  </si>
  <si>
    <t>Ostatní konstrukce a práce, bourání</t>
  </si>
  <si>
    <t>91</t>
  </si>
  <si>
    <t>Doplňující konstrukce a práce pozemních komunikací, letišť a ploch</t>
  </si>
  <si>
    <t>51</t>
  </si>
  <si>
    <t>916331112</t>
  </si>
  <si>
    <t>Osazení zahradního obrubníku betonového s ložem tl. od 50 do 100 mm z betonu prostého tř. C 12/15 s boční opěrou z betonu prostého tř. C 12/15</t>
  </si>
  <si>
    <t>m</t>
  </si>
  <si>
    <t>225580780</t>
  </si>
  <si>
    <t>67,520+39,300+36,000</t>
  </si>
  <si>
    <t>52</t>
  </si>
  <si>
    <t>59217003</t>
  </si>
  <si>
    <t>obrubník betonový zahradní 500x50x250mm</t>
  </si>
  <si>
    <t>-847035031</t>
  </si>
  <si>
    <t>Dle pol. 916331112</t>
  </si>
  <si>
    <t>157,100</t>
  </si>
  <si>
    <t>157,1*1,05 'Přepočtené koeficientem množství</t>
  </si>
  <si>
    <t>93</t>
  </si>
  <si>
    <t>Různé dokončovací konstrukce a práce inženýrských staveb</t>
  </si>
  <si>
    <t>53</t>
  </si>
  <si>
    <t>936104213</t>
  </si>
  <si>
    <t>Montáž odpadkového koše přichycením kotevními šrouby</t>
  </si>
  <si>
    <t>1389711751</t>
  </si>
  <si>
    <t>54</t>
  </si>
  <si>
    <t>936M0101</t>
  </si>
  <si>
    <t>koš odpadkový kovový se stříškou, centrální noha, konstrukce kotvená pod dlažbou, včetně povrchové úpravy</t>
  </si>
  <si>
    <t>1640337019</t>
  </si>
  <si>
    <t>55</t>
  </si>
  <si>
    <t>936124113</t>
  </si>
  <si>
    <t>Montáž lavičky parkové stabilní přichycené kotevními šrouby</t>
  </si>
  <si>
    <t>615894610</t>
  </si>
  <si>
    <t>936M0102</t>
  </si>
  <si>
    <t>parková lavička s opěradlem dl. 180 cm, kovová konstrukce, dřevený sedák a opěradlo, včetně povrchové úpravy</t>
  </si>
  <si>
    <t>-543515667</t>
  </si>
  <si>
    <t>96</t>
  </si>
  <si>
    <t>Bourání konstrukcí</t>
  </si>
  <si>
    <t>57</t>
  </si>
  <si>
    <t>960XCA101</t>
  </si>
  <si>
    <t>Demontáž a likvidace ocelové houpačky dvouramenné</t>
  </si>
  <si>
    <t>-1808850385</t>
  </si>
  <si>
    <t>58</t>
  </si>
  <si>
    <t>960XCA102</t>
  </si>
  <si>
    <t>Demontáž a likvidace ocelové houpačky dvoumístné závěsné vč. konstrukce</t>
  </si>
  <si>
    <t>-2142481170</t>
  </si>
  <si>
    <t>960XCA103</t>
  </si>
  <si>
    <t>Demontáž a likvidace plastové skluzavky s ocelovou konstrukcí</t>
  </si>
  <si>
    <t>-282046335</t>
  </si>
  <si>
    <t>60</t>
  </si>
  <si>
    <t>960XCA104</t>
  </si>
  <si>
    <t>Demontáž a likvidace ocelové průlezky 360x150 cmm s hrazdou</t>
  </si>
  <si>
    <t>-1170001122</t>
  </si>
  <si>
    <t>61</t>
  </si>
  <si>
    <t>960XCA105</t>
  </si>
  <si>
    <t>Demontáž a likvidace dřevěných sedáků na pískovišti</t>
  </si>
  <si>
    <t>-579584568</t>
  </si>
  <si>
    <t>3,500*4</t>
  </si>
  <si>
    <t>62</t>
  </si>
  <si>
    <t>961044111</t>
  </si>
  <si>
    <t>Bourání základů z betonu prostého</t>
  </si>
  <si>
    <t>-70950951</t>
  </si>
  <si>
    <t>pískoviště</t>
  </si>
  <si>
    <t>3,800*0,200*0,600*4</t>
  </si>
  <si>
    <t>63</t>
  </si>
  <si>
    <t>966001211</t>
  </si>
  <si>
    <t>Odstranění lavičky parkové stabilní zabetonované</t>
  </si>
  <si>
    <t>-1503045929</t>
  </si>
  <si>
    <t>99</t>
  </si>
  <si>
    <t>Přesun hmot a manipulace se sutí</t>
  </si>
  <si>
    <t>64</t>
  </si>
  <si>
    <t>998222012</t>
  </si>
  <si>
    <t>Přesun hmot pro tělovýchovné plochy dopravní vzdálenost do 200 m</t>
  </si>
  <si>
    <t>-439200233</t>
  </si>
  <si>
    <t>997</t>
  </si>
  <si>
    <t>Přesun sutě</t>
  </si>
  <si>
    <t>65</t>
  </si>
  <si>
    <t>997013501</t>
  </si>
  <si>
    <t>Odvoz suti a vybouraných hmot na skládku nebo meziskládku se složením, na vzdálenost do 1 km</t>
  </si>
  <si>
    <t>-567273253</t>
  </si>
  <si>
    <t>66</t>
  </si>
  <si>
    <t>997013509</t>
  </si>
  <si>
    <t>Odvoz suti a vybouraných hmot na skládku nebo meziskládku se složením, na vzdálenost Příplatek k ceně za každý další i započatý 1 km přes 1 km</t>
  </si>
  <si>
    <t>-77229174</t>
  </si>
  <si>
    <t>4,612*5 'Přepočtené koeficientem množství</t>
  </si>
  <si>
    <t>67</t>
  </si>
  <si>
    <t>997013871</t>
  </si>
  <si>
    <t>Poplatek za uložení stavebního odpadu na recyklační skládce (skládkovné) směsného stavebního a demoličního zatříděného do Katalogu odpadů pod kódem 17 09 04</t>
  </si>
  <si>
    <t>238660467</t>
  </si>
  <si>
    <t>SO 02 - Víceúčelové hřiště</t>
  </si>
  <si>
    <t xml:space="preserve">      34 - Stěny a příčky</t>
  </si>
  <si>
    <t xml:space="preserve">      99 - Přesun hmot a manipulace se sutí</t>
  </si>
  <si>
    <t>PSV - Práce a dodávky PSV</t>
  </si>
  <si>
    <t xml:space="preserve">    767 - Konstrukce zámečnické</t>
  </si>
  <si>
    <t>-1799575442</t>
  </si>
  <si>
    <t>pro základové patky oplocení</t>
  </si>
  <si>
    <t>0,400*0,400*0,900*10</t>
  </si>
  <si>
    <t>-1137291898</t>
  </si>
  <si>
    <t>Dle pol. 133 25 1101</t>
  </si>
  <si>
    <t>1,440</t>
  </si>
  <si>
    <t>1235840295</t>
  </si>
  <si>
    <t>167151111</t>
  </si>
  <si>
    <t>Nakládání, skládání a překládání neulehlého výkopku nebo sypaniny strojně nakládání, množství přes 100 m3, z hornin třídy těžitelnosti I, skupiny 1 až 3</t>
  </si>
  <si>
    <t>-439581662</t>
  </si>
  <si>
    <t>1080685644</t>
  </si>
  <si>
    <t>1,44*2 'Přepočtené koeficientem množství</t>
  </si>
  <si>
    <t>-1394368226</t>
  </si>
  <si>
    <t>(20,000+1,000+10,800+1,000)*2</t>
  </si>
  <si>
    <t>1191775511</t>
  </si>
  <si>
    <t>65,600*0,100</t>
  </si>
  <si>
    <t>6,56*2 'Přepočtené koeficientem množství</t>
  </si>
  <si>
    <t>1454373399</t>
  </si>
  <si>
    <t>65,600</t>
  </si>
  <si>
    <t>-835000349</t>
  </si>
  <si>
    <t>65,6*0,03 'Přepočtené koeficientem množství</t>
  </si>
  <si>
    <t>-944525418</t>
  </si>
  <si>
    <t>-1962195194</t>
  </si>
  <si>
    <t>-609389081</t>
  </si>
  <si>
    <t>620604868</t>
  </si>
  <si>
    <t>základové patky oplocení</t>
  </si>
  <si>
    <t>0,400*0,400*0,100*10</t>
  </si>
  <si>
    <t>275322511</t>
  </si>
  <si>
    <t>Základy z betonu železového (bez výztuže) patky z betonu se zvýšenými nároky na prostředí tř. C 25/30</t>
  </si>
  <si>
    <t>-1256481038</t>
  </si>
  <si>
    <t>0,400*0,400*0,800*10</t>
  </si>
  <si>
    <t>275353122</t>
  </si>
  <si>
    <t>Bednění kotevních otvorů a prostupů v základových konstrukcích v patkách včetně polohového zajištění a odbednění, popř. ztraceného bednění z pletiva apod. průřezu přes 0,02 do 0,05 m2, hl. přes 0,50 do 1,00 m</t>
  </si>
  <si>
    <t>1253909252</t>
  </si>
  <si>
    <t>275XC0101</t>
  </si>
  <si>
    <t>Vyrovnávací násyp z kameniva v montážních otvorech</t>
  </si>
  <si>
    <t>-360089534</t>
  </si>
  <si>
    <t>(PI*0,100^2)*10*0,100</t>
  </si>
  <si>
    <t>275XC0102</t>
  </si>
  <si>
    <t>Zálivka montážních otvoru betonem</t>
  </si>
  <si>
    <t>-2122023958</t>
  </si>
  <si>
    <t>(PI*0,100^2)*10*0,700</t>
  </si>
  <si>
    <t>Stěny a příčky</t>
  </si>
  <si>
    <t>348171143</t>
  </si>
  <si>
    <t>Montáž oplocení z dílců kovových panelových svařovaných, na ocelové profilované sloupky, výšky přes 1,0 do 1,5 m</t>
  </si>
  <si>
    <t>2101493381</t>
  </si>
  <si>
    <t>3 řady nad sebou</t>
  </si>
  <si>
    <t>10,000*3*2</t>
  </si>
  <si>
    <t>55342421</t>
  </si>
  <si>
    <t>plotový panel svařovaný v 1,0-1,5mm š do 2,5m průměru drátu 6mm oka 55x200mm s dvojitým horizontálním drátem 8mm povrchová úprava PZ komaxit</t>
  </si>
  <si>
    <t>-1486974258</t>
  </si>
  <si>
    <t>2 kratší strany po 10,0 m, 3 řady dílců nad sebou</t>
  </si>
  <si>
    <t>2*10,000/2,500*3</t>
  </si>
  <si>
    <t>M340101</t>
  </si>
  <si>
    <t>atypický držák (příchytka) plotového panelu na sloupek 60x60 mm</t>
  </si>
  <si>
    <t>-1757547548</t>
  </si>
  <si>
    <t>10*6</t>
  </si>
  <si>
    <t>591XCB101</t>
  </si>
  <si>
    <t>Dodávka a montáž sportovního víceúčelového povrchu, litá vrstva tl. 10 mm z plnobarevného pryžového granulátu (tartan) s PU pojivem</t>
  </si>
  <si>
    <t>1760328946</t>
  </si>
  <si>
    <t>20,000*10,800</t>
  </si>
  <si>
    <t>591XCB102</t>
  </si>
  <si>
    <t>Dodávka a montáž lité 1-vrstvé podložky sportovního povrchu ze směsi pryžového SBR granulátu, kameniva a polyuretanového pojiva</t>
  </si>
  <si>
    <t>-1485102717</t>
  </si>
  <si>
    <t>591XCB103</t>
  </si>
  <si>
    <t>Dodávka a montáž nátěru stávajících asfaltových ploch polyuretanovou penetrací pro zvýšení přilnavosti litých směsí z pryžového granulátu</t>
  </si>
  <si>
    <t>810363203</t>
  </si>
  <si>
    <t>591XCB104</t>
  </si>
  <si>
    <t>Dodávka a montáž ocelového úhelníku 50/50/3, vč. povrchové úpravy žárovým pozinkováním a kotvení do stávajících konstrukcí</t>
  </si>
  <si>
    <t>-804469749</t>
  </si>
  <si>
    <t>(20,000+10,800)*2</t>
  </si>
  <si>
    <t>591XCB201</t>
  </si>
  <si>
    <t>Dodávka a montáž lajnování, lajny š. 50 mm, stříkané</t>
  </si>
  <si>
    <t>1538516892</t>
  </si>
  <si>
    <t>18,000*2+9,000*3</t>
  </si>
  <si>
    <t>brankoviště</t>
  </si>
  <si>
    <t>5,000*2+3,000*4</t>
  </si>
  <si>
    <t>592XC0102</t>
  </si>
  <si>
    <t>Dodávka a montáž kovové florbalové branky 160x115 cm se sítí, určeno do venkovního prostředí</t>
  </si>
  <si>
    <t>1899517336</t>
  </si>
  <si>
    <t>960XCB101</t>
  </si>
  <si>
    <t>Demontáž a likvidace kovové florbalové branky</t>
  </si>
  <si>
    <t>1738572656</t>
  </si>
  <si>
    <t>-1503739947</t>
  </si>
  <si>
    <t>PSV</t>
  </si>
  <si>
    <t>Práce a dodávky PSV</t>
  </si>
  <si>
    <t>767</t>
  </si>
  <si>
    <t>Konstrukce zámečnické</t>
  </si>
  <si>
    <t>767995114</t>
  </si>
  <si>
    <t>Montáž ostatních atypických zámečnických konstrukcí hmotnosti přes 20 do 50 kg</t>
  </si>
  <si>
    <t>-880558850</t>
  </si>
  <si>
    <t>5,343 kg/m</t>
  </si>
  <si>
    <t xml:space="preserve">sloupek </t>
  </si>
  <si>
    <t>(4,600*5,343)*10</t>
  </si>
  <si>
    <t>14550254</t>
  </si>
  <si>
    <t>profil ocelový čtvercový svařovaný 60x60x3mm</t>
  </si>
  <si>
    <t>-895498809</t>
  </si>
  <si>
    <t>4,600*10*5,343/1000</t>
  </si>
  <si>
    <t>M767101</t>
  </si>
  <si>
    <t>Plastová krytka na sloupek 60x60 mm</t>
  </si>
  <si>
    <t>-988586794</t>
  </si>
  <si>
    <t>M767102</t>
  </si>
  <si>
    <t>Spojovací a nespecifikovaný materiál</t>
  </si>
  <si>
    <t>-870042336</t>
  </si>
  <si>
    <t>5% z hmotnosti</t>
  </si>
  <si>
    <t>4,600*10*5,343/100*5</t>
  </si>
  <si>
    <t>767XC0101</t>
  </si>
  <si>
    <t>Přírážka za pozinkování ocelových výrobků</t>
  </si>
  <si>
    <t>-649909508</t>
  </si>
  <si>
    <t>Dle pol. 767 99 5114</t>
  </si>
  <si>
    <t>245,778</t>
  </si>
  <si>
    <t>767XC0102</t>
  </si>
  <si>
    <t>Přírážka za práškové lakování (komaxit)</t>
  </si>
  <si>
    <t>-1423616039</t>
  </si>
  <si>
    <t>4,600*10*(0,060*4)</t>
  </si>
  <si>
    <t>998767101</t>
  </si>
  <si>
    <t>Přesun hmot pro zámečnické konstrukce stanovený z hmotnosti přesunovaného materiálu vodorovná dopravní vzdálenost do 50 m v objektech výšky do 6 m</t>
  </si>
  <si>
    <t>-1426670834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</si>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</sst>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EP-20-05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Dětské hřiště vnitroblok ul. Erbenova, Otrokovice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Otrokovice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25. 5. 2020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Otrokovice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Eva Palová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>Marek Pala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7" customFormat="1" ht="16.5" customHeight="1">
      <c r="A55" s="111" t="s">
        <v>79</v>
      </c>
      <c r="B55" s="112"/>
      <c r="C55" s="113"/>
      <c r="D55" s="114" t="s">
        <v>80</v>
      </c>
      <c r="E55" s="114"/>
      <c r="F55" s="114"/>
      <c r="G55" s="114"/>
      <c r="H55" s="114"/>
      <c r="I55" s="115"/>
      <c r="J55" s="114" t="s">
        <v>81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00 - Ostatní a vedlejš...'!J30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82</v>
      </c>
      <c r="AR55" s="118"/>
      <c r="AS55" s="119">
        <v>0</v>
      </c>
      <c r="AT55" s="120">
        <f>ROUND(SUM(AV55:AW55),2)</f>
        <v>0</v>
      </c>
      <c r="AU55" s="121">
        <f>'SO 00 - Ostatní a vedlejš...'!P83</f>
        <v>0</v>
      </c>
      <c r="AV55" s="120">
        <f>'SO 00 - Ostatní a vedlejš...'!J33</f>
        <v>0</v>
      </c>
      <c r="AW55" s="120">
        <f>'SO 00 - Ostatní a vedlejš...'!J34</f>
        <v>0</v>
      </c>
      <c r="AX55" s="120">
        <f>'SO 00 - Ostatní a vedlejš...'!J35</f>
        <v>0</v>
      </c>
      <c r="AY55" s="120">
        <f>'SO 00 - Ostatní a vedlejš...'!J36</f>
        <v>0</v>
      </c>
      <c r="AZ55" s="120">
        <f>'SO 00 - Ostatní a vedlejš...'!F33</f>
        <v>0</v>
      </c>
      <c r="BA55" s="120">
        <f>'SO 00 - Ostatní a vedlejš...'!F34</f>
        <v>0</v>
      </c>
      <c r="BB55" s="120">
        <f>'SO 00 - Ostatní a vedlejš...'!F35</f>
        <v>0</v>
      </c>
      <c r="BC55" s="120">
        <f>'SO 00 - Ostatní a vedlejš...'!F36</f>
        <v>0</v>
      </c>
      <c r="BD55" s="122">
        <f>'SO 00 - Ostatní a vedlejš...'!F37</f>
        <v>0</v>
      </c>
      <c r="BE55" s="7"/>
      <c r="BT55" s="123" t="s">
        <v>83</v>
      </c>
      <c r="BV55" s="123" t="s">
        <v>77</v>
      </c>
      <c r="BW55" s="123" t="s">
        <v>84</v>
      </c>
      <c r="BX55" s="123" t="s">
        <v>5</v>
      </c>
      <c r="CL55" s="123" t="s">
        <v>19</v>
      </c>
      <c r="CM55" s="123" t="s">
        <v>85</v>
      </c>
    </row>
    <row r="56" spans="1:91" s="7" customFormat="1" ht="16.5" customHeight="1">
      <c r="A56" s="111" t="s">
        <v>79</v>
      </c>
      <c r="B56" s="112"/>
      <c r="C56" s="113"/>
      <c r="D56" s="114" t="s">
        <v>86</v>
      </c>
      <c r="E56" s="114"/>
      <c r="F56" s="114"/>
      <c r="G56" s="114"/>
      <c r="H56" s="114"/>
      <c r="I56" s="115"/>
      <c r="J56" s="114" t="s">
        <v>87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01 - Dětské hřiště'!J30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82</v>
      </c>
      <c r="AR56" s="118"/>
      <c r="AS56" s="119">
        <v>0</v>
      </c>
      <c r="AT56" s="120">
        <f>ROUND(SUM(AV56:AW56),2)</f>
        <v>0</v>
      </c>
      <c r="AU56" s="121">
        <f>'SO 01 - Dětské hřiště'!P103</f>
        <v>0</v>
      </c>
      <c r="AV56" s="120">
        <f>'SO 01 - Dětské hřiště'!J33</f>
        <v>0</v>
      </c>
      <c r="AW56" s="120">
        <f>'SO 01 - Dětské hřiště'!J34</f>
        <v>0</v>
      </c>
      <c r="AX56" s="120">
        <f>'SO 01 - Dětské hřiště'!J35</f>
        <v>0</v>
      </c>
      <c r="AY56" s="120">
        <f>'SO 01 - Dětské hřiště'!J36</f>
        <v>0</v>
      </c>
      <c r="AZ56" s="120">
        <f>'SO 01 - Dětské hřiště'!F33</f>
        <v>0</v>
      </c>
      <c r="BA56" s="120">
        <f>'SO 01 - Dětské hřiště'!F34</f>
        <v>0</v>
      </c>
      <c r="BB56" s="120">
        <f>'SO 01 - Dětské hřiště'!F35</f>
        <v>0</v>
      </c>
      <c r="BC56" s="120">
        <f>'SO 01 - Dětské hřiště'!F36</f>
        <v>0</v>
      </c>
      <c r="BD56" s="122">
        <f>'SO 01 - Dětské hřiště'!F37</f>
        <v>0</v>
      </c>
      <c r="BE56" s="7"/>
      <c r="BT56" s="123" t="s">
        <v>83</v>
      </c>
      <c r="BV56" s="123" t="s">
        <v>77</v>
      </c>
      <c r="BW56" s="123" t="s">
        <v>88</v>
      </c>
      <c r="BX56" s="123" t="s">
        <v>5</v>
      </c>
      <c r="CL56" s="123" t="s">
        <v>19</v>
      </c>
      <c r="CM56" s="123" t="s">
        <v>85</v>
      </c>
    </row>
    <row r="57" spans="1:91" s="7" customFormat="1" ht="16.5" customHeight="1">
      <c r="A57" s="111" t="s">
        <v>79</v>
      </c>
      <c r="B57" s="112"/>
      <c r="C57" s="113"/>
      <c r="D57" s="114" t="s">
        <v>89</v>
      </c>
      <c r="E57" s="114"/>
      <c r="F57" s="114"/>
      <c r="G57" s="114"/>
      <c r="H57" s="114"/>
      <c r="I57" s="115"/>
      <c r="J57" s="114" t="s">
        <v>90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02 - Víceúčelové hřiště'!J30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82</v>
      </c>
      <c r="AR57" s="118"/>
      <c r="AS57" s="124">
        <v>0</v>
      </c>
      <c r="AT57" s="125">
        <f>ROUND(SUM(AV57:AW57),2)</f>
        <v>0</v>
      </c>
      <c r="AU57" s="126">
        <f>'SO 02 - Víceúčelové hřiště'!P96</f>
        <v>0</v>
      </c>
      <c r="AV57" s="125">
        <f>'SO 02 - Víceúčelové hřiště'!J33</f>
        <v>0</v>
      </c>
      <c r="AW57" s="125">
        <f>'SO 02 - Víceúčelové hřiště'!J34</f>
        <v>0</v>
      </c>
      <c r="AX57" s="125">
        <f>'SO 02 - Víceúčelové hřiště'!J35</f>
        <v>0</v>
      </c>
      <c r="AY57" s="125">
        <f>'SO 02 - Víceúčelové hřiště'!J36</f>
        <v>0</v>
      </c>
      <c r="AZ57" s="125">
        <f>'SO 02 - Víceúčelové hřiště'!F33</f>
        <v>0</v>
      </c>
      <c r="BA57" s="125">
        <f>'SO 02 - Víceúčelové hřiště'!F34</f>
        <v>0</v>
      </c>
      <c r="BB57" s="125">
        <f>'SO 02 - Víceúčelové hřiště'!F35</f>
        <v>0</v>
      </c>
      <c r="BC57" s="125">
        <f>'SO 02 - Víceúčelové hřiště'!F36</f>
        <v>0</v>
      </c>
      <c r="BD57" s="127">
        <f>'SO 02 - Víceúčelové hřiště'!F37</f>
        <v>0</v>
      </c>
      <c r="BE57" s="7"/>
      <c r="BT57" s="123" t="s">
        <v>83</v>
      </c>
      <c r="BV57" s="123" t="s">
        <v>77</v>
      </c>
      <c r="BW57" s="123" t="s">
        <v>91</v>
      </c>
      <c r="BX57" s="123" t="s">
        <v>5</v>
      </c>
      <c r="CL57" s="123" t="s">
        <v>19</v>
      </c>
      <c r="CM57" s="123" t="s">
        <v>85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00 - Ostatní a vedlejš...'!C2" display="/"/>
    <hyperlink ref="A56" location="'SO 01 - Dětské hřiště'!C2" display="/"/>
    <hyperlink ref="A57" location="'SO 02 - Víceúčelové hřiště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85</v>
      </c>
    </row>
    <row r="4" spans="2:46" s="1" customFormat="1" ht="24.95" customHeight="1">
      <c r="B4" s="20"/>
      <c r="D4" s="132" t="s">
        <v>92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Dětské hřiště vnitroblok ul. Erbenova, Otrokovice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93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94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25. 5. 2020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27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28</v>
      </c>
      <c r="F15" s="38"/>
      <c r="G15" s="38"/>
      <c r="H15" s="38"/>
      <c r="I15" s="140" t="s">
        <v>29</v>
      </c>
      <c r="J15" s="139" t="s">
        <v>30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31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29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33</v>
      </c>
      <c r="E20" s="38"/>
      <c r="F20" s="38"/>
      <c r="G20" s="38"/>
      <c r="H20" s="38"/>
      <c r="I20" s="140" t="s">
        <v>26</v>
      </c>
      <c r="J20" s="139" t="s">
        <v>34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35</v>
      </c>
      <c r="F21" s="38"/>
      <c r="G21" s="38"/>
      <c r="H21" s="38"/>
      <c r="I21" s="140" t="s">
        <v>29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37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38</v>
      </c>
      <c r="F24" s="38"/>
      <c r="G24" s="38"/>
      <c r="H24" s="38"/>
      <c r="I24" s="140" t="s">
        <v>29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39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41</v>
      </c>
      <c r="E30" s="38"/>
      <c r="F30" s="38"/>
      <c r="G30" s="38"/>
      <c r="H30" s="38"/>
      <c r="I30" s="136"/>
      <c r="J30" s="150">
        <f>ROUND(J83,2)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43</v>
      </c>
      <c r="G32" s="38"/>
      <c r="H32" s="38"/>
      <c r="I32" s="152" t="s">
        <v>42</v>
      </c>
      <c r="J32" s="151" t="s">
        <v>44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34" t="s">
        <v>46</v>
      </c>
      <c r="F33" s="154">
        <f>ROUND((SUM(BE83:BE98)),2)</f>
        <v>0</v>
      </c>
      <c r="G33" s="38"/>
      <c r="H33" s="38"/>
      <c r="I33" s="155">
        <v>0.21</v>
      </c>
      <c r="J33" s="154">
        <f>ROUND(((SUM(BE83:BE98))*I33),2)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47</v>
      </c>
      <c r="F34" s="154">
        <f>ROUND((SUM(BF83:BF98)),2)</f>
        <v>0</v>
      </c>
      <c r="G34" s="38"/>
      <c r="H34" s="38"/>
      <c r="I34" s="155">
        <v>0.15</v>
      </c>
      <c r="J34" s="154">
        <f>ROUND(((SUM(BF83:BF98))*I34),2)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48</v>
      </c>
      <c r="F35" s="154">
        <f>ROUND((SUM(BG83:BG98)),2)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49</v>
      </c>
      <c r="F36" s="154">
        <f>ROUND((SUM(BH83:BH98)),2)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50</v>
      </c>
      <c r="F37" s="154">
        <f>ROUND((SUM(BI83:BI98)),2)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Dětské hřiště vnitroblok ul. Erbenova, Otrokovice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00 - Ostatní a vedlejší náklady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Otrokovice</v>
      </c>
      <c r="G52" s="40"/>
      <c r="H52" s="40"/>
      <c r="I52" s="140" t="s">
        <v>23</v>
      </c>
      <c r="J52" s="72" t="str">
        <f>IF(J12="","",J12)</f>
        <v>25. 5. 2020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Otrokovice</v>
      </c>
      <c r="G54" s="40"/>
      <c r="H54" s="40"/>
      <c r="I54" s="140" t="s">
        <v>33</v>
      </c>
      <c r="J54" s="36" t="str">
        <f>E21</f>
        <v>Eva Palová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0" t="s">
        <v>37</v>
      </c>
      <c r="J55" s="36" t="str">
        <f>E24</f>
        <v>Marek Pala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96</v>
      </c>
      <c r="D57" s="172"/>
      <c r="E57" s="172"/>
      <c r="F57" s="172"/>
      <c r="G57" s="172"/>
      <c r="H57" s="172"/>
      <c r="I57" s="173"/>
      <c r="J57" s="174" t="s">
        <v>97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73</v>
      </c>
      <c r="D59" s="40"/>
      <c r="E59" s="40"/>
      <c r="F59" s="40"/>
      <c r="G59" s="40"/>
      <c r="H59" s="40"/>
      <c r="I59" s="136"/>
      <c r="J59" s="102">
        <f>J83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76"/>
      <c r="C60" s="177"/>
      <c r="D60" s="178" t="s">
        <v>99</v>
      </c>
      <c r="E60" s="179"/>
      <c r="F60" s="179"/>
      <c r="G60" s="179"/>
      <c r="H60" s="179"/>
      <c r="I60" s="180"/>
      <c r="J60" s="181">
        <f>J84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100</v>
      </c>
      <c r="E61" s="186"/>
      <c r="F61" s="186"/>
      <c r="G61" s="186"/>
      <c r="H61" s="186"/>
      <c r="I61" s="187"/>
      <c r="J61" s="188">
        <f>J85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101</v>
      </c>
      <c r="E62" s="186"/>
      <c r="F62" s="186"/>
      <c r="G62" s="186"/>
      <c r="H62" s="186"/>
      <c r="I62" s="187"/>
      <c r="J62" s="188">
        <f>J89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84"/>
      <c r="D63" s="185" t="s">
        <v>102</v>
      </c>
      <c r="E63" s="186"/>
      <c r="F63" s="186"/>
      <c r="G63" s="186"/>
      <c r="H63" s="186"/>
      <c r="I63" s="187"/>
      <c r="J63" s="188">
        <f>J94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6"/>
      <c r="J64" s="40"/>
      <c r="K64" s="40"/>
      <c r="L64" s="137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6"/>
      <c r="J65" s="60"/>
      <c r="K65" s="60"/>
      <c r="L65" s="1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69"/>
      <c r="J69" s="62"/>
      <c r="K69" s="62"/>
      <c r="L69" s="13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103</v>
      </c>
      <c r="D70" s="40"/>
      <c r="E70" s="40"/>
      <c r="F70" s="40"/>
      <c r="G70" s="40"/>
      <c r="H70" s="40"/>
      <c r="I70" s="136"/>
      <c r="J70" s="40"/>
      <c r="K70" s="40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0" t="str">
        <f>E7</f>
        <v>Dětské hřiště vnitroblok ul. Erbenova, Otrokovice</v>
      </c>
      <c r="F73" s="32"/>
      <c r="G73" s="32"/>
      <c r="H73" s="32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93</v>
      </c>
      <c r="D74" s="40"/>
      <c r="E74" s="40"/>
      <c r="F74" s="40"/>
      <c r="G74" s="40"/>
      <c r="H74" s="40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00 - Ostatní a vedlejší náklady</v>
      </c>
      <c r="F75" s="40"/>
      <c r="G75" s="40"/>
      <c r="H75" s="40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Otrokovice</v>
      </c>
      <c r="G77" s="40"/>
      <c r="H77" s="40"/>
      <c r="I77" s="140" t="s">
        <v>23</v>
      </c>
      <c r="J77" s="72" t="str">
        <f>IF(J12="","",J12)</f>
        <v>25. 5. 2020</v>
      </c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6"/>
      <c r="J78" s="40"/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Město Otrokovice</v>
      </c>
      <c r="G79" s="40"/>
      <c r="H79" s="40"/>
      <c r="I79" s="140" t="s">
        <v>33</v>
      </c>
      <c r="J79" s="36" t="str">
        <f>E21</f>
        <v>Eva Palová</v>
      </c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0" t="s">
        <v>37</v>
      </c>
      <c r="J80" s="36" t="str">
        <f>E24</f>
        <v>Marek Pala</v>
      </c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6"/>
      <c r="J81" s="40"/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90"/>
      <c r="B82" s="191"/>
      <c r="C82" s="192" t="s">
        <v>104</v>
      </c>
      <c r="D82" s="193" t="s">
        <v>60</v>
      </c>
      <c r="E82" s="193" t="s">
        <v>56</v>
      </c>
      <c r="F82" s="193" t="s">
        <v>57</v>
      </c>
      <c r="G82" s="193" t="s">
        <v>105</v>
      </c>
      <c r="H82" s="193" t="s">
        <v>106</v>
      </c>
      <c r="I82" s="194" t="s">
        <v>107</v>
      </c>
      <c r="J82" s="193" t="s">
        <v>97</v>
      </c>
      <c r="K82" s="195" t="s">
        <v>108</v>
      </c>
      <c r="L82" s="196"/>
      <c r="M82" s="92" t="s">
        <v>19</v>
      </c>
      <c r="N82" s="93" t="s">
        <v>45</v>
      </c>
      <c r="O82" s="93" t="s">
        <v>109</v>
      </c>
      <c r="P82" s="93" t="s">
        <v>110</v>
      </c>
      <c r="Q82" s="93" t="s">
        <v>111</v>
      </c>
      <c r="R82" s="93" t="s">
        <v>112</v>
      </c>
      <c r="S82" s="93" t="s">
        <v>113</v>
      </c>
      <c r="T82" s="94" t="s">
        <v>114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38"/>
      <c r="B83" s="39"/>
      <c r="C83" s="99" t="s">
        <v>115</v>
      </c>
      <c r="D83" s="40"/>
      <c r="E83" s="40"/>
      <c r="F83" s="40"/>
      <c r="G83" s="40"/>
      <c r="H83" s="40"/>
      <c r="I83" s="136"/>
      <c r="J83" s="197">
        <f>BK83</f>
        <v>0</v>
      </c>
      <c r="K83" s="40"/>
      <c r="L83" s="44"/>
      <c r="M83" s="95"/>
      <c r="N83" s="198"/>
      <c r="O83" s="96"/>
      <c r="P83" s="199">
        <f>P84</f>
        <v>0</v>
      </c>
      <c r="Q83" s="96"/>
      <c r="R83" s="199">
        <f>R84</f>
        <v>0</v>
      </c>
      <c r="S83" s="96"/>
      <c r="T83" s="200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74</v>
      </c>
      <c r="AU83" s="17" t="s">
        <v>98</v>
      </c>
      <c r="BK83" s="201">
        <f>BK84</f>
        <v>0</v>
      </c>
    </row>
    <row r="84" spans="1:63" s="12" customFormat="1" ht="25.9" customHeight="1">
      <c r="A84" s="12"/>
      <c r="B84" s="202"/>
      <c r="C84" s="203"/>
      <c r="D84" s="204" t="s">
        <v>74</v>
      </c>
      <c r="E84" s="205" t="s">
        <v>116</v>
      </c>
      <c r="F84" s="205" t="s">
        <v>117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P85+P89+P94</f>
        <v>0</v>
      </c>
      <c r="Q84" s="210"/>
      <c r="R84" s="211">
        <f>R85+R89+R94</f>
        <v>0</v>
      </c>
      <c r="S84" s="210"/>
      <c r="T84" s="212">
        <f>T85+T89+T94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118</v>
      </c>
      <c r="AT84" s="214" t="s">
        <v>74</v>
      </c>
      <c r="AU84" s="214" t="s">
        <v>75</v>
      </c>
      <c r="AY84" s="213" t="s">
        <v>119</v>
      </c>
      <c r="BK84" s="215">
        <f>BK85+BK89+BK94</f>
        <v>0</v>
      </c>
    </row>
    <row r="85" spans="1:63" s="12" customFormat="1" ht="22.8" customHeight="1">
      <c r="A85" s="12"/>
      <c r="B85" s="202"/>
      <c r="C85" s="203"/>
      <c r="D85" s="204" t="s">
        <v>74</v>
      </c>
      <c r="E85" s="216" t="s">
        <v>120</v>
      </c>
      <c r="F85" s="216" t="s">
        <v>121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SUM(P86:P88)</f>
        <v>0</v>
      </c>
      <c r="Q85" s="210"/>
      <c r="R85" s="211">
        <f>SUM(R86:R88)</f>
        <v>0</v>
      </c>
      <c r="S85" s="210"/>
      <c r="T85" s="212">
        <f>SUM(T86:T88)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118</v>
      </c>
      <c r="AT85" s="214" t="s">
        <v>74</v>
      </c>
      <c r="AU85" s="214" t="s">
        <v>83</v>
      </c>
      <c r="AY85" s="213" t="s">
        <v>119</v>
      </c>
      <c r="BK85" s="215">
        <f>SUM(BK86:BK88)</f>
        <v>0</v>
      </c>
    </row>
    <row r="86" spans="1:65" s="2" customFormat="1" ht="16.5" customHeight="1">
      <c r="A86" s="38"/>
      <c r="B86" s="39"/>
      <c r="C86" s="218" t="s">
        <v>83</v>
      </c>
      <c r="D86" s="218" t="s">
        <v>122</v>
      </c>
      <c r="E86" s="219" t="s">
        <v>123</v>
      </c>
      <c r="F86" s="220" t="s">
        <v>124</v>
      </c>
      <c r="G86" s="221" t="s">
        <v>125</v>
      </c>
      <c r="H86" s="222">
        <v>1</v>
      </c>
      <c r="I86" s="223"/>
      <c r="J86" s="224">
        <f>ROUND(I86*H86,2)</f>
        <v>0</v>
      </c>
      <c r="K86" s="220" t="s">
        <v>126</v>
      </c>
      <c r="L86" s="44"/>
      <c r="M86" s="225" t="s">
        <v>19</v>
      </c>
      <c r="N86" s="226" t="s">
        <v>46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9" t="s">
        <v>127</v>
      </c>
      <c r="AT86" s="229" t="s">
        <v>122</v>
      </c>
      <c r="AU86" s="229" t="s">
        <v>85</v>
      </c>
      <c r="AY86" s="17" t="s">
        <v>119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7" t="s">
        <v>83</v>
      </c>
      <c r="BK86" s="230">
        <f>ROUND(I86*H86,2)</f>
        <v>0</v>
      </c>
      <c r="BL86" s="17" t="s">
        <v>127</v>
      </c>
      <c r="BM86" s="229" t="s">
        <v>128</v>
      </c>
    </row>
    <row r="87" spans="1:65" s="2" customFormat="1" ht="16.5" customHeight="1">
      <c r="A87" s="38"/>
      <c r="B87" s="39"/>
      <c r="C87" s="218" t="s">
        <v>85</v>
      </c>
      <c r="D87" s="218" t="s">
        <v>122</v>
      </c>
      <c r="E87" s="219" t="s">
        <v>129</v>
      </c>
      <c r="F87" s="220" t="s">
        <v>130</v>
      </c>
      <c r="G87" s="221" t="s">
        <v>125</v>
      </c>
      <c r="H87" s="222">
        <v>1</v>
      </c>
      <c r="I87" s="223"/>
      <c r="J87" s="224">
        <f>ROUND(I87*H87,2)</f>
        <v>0</v>
      </c>
      <c r="K87" s="220" t="s">
        <v>126</v>
      </c>
      <c r="L87" s="44"/>
      <c r="M87" s="225" t="s">
        <v>19</v>
      </c>
      <c r="N87" s="226" t="s">
        <v>46</v>
      </c>
      <c r="O87" s="8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9" t="s">
        <v>127</v>
      </c>
      <c r="AT87" s="229" t="s">
        <v>122</v>
      </c>
      <c r="AU87" s="229" t="s">
        <v>85</v>
      </c>
      <c r="AY87" s="17" t="s">
        <v>119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17" t="s">
        <v>83</v>
      </c>
      <c r="BK87" s="230">
        <f>ROUND(I87*H87,2)</f>
        <v>0</v>
      </c>
      <c r="BL87" s="17" t="s">
        <v>127</v>
      </c>
      <c r="BM87" s="229" t="s">
        <v>131</v>
      </c>
    </row>
    <row r="88" spans="1:65" s="2" customFormat="1" ht="16.5" customHeight="1">
      <c r="A88" s="38"/>
      <c r="B88" s="39"/>
      <c r="C88" s="218" t="s">
        <v>132</v>
      </c>
      <c r="D88" s="218" t="s">
        <v>122</v>
      </c>
      <c r="E88" s="219" t="s">
        <v>133</v>
      </c>
      <c r="F88" s="220" t="s">
        <v>134</v>
      </c>
      <c r="G88" s="221" t="s">
        <v>125</v>
      </c>
      <c r="H88" s="222">
        <v>1</v>
      </c>
      <c r="I88" s="223"/>
      <c r="J88" s="224">
        <f>ROUND(I88*H88,2)</f>
        <v>0</v>
      </c>
      <c r="K88" s="220" t="s">
        <v>126</v>
      </c>
      <c r="L88" s="44"/>
      <c r="M88" s="225" t="s">
        <v>19</v>
      </c>
      <c r="N88" s="226" t="s">
        <v>46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9" t="s">
        <v>127</v>
      </c>
      <c r="AT88" s="229" t="s">
        <v>122</v>
      </c>
      <c r="AU88" s="229" t="s">
        <v>85</v>
      </c>
      <c r="AY88" s="17" t="s">
        <v>119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7" t="s">
        <v>83</v>
      </c>
      <c r="BK88" s="230">
        <f>ROUND(I88*H88,2)</f>
        <v>0</v>
      </c>
      <c r="BL88" s="17" t="s">
        <v>127</v>
      </c>
      <c r="BM88" s="229" t="s">
        <v>135</v>
      </c>
    </row>
    <row r="89" spans="1:63" s="12" customFormat="1" ht="22.8" customHeight="1">
      <c r="A89" s="12"/>
      <c r="B89" s="202"/>
      <c r="C89" s="203"/>
      <c r="D89" s="204" t="s">
        <v>74</v>
      </c>
      <c r="E89" s="216" t="s">
        <v>136</v>
      </c>
      <c r="F89" s="216" t="s">
        <v>137</v>
      </c>
      <c r="G89" s="203"/>
      <c r="H89" s="203"/>
      <c r="I89" s="206"/>
      <c r="J89" s="217">
        <f>BK89</f>
        <v>0</v>
      </c>
      <c r="K89" s="203"/>
      <c r="L89" s="208"/>
      <c r="M89" s="209"/>
      <c r="N89" s="210"/>
      <c r="O89" s="210"/>
      <c r="P89" s="211">
        <f>SUM(P90:P93)</f>
        <v>0</v>
      </c>
      <c r="Q89" s="210"/>
      <c r="R89" s="211">
        <f>SUM(R90:R93)</f>
        <v>0</v>
      </c>
      <c r="S89" s="210"/>
      <c r="T89" s="212">
        <f>SUM(T90:T93)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3" t="s">
        <v>118</v>
      </c>
      <c r="AT89" s="214" t="s">
        <v>74</v>
      </c>
      <c r="AU89" s="214" t="s">
        <v>83</v>
      </c>
      <c r="AY89" s="213" t="s">
        <v>119</v>
      </c>
      <c r="BK89" s="215">
        <f>SUM(BK90:BK93)</f>
        <v>0</v>
      </c>
    </row>
    <row r="90" spans="1:65" s="2" customFormat="1" ht="16.5" customHeight="1">
      <c r="A90" s="38"/>
      <c r="B90" s="39"/>
      <c r="C90" s="218" t="s">
        <v>138</v>
      </c>
      <c r="D90" s="218" t="s">
        <v>122</v>
      </c>
      <c r="E90" s="219" t="s">
        <v>139</v>
      </c>
      <c r="F90" s="220" t="s">
        <v>140</v>
      </c>
      <c r="G90" s="221" t="s">
        <v>125</v>
      </c>
      <c r="H90" s="222">
        <v>1</v>
      </c>
      <c r="I90" s="223"/>
      <c r="J90" s="224">
        <f>ROUND(I90*H90,2)</f>
        <v>0</v>
      </c>
      <c r="K90" s="220" t="s">
        <v>126</v>
      </c>
      <c r="L90" s="44"/>
      <c r="M90" s="225" t="s">
        <v>19</v>
      </c>
      <c r="N90" s="226" t="s">
        <v>46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9" t="s">
        <v>127</v>
      </c>
      <c r="AT90" s="229" t="s">
        <v>122</v>
      </c>
      <c r="AU90" s="229" t="s">
        <v>85</v>
      </c>
      <c r="AY90" s="17" t="s">
        <v>119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7" t="s">
        <v>83</v>
      </c>
      <c r="BK90" s="230">
        <f>ROUND(I90*H90,2)</f>
        <v>0</v>
      </c>
      <c r="BL90" s="17" t="s">
        <v>127</v>
      </c>
      <c r="BM90" s="229" t="s">
        <v>141</v>
      </c>
    </row>
    <row r="91" spans="1:65" s="2" customFormat="1" ht="16.5" customHeight="1">
      <c r="A91" s="38"/>
      <c r="B91" s="39"/>
      <c r="C91" s="218" t="s">
        <v>118</v>
      </c>
      <c r="D91" s="218" t="s">
        <v>122</v>
      </c>
      <c r="E91" s="219" t="s">
        <v>142</v>
      </c>
      <c r="F91" s="220" t="s">
        <v>143</v>
      </c>
      <c r="G91" s="221" t="s">
        <v>125</v>
      </c>
      <c r="H91" s="222">
        <v>1</v>
      </c>
      <c r="I91" s="223"/>
      <c r="J91" s="224">
        <f>ROUND(I91*H91,2)</f>
        <v>0</v>
      </c>
      <c r="K91" s="220" t="s">
        <v>126</v>
      </c>
      <c r="L91" s="44"/>
      <c r="M91" s="225" t="s">
        <v>19</v>
      </c>
      <c r="N91" s="226" t="s">
        <v>46</v>
      </c>
      <c r="O91" s="8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9" t="s">
        <v>127</v>
      </c>
      <c r="AT91" s="229" t="s">
        <v>122</v>
      </c>
      <c r="AU91" s="229" t="s">
        <v>85</v>
      </c>
      <c r="AY91" s="17" t="s">
        <v>119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7" t="s">
        <v>83</v>
      </c>
      <c r="BK91" s="230">
        <f>ROUND(I91*H91,2)</f>
        <v>0</v>
      </c>
      <c r="BL91" s="17" t="s">
        <v>127</v>
      </c>
      <c r="BM91" s="229" t="s">
        <v>144</v>
      </c>
    </row>
    <row r="92" spans="1:65" s="2" customFormat="1" ht="16.5" customHeight="1">
      <c r="A92" s="38"/>
      <c r="B92" s="39"/>
      <c r="C92" s="218" t="s">
        <v>145</v>
      </c>
      <c r="D92" s="218" t="s">
        <v>122</v>
      </c>
      <c r="E92" s="219" t="s">
        <v>146</v>
      </c>
      <c r="F92" s="220" t="s">
        <v>147</v>
      </c>
      <c r="G92" s="221" t="s">
        <v>125</v>
      </c>
      <c r="H92" s="222">
        <v>1</v>
      </c>
      <c r="I92" s="223"/>
      <c r="J92" s="224">
        <f>ROUND(I92*H92,2)</f>
        <v>0</v>
      </c>
      <c r="K92" s="220" t="s">
        <v>126</v>
      </c>
      <c r="L92" s="44"/>
      <c r="M92" s="225" t="s">
        <v>19</v>
      </c>
      <c r="N92" s="226" t="s">
        <v>46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9" t="s">
        <v>127</v>
      </c>
      <c r="AT92" s="229" t="s">
        <v>122</v>
      </c>
      <c r="AU92" s="229" t="s">
        <v>85</v>
      </c>
      <c r="AY92" s="17" t="s">
        <v>119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7" t="s">
        <v>83</v>
      </c>
      <c r="BK92" s="230">
        <f>ROUND(I92*H92,2)</f>
        <v>0</v>
      </c>
      <c r="BL92" s="17" t="s">
        <v>127</v>
      </c>
      <c r="BM92" s="229" t="s">
        <v>148</v>
      </c>
    </row>
    <row r="93" spans="1:65" s="2" customFormat="1" ht="16.5" customHeight="1">
      <c r="A93" s="38"/>
      <c r="B93" s="39"/>
      <c r="C93" s="218" t="s">
        <v>149</v>
      </c>
      <c r="D93" s="218" t="s">
        <v>122</v>
      </c>
      <c r="E93" s="219" t="s">
        <v>150</v>
      </c>
      <c r="F93" s="220" t="s">
        <v>151</v>
      </c>
      <c r="G93" s="221" t="s">
        <v>125</v>
      </c>
      <c r="H93" s="222">
        <v>1</v>
      </c>
      <c r="I93" s="223"/>
      <c r="J93" s="224">
        <f>ROUND(I93*H93,2)</f>
        <v>0</v>
      </c>
      <c r="K93" s="220" t="s">
        <v>126</v>
      </c>
      <c r="L93" s="44"/>
      <c r="M93" s="225" t="s">
        <v>19</v>
      </c>
      <c r="N93" s="226" t="s">
        <v>46</v>
      </c>
      <c r="O93" s="8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9" t="s">
        <v>127</v>
      </c>
      <c r="AT93" s="229" t="s">
        <v>122</v>
      </c>
      <c r="AU93" s="229" t="s">
        <v>85</v>
      </c>
      <c r="AY93" s="17" t="s">
        <v>119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7" t="s">
        <v>83</v>
      </c>
      <c r="BK93" s="230">
        <f>ROUND(I93*H93,2)</f>
        <v>0</v>
      </c>
      <c r="BL93" s="17" t="s">
        <v>127</v>
      </c>
      <c r="BM93" s="229" t="s">
        <v>152</v>
      </c>
    </row>
    <row r="94" spans="1:63" s="12" customFormat="1" ht="22.8" customHeight="1">
      <c r="A94" s="12"/>
      <c r="B94" s="202"/>
      <c r="C94" s="203"/>
      <c r="D94" s="204" t="s">
        <v>74</v>
      </c>
      <c r="E94" s="216" t="s">
        <v>153</v>
      </c>
      <c r="F94" s="216" t="s">
        <v>154</v>
      </c>
      <c r="G94" s="203"/>
      <c r="H94" s="203"/>
      <c r="I94" s="206"/>
      <c r="J94" s="217">
        <f>BK94</f>
        <v>0</v>
      </c>
      <c r="K94" s="203"/>
      <c r="L94" s="208"/>
      <c r="M94" s="209"/>
      <c r="N94" s="210"/>
      <c r="O94" s="210"/>
      <c r="P94" s="211">
        <f>SUM(P95:P98)</f>
        <v>0</v>
      </c>
      <c r="Q94" s="210"/>
      <c r="R94" s="211">
        <f>SUM(R95:R98)</f>
        <v>0</v>
      </c>
      <c r="S94" s="210"/>
      <c r="T94" s="212">
        <f>SUM(T95:T98)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3" t="s">
        <v>118</v>
      </c>
      <c r="AT94" s="214" t="s">
        <v>74</v>
      </c>
      <c r="AU94" s="214" t="s">
        <v>83</v>
      </c>
      <c r="AY94" s="213" t="s">
        <v>119</v>
      </c>
      <c r="BK94" s="215">
        <f>SUM(BK95:BK98)</f>
        <v>0</v>
      </c>
    </row>
    <row r="95" spans="1:65" s="2" customFormat="1" ht="16.5" customHeight="1">
      <c r="A95" s="38"/>
      <c r="B95" s="39"/>
      <c r="C95" s="218" t="s">
        <v>155</v>
      </c>
      <c r="D95" s="218" t="s">
        <v>122</v>
      </c>
      <c r="E95" s="219" t="s">
        <v>156</v>
      </c>
      <c r="F95" s="220" t="s">
        <v>157</v>
      </c>
      <c r="G95" s="221" t="s">
        <v>125</v>
      </c>
      <c r="H95" s="222">
        <v>4</v>
      </c>
      <c r="I95" s="223"/>
      <c r="J95" s="224">
        <f>ROUND(I95*H95,2)</f>
        <v>0</v>
      </c>
      <c r="K95" s="220" t="s">
        <v>126</v>
      </c>
      <c r="L95" s="44"/>
      <c r="M95" s="225" t="s">
        <v>19</v>
      </c>
      <c r="N95" s="226" t="s">
        <v>46</v>
      </c>
      <c r="O95" s="8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9" t="s">
        <v>127</v>
      </c>
      <c r="AT95" s="229" t="s">
        <v>122</v>
      </c>
      <c r="AU95" s="229" t="s">
        <v>85</v>
      </c>
      <c r="AY95" s="17" t="s">
        <v>119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7" t="s">
        <v>83</v>
      </c>
      <c r="BK95" s="230">
        <f>ROUND(I95*H95,2)</f>
        <v>0</v>
      </c>
      <c r="BL95" s="17" t="s">
        <v>127</v>
      </c>
      <c r="BM95" s="229" t="s">
        <v>158</v>
      </c>
    </row>
    <row r="96" spans="1:51" s="13" customFormat="1" ht="12">
      <c r="A96" s="13"/>
      <c r="B96" s="231"/>
      <c r="C96" s="232"/>
      <c r="D96" s="233" t="s">
        <v>159</v>
      </c>
      <c r="E96" s="234" t="s">
        <v>19</v>
      </c>
      <c r="F96" s="235" t="s">
        <v>160</v>
      </c>
      <c r="G96" s="232"/>
      <c r="H96" s="234" t="s">
        <v>19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1" t="s">
        <v>159</v>
      </c>
      <c r="AU96" s="241" t="s">
        <v>85</v>
      </c>
      <c r="AV96" s="13" t="s">
        <v>83</v>
      </c>
      <c r="AW96" s="13" t="s">
        <v>36</v>
      </c>
      <c r="AX96" s="13" t="s">
        <v>75</v>
      </c>
      <c r="AY96" s="241" t="s">
        <v>119</v>
      </c>
    </row>
    <row r="97" spans="1:51" s="14" customFormat="1" ht="12">
      <c r="A97" s="14"/>
      <c r="B97" s="242"/>
      <c r="C97" s="243"/>
      <c r="D97" s="233" t="s">
        <v>159</v>
      </c>
      <c r="E97" s="244" t="s">
        <v>19</v>
      </c>
      <c r="F97" s="245" t="s">
        <v>161</v>
      </c>
      <c r="G97" s="243"/>
      <c r="H97" s="246">
        <v>4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2" t="s">
        <v>159</v>
      </c>
      <c r="AU97" s="252" t="s">
        <v>85</v>
      </c>
      <c r="AV97" s="14" t="s">
        <v>85</v>
      </c>
      <c r="AW97" s="14" t="s">
        <v>36</v>
      </c>
      <c r="AX97" s="14" t="s">
        <v>75</v>
      </c>
      <c r="AY97" s="252" t="s">
        <v>119</v>
      </c>
    </row>
    <row r="98" spans="1:65" s="2" customFormat="1" ht="16.5" customHeight="1">
      <c r="A98" s="38"/>
      <c r="B98" s="39"/>
      <c r="C98" s="218" t="s">
        <v>162</v>
      </c>
      <c r="D98" s="218" t="s">
        <v>122</v>
      </c>
      <c r="E98" s="219" t="s">
        <v>163</v>
      </c>
      <c r="F98" s="220" t="s">
        <v>164</v>
      </c>
      <c r="G98" s="221" t="s">
        <v>125</v>
      </c>
      <c r="H98" s="222">
        <v>1</v>
      </c>
      <c r="I98" s="223"/>
      <c r="J98" s="224">
        <f>ROUND(I98*H98,2)</f>
        <v>0</v>
      </c>
      <c r="K98" s="220" t="s">
        <v>126</v>
      </c>
      <c r="L98" s="44"/>
      <c r="M98" s="253" t="s">
        <v>19</v>
      </c>
      <c r="N98" s="254" t="s">
        <v>46</v>
      </c>
      <c r="O98" s="255"/>
      <c r="P98" s="256">
        <f>O98*H98</f>
        <v>0</v>
      </c>
      <c r="Q98" s="256">
        <v>0</v>
      </c>
      <c r="R98" s="256">
        <f>Q98*H98</f>
        <v>0</v>
      </c>
      <c r="S98" s="256">
        <v>0</v>
      </c>
      <c r="T98" s="25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9" t="s">
        <v>127</v>
      </c>
      <c r="AT98" s="229" t="s">
        <v>122</v>
      </c>
      <c r="AU98" s="229" t="s">
        <v>85</v>
      </c>
      <c r="AY98" s="17" t="s">
        <v>119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7" t="s">
        <v>83</v>
      </c>
      <c r="BK98" s="230">
        <f>ROUND(I98*H98,2)</f>
        <v>0</v>
      </c>
      <c r="BL98" s="17" t="s">
        <v>127</v>
      </c>
      <c r="BM98" s="229" t="s">
        <v>165</v>
      </c>
    </row>
    <row r="99" spans="1:31" s="2" customFormat="1" ht="6.95" customHeight="1">
      <c r="A99" s="38"/>
      <c r="B99" s="59"/>
      <c r="C99" s="60"/>
      <c r="D99" s="60"/>
      <c r="E99" s="60"/>
      <c r="F99" s="60"/>
      <c r="G99" s="60"/>
      <c r="H99" s="60"/>
      <c r="I99" s="166"/>
      <c r="J99" s="60"/>
      <c r="K99" s="60"/>
      <c r="L99" s="44"/>
      <c r="M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sheetProtection password="CC35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85</v>
      </c>
    </row>
    <row r="4" spans="2:46" s="1" customFormat="1" ht="24.95" customHeight="1">
      <c r="B4" s="20"/>
      <c r="D4" s="132" t="s">
        <v>92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Dětské hřiště vnitroblok ul. Erbenova, Otrokovice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93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166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25. 5. 2020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27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28</v>
      </c>
      <c r="F15" s="38"/>
      <c r="G15" s="38"/>
      <c r="H15" s="38"/>
      <c r="I15" s="140" t="s">
        <v>29</v>
      </c>
      <c r="J15" s="139" t="s">
        <v>30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31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29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33</v>
      </c>
      <c r="E20" s="38"/>
      <c r="F20" s="38"/>
      <c r="G20" s="38"/>
      <c r="H20" s="38"/>
      <c r="I20" s="140" t="s">
        <v>26</v>
      </c>
      <c r="J20" s="139" t="s">
        <v>34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35</v>
      </c>
      <c r="F21" s="38"/>
      <c r="G21" s="38"/>
      <c r="H21" s="38"/>
      <c r="I21" s="140" t="s">
        <v>29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37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38</v>
      </c>
      <c r="F24" s="38"/>
      <c r="G24" s="38"/>
      <c r="H24" s="38"/>
      <c r="I24" s="140" t="s">
        <v>29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39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41</v>
      </c>
      <c r="E30" s="38"/>
      <c r="F30" s="38"/>
      <c r="G30" s="38"/>
      <c r="H30" s="38"/>
      <c r="I30" s="136"/>
      <c r="J30" s="150">
        <f>ROUND(J103,2)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43</v>
      </c>
      <c r="G32" s="38"/>
      <c r="H32" s="38"/>
      <c r="I32" s="152" t="s">
        <v>42</v>
      </c>
      <c r="J32" s="151" t="s">
        <v>44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34" t="s">
        <v>46</v>
      </c>
      <c r="F33" s="154">
        <f>ROUND((SUM(BE103:BE325)),2)</f>
        <v>0</v>
      </c>
      <c r="G33" s="38"/>
      <c r="H33" s="38"/>
      <c r="I33" s="155">
        <v>0.21</v>
      </c>
      <c r="J33" s="154">
        <f>ROUND(((SUM(BE103:BE325))*I33),2)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47</v>
      </c>
      <c r="F34" s="154">
        <f>ROUND((SUM(BF103:BF325)),2)</f>
        <v>0</v>
      </c>
      <c r="G34" s="38"/>
      <c r="H34" s="38"/>
      <c r="I34" s="155">
        <v>0.15</v>
      </c>
      <c r="J34" s="154">
        <f>ROUND(((SUM(BF103:BF325))*I34),2)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48</v>
      </c>
      <c r="F35" s="154">
        <f>ROUND((SUM(BG103:BG325)),2)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49</v>
      </c>
      <c r="F36" s="154">
        <f>ROUND((SUM(BH103:BH325)),2)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50</v>
      </c>
      <c r="F37" s="154">
        <f>ROUND((SUM(BI103:BI325)),2)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Dětské hřiště vnitroblok ul. Erbenova, Otrokovice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01 - Dětské hřiště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Otrokovice</v>
      </c>
      <c r="G52" s="40"/>
      <c r="H52" s="40"/>
      <c r="I52" s="140" t="s">
        <v>23</v>
      </c>
      <c r="J52" s="72" t="str">
        <f>IF(J12="","",J12)</f>
        <v>25. 5. 2020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Otrokovice</v>
      </c>
      <c r="G54" s="40"/>
      <c r="H54" s="40"/>
      <c r="I54" s="140" t="s">
        <v>33</v>
      </c>
      <c r="J54" s="36" t="str">
        <f>E21</f>
        <v>Eva Palová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0" t="s">
        <v>37</v>
      </c>
      <c r="J55" s="36" t="str">
        <f>E24</f>
        <v>Marek Pala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96</v>
      </c>
      <c r="D57" s="172"/>
      <c r="E57" s="172"/>
      <c r="F57" s="172"/>
      <c r="G57" s="172"/>
      <c r="H57" s="172"/>
      <c r="I57" s="173"/>
      <c r="J57" s="174" t="s">
        <v>97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73</v>
      </c>
      <c r="D59" s="40"/>
      <c r="E59" s="40"/>
      <c r="F59" s="40"/>
      <c r="G59" s="40"/>
      <c r="H59" s="40"/>
      <c r="I59" s="136"/>
      <c r="J59" s="102">
        <f>J103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76"/>
      <c r="C60" s="177"/>
      <c r="D60" s="178" t="s">
        <v>167</v>
      </c>
      <c r="E60" s="179"/>
      <c r="F60" s="179"/>
      <c r="G60" s="179"/>
      <c r="H60" s="179"/>
      <c r="I60" s="180"/>
      <c r="J60" s="181">
        <f>J104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168</v>
      </c>
      <c r="E61" s="186"/>
      <c r="F61" s="186"/>
      <c r="G61" s="186"/>
      <c r="H61" s="186"/>
      <c r="I61" s="187"/>
      <c r="J61" s="188">
        <f>J105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83"/>
      <c r="C62" s="184"/>
      <c r="D62" s="185" t="s">
        <v>169</v>
      </c>
      <c r="E62" s="186"/>
      <c r="F62" s="186"/>
      <c r="G62" s="186"/>
      <c r="H62" s="186"/>
      <c r="I62" s="187"/>
      <c r="J62" s="188">
        <f>J106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3"/>
      <c r="C63" s="184"/>
      <c r="D63" s="185" t="s">
        <v>170</v>
      </c>
      <c r="E63" s="186"/>
      <c r="F63" s="186"/>
      <c r="G63" s="186"/>
      <c r="H63" s="186"/>
      <c r="I63" s="187"/>
      <c r="J63" s="188">
        <f>J109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83"/>
      <c r="C64" s="184"/>
      <c r="D64" s="185" t="s">
        <v>171</v>
      </c>
      <c r="E64" s="186"/>
      <c r="F64" s="186"/>
      <c r="G64" s="186"/>
      <c r="H64" s="186"/>
      <c r="I64" s="187"/>
      <c r="J64" s="188">
        <f>J114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83"/>
      <c r="C65" s="184"/>
      <c r="D65" s="185" t="s">
        <v>172</v>
      </c>
      <c r="E65" s="186"/>
      <c r="F65" s="186"/>
      <c r="G65" s="186"/>
      <c r="H65" s="186"/>
      <c r="I65" s="187"/>
      <c r="J65" s="188">
        <f>J124</f>
        <v>0</v>
      </c>
      <c r="K65" s="184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3"/>
      <c r="C66" s="184"/>
      <c r="D66" s="185" t="s">
        <v>173</v>
      </c>
      <c r="E66" s="186"/>
      <c r="F66" s="186"/>
      <c r="G66" s="186"/>
      <c r="H66" s="186"/>
      <c r="I66" s="187"/>
      <c r="J66" s="188">
        <f>J144</f>
        <v>0</v>
      </c>
      <c r="K66" s="184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3"/>
      <c r="C67" s="184"/>
      <c r="D67" s="185" t="s">
        <v>174</v>
      </c>
      <c r="E67" s="186"/>
      <c r="F67" s="186"/>
      <c r="G67" s="186"/>
      <c r="H67" s="186"/>
      <c r="I67" s="187"/>
      <c r="J67" s="188">
        <f>J149</f>
        <v>0</v>
      </c>
      <c r="K67" s="184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84"/>
      <c r="D68" s="185" t="s">
        <v>175</v>
      </c>
      <c r="E68" s="186"/>
      <c r="F68" s="186"/>
      <c r="G68" s="186"/>
      <c r="H68" s="186"/>
      <c r="I68" s="187"/>
      <c r="J68" s="188">
        <f>J182</f>
        <v>0</v>
      </c>
      <c r="K68" s="184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3"/>
      <c r="C69" s="184"/>
      <c r="D69" s="185" t="s">
        <v>176</v>
      </c>
      <c r="E69" s="186"/>
      <c r="F69" s="186"/>
      <c r="G69" s="186"/>
      <c r="H69" s="186"/>
      <c r="I69" s="187"/>
      <c r="J69" s="188">
        <f>J183</f>
        <v>0</v>
      </c>
      <c r="K69" s="184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84"/>
      <c r="D70" s="185" t="s">
        <v>177</v>
      </c>
      <c r="E70" s="186"/>
      <c r="F70" s="186"/>
      <c r="G70" s="186"/>
      <c r="H70" s="186"/>
      <c r="I70" s="187"/>
      <c r="J70" s="188">
        <f>J191</f>
        <v>0</v>
      </c>
      <c r="K70" s="184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84"/>
      <c r="D71" s="185" t="s">
        <v>178</v>
      </c>
      <c r="E71" s="186"/>
      <c r="F71" s="186"/>
      <c r="G71" s="186"/>
      <c r="H71" s="186"/>
      <c r="I71" s="187"/>
      <c r="J71" s="188">
        <f>J242</f>
        <v>0</v>
      </c>
      <c r="K71" s="184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3"/>
      <c r="C72" s="184"/>
      <c r="D72" s="185" t="s">
        <v>179</v>
      </c>
      <c r="E72" s="186"/>
      <c r="F72" s="186"/>
      <c r="G72" s="186"/>
      <c r="H72" s="186"/>
      <c r="I72" s="187"/>
      <c r="J72" s="188">
        <f>J243</f>
        <v>0</v>
      </c>
      <c r="K72" s="184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84"/>
      <c r="D73" s="185" t="s">
        <v>180</v>
      </c>
      <c r="E73" s="186"/>
      <c r="F73" s="186"/>
      <c r="G73" s="186"/>
      <c r="H73" s="186"/>
      <c r="I73" s="187"/>
      <c r="J73" s="188">
        <f>J248</f>
        <v>0</v>
      </c>
      <c r="K73" s="184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3"/>
      <c r="C74" s="184"/>
      <c r="D74" s="185" t="s">
        <v>181</v>
      </c>
      <c r="E74" s="186"/>
      <c r="F74" s="186"/>
      <c r="G74" s="186"/>
      <c r="H74" s="186"/>
      <c r="I74" s="187"/>
      <c r="J74" s="188">
        <f>J249</f>
        <v>0</v>
      </c>
      <c r="K74" s="184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83"/>
      <c r="C75" s="184"/>
      <c r="D75" s="185" t="s">
        <v>182</v>
      </c>
      <c r="E75" s="186"/>
      <c r="F75" s="186"/>
      <c r="G75" s="186"/>
      <c r="H75" s="186"/>
      <c r="I75" s="187"/>
      <c r="J75" s="188">
        <f>J268</f>
        <v>0</v>
      </c>
      <c r="K75" s="184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83"/>
      <c r="C76" s="184"/>
      <c r="D76" s="185" t="s">
        <v>183</v>
      </c>
      <c r="E76" s="186"/>
      <c r="F76" s="186"/>
      <c r="G76" s="186"/>
      <c r="H76" s="186"/>
      <c r="I76" s="187"/>
      <c r="J76" s="188">
        <f>J277</f>
        <v>0</v>
      </c>
      <c r="K76" s="184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4.85" customHeight="1">
      <c r="A77" s="10"/>
      <c r="B77" s="183"/>
      <c r="C77" s="184"/>
      <c r="D77" s="185" t="s">
        <v>184</v>
      </c>
      <c r="E77" s="186"/>
      <c r="F77" s="186"/>
      <c r="G77" s="186"/>
      <c r="H77" s="186"/>
      <c r="I77" s="187"/>
      <c r="J77" s="188">
        <f>J282</f>
        <v>0</v>
      </c>
      <c r="K77" s="184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3"/>
      <c r="C78" s="184"/>
      <c r="D78" s="185" t="s">
        <v>185</v>
      </c>
      <c r="E78" s="186"/>
      <c r="F78" s="186"/>
      <c r="G78" s="186"/>
      <c r="H78" s="186"/>
      <c r="I78" s="187"/>
      <c r="J78" s="188">
        <f>J293</f>
        <v>0</v>
      </c>
      <c r="K78" s="184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83"/>
      <c r="C79" s="184"/>
      <c r="D79" s="185" t="s">
        <v>186</v>
      </c>
      <c r="E79" s="186"/>
      <c r="F79" s="186"/>
      <c r="G79" s="186"/>
      <c r="H79" s="186"/>
      <c r="I79" s="187"/>
      <c r="J79" s="188">
        <f>J294</f>
        <v>0</v>
      </c>
      <c r="K79" s="184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4.85" customHeight="1">
      <c r="A80" s="10"/>
      <c r="B80" s="183"/>
      <c r="C80" s="184"/>
      <c r="D80" s="185" t="s">
        <v>187</v>
      </c>
      <c r="E80" s="186"/>
      <c r="F80" s="186"/>
      <c r="G80" s="186"/>
      <c r="H80" s="186"/>
      <c r="I80" s="187"/>
      <c r="J80" s="188">
        <f>J303</f>
        <v>0</v>
      </c>
      <c r="K80" s="184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4.85" customHeight="1">
      <c r="A81" s="10"/>
      <c r="B81" s="183"/>
      <c r="C81" s="184"/>
      <c r="D81" s="185" t="s">
        <v>188</v>
      </c>
      <c r="E81" s="186"/>
      <c r="F81" s="186"/>
      <c r="G81" s="186"/>
      <c r="H81" s="186"/>
      <c r="I81" s="187"/>
      <c r="J81" s="188">
        <f>J308</f>
        <v>0</v>
      </c>
      <c r="K81" s="184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3"/>
      <c r="C82" s="184"/>
      <c r="D82" s="185" t="s">
        <v>189</v>
      </c>
      <c r="E82" s="186"/>
      <c r="F82" s="186"/>
      <c r="G82" s="186"/>
      <c r="H82" s="186"/>
      <c r="I82" s="187"/>
      <c r="J82" s="188">
        <f>J319</f>
        <v>0</v>
      </c>
      <c r="K82" s="184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3"/>
      <c r="C83" s="184"/>
      <c r="D83" s="185" t="s">
        <v>190</v>
      </c>
      <c r="E83" s="186"/>
      <c r="F83" s="186"/>
      <c r="G83" s="186"/>
      <c r="H83" s="186"/>
      <c r="I83" s="187"/>
      <c r="J83" s="188">
        <f>J321</f>
        <v>0</v>
      </c>
      <c r="K83" s="184"/>
      <c r="L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2" customFormat="1" ht="21.8" customHeight="1">
      <c r="A84" s="38"/>
      <c r="B84" s="39"/>
      <c r="C84" s="40"/>
      <c r="D84" s="40"/>
      <c r="E84" s="40"/>
      <c r="F84" s="40"/>
      <c r="G84" s="40"/>
      <c r="H84" s="40"/>
      <c r="I84" s="136"/>
      <c r="J84" s="40"/>
      <c r="K84" s="40"/>
      <c r="L84" s="13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59"/>
      <c r="C85" s="60"/>
      <c r="D85" s="60"/>
      <c r="E85" s="60"/>
      <c r="F85" s="60"/>
      <c r="G85" s="60"/>
      <c r="H85" s="60"/>
      <c r="I85" s="166"/>
      <c r="J85" s="60"/>
      <c r="K85" s="60"/>
      <c r="L85" s="13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9" spans="1:31" s="2" customFormat="1" ht="6.95" customHeight="1">
      <c r="A89" s="38"/>
      <c r="B89" s="61"/>
      <c r="C89" s="62"/>
      <c r="D89" s="62"/>
      <c r="E89" s="62"/>
      <c r="F89" s="62"/>
      <c r="G89" s="62"/>
      <c r="H89" s="62"/>
      <c r="I89" s="169"/>
      <c r="J89" s="62"/>
      <c r="K89" s="62"/>
      <c r="L89" s="1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4.95" customHeight="1">
      <c r="A90" s="38"/>
      <c r="B90" s="39"/>
      <c r="C90" s="23" t="s">
        <v>103</v>
      </c>
      <c r="D90" s="40"/>
      <c r="E90" s="40"/>
      <c r="F90" s="40"/>
      <c r="G90" s="40"/>
      <c r="H90" s="40"/>
      <c r="I90" s="136"/>
      <c r="J90" s="40"/>
      <c r="K90" s="40"/>
      <c r="L90" s="13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36"/>
      <c r="J91" s="40"/>
      <c r="K91" s="40"/>
      <c r="L91" s="137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16</v>
      </c>
      <c r="D92" s="40"/>
      <c r="E92" s="40"/>
      <c r="F92" s="40"/>
      <c r="G92" s="40"/>
      <c r="H92" s="40"/>
      <c r="I92" s="136"/>
      <c r="J92" s="40"/>
      <c r="K92" s="40"/>
      <c r="L92" s="13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6.5" customHeight="1">
      <c r="A93" s="38"/>
      <c r="B93" s="39"/>
      <c r="C93" s="40"/>
      <c r="D93" s="40"/>
      <c r="E93" s="170" t="str">
        <f>E7</f>
        <v>Dětské hřiště vnitroblok ul. Erbenova, Otrokovice</v>
      </c>
      <c r="F93" s="32"/>
      <c r="G93" s="32"/>
      <c r="H93" s="32"/>
      <c r="I93" s="136"/>
      <c r="J93" s="40"/>
      <c r="K93" s="40"/>
      <c r="L93" s="137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93</v>
      </c>
      <c r="D94" s="40"/>
      <c r="E94" s="40"/>
      <c r="F94" s="40"/>
      <c r="G94" s="40"/>
      <c r="H94" s="40"/>
      <c r="I94" s="136"/>
      <c r="J94" s="40"/>
      <c r="K94" s="40"/>
      <c r="L94" s="137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6.5" customHeight="1">
      <c r="A95" s="38"/>
      <c r="B95" s="39"/>
      <c r="C95" s="40"/>
      <c r="D95" s="40"/>
      <c r="E95" s="69" t="str">
        <f>E9</f>
        <v>SO 01 - Dětské hřiště</v>
      </c>
      <c r="F95" s="40"/>
      <c r="G95" s="40"/>
      <c r="H95" s="40"/>
      <c r="I95" s="136"/>
      <c r="J95" s="40"/>
      <c r="K95" s="40"/>
      <c r="L95" s="137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6.95" customHeight="1">
      <c r="A96" s="38"/>
      <c r="B96" s="39"/>
      <c r="C96" s="40"/>
      <c r="D96" s="40"/>
      <c r="E96" s="40"/>
      <c r="F96" s="40"/>
      <c r="G96" s="40"/>
      <c r="H96" s="40"/>
      <c r="I96" s="136"/>
      <c r="J96" s="40"/>
      <c r="K96" s="40"/>
      <c r="L96" s="137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2" customHeight="1">
      <c r="A97" s="38"/>
      <c r="B97" s="39"/>
      <c r="C97" s="32" t="s">
        <v>21</v>
      </c>
      <c r="D97" s="40"/>
      <c r="E97" s="40"/>
      <c r="F97" s="27" t="str">
        <f>F12</f>
        <v>Otrokovice</v>
      </c>
      <c r="G97" s="40"/>
      <c r="H97" s="40"/>
      <c r="I97" s="140" t="s">
        <v>23</v>
      </c>
      <c r="J97" s="72" t="str">
        <f>IF(J12="","",J12)</f>
        <v>25. 5. 2020</v>
      </c>
      <c r="K97" s="40"/>
      <c r="L97" s="137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6.95" customHeight="1">
      <c r="A98" s="38"/>
      <c r="B98" s="39"/>
      <c r="C98" s="40"/>
      <c r="D98" s="40"/>
      <c r="E98" s="40"/>
      <c r="F98" s="40"/>
      <c r="G98" s="40"/>
      <c r="H98" s="40"/>
      <c r="I98" s="136"/>
      <c r="J98" s="40"/>
      <c r="K98" s="40"/>
      <c r="L98" s="137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5.15" customHeight="1">
      <c r="A99" s="38"/>
      <c r="B99" s="39"/>
      <c r="C99" s="32" t="s">
        <v>25</v>
      </c>
      <c r="D99" s="40"/>
      <c r="E99" s="40"/>
      <c r="F99" s="27" t="str">
        <f>E15</f>
        <v>Město Otrokovice</v>
      </c>
      <c r="G99" s="40"/>
      <c r="H99" s="40"/>
      <c r="I99" s="140" t="s">
        <v>33</v>
      </c>
      <c r="J99" s="36" t="str">
        <f>E21</f>
        <v>Eva Palová</v>
      </c>
      <c r="K99" s="40"/>
      <c r="L99" s="137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15.15" customHeight="1">
      <c r="A100" s="38"/>
      <c r="B100" s="39"/>
      <c r="C100" s="32" t="s">
        <v>31</v>
      </c>
      <c r="D100" s="40"/>
      <c r="E100" s="40"/>
      <c r="F100" s="27" t="str">
        <f>IF(E18="","",E18)</f>
        <v>Vyplň údaj</v>
      </c>
      <c r="G100" s="40"/>
      <c r="H100" s="40"/>
      <c r="I100" s="140" t="s">
        <v>37</v>
      </c>
      <c r="J100" s="36" t="str">
        <f>E24</f>
        <v>Marek Pala</v>
      </c>
      <c r="K100" s="40"/>
      <c r="L100" s="137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10.3" customHeight="1">
      <c r="A101" s="38"/>
      <c r="B101" s="39"/>
      <c r="C101" s="40"/>
      <c r="D101" s="40"/>
      <c r="E101" s="40"/>
      <c r="F101" s="40"/>
      <c r="G101" s="40"/>
      <c r="H101" s="40"/>
      <c r="I101" s="136"/>
      <c r="J101" s="40"/>
      <c r="K101" s="40"/>
      <c r="L101" s="137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11" customFormat="1" ht="29.25" customHeight="1">
      <c r="A102" s="190"/>
      <c r="B102" s="191"/>
      <c r="C102" s="192" t="s">
        <v>104</v>
      </c>
      <c r="D102" s="193" t="s">
        <v>60</v>
      </c>
      <c r="E102" s="193" t="s">
        <v>56</v>
      </c>
      <c r="F102" s="193" t="s">
        <v>57</v>
      </c>
      <c r="G102" s="193" t="s">
        <v>105</v>
      </c>
      <c r="H102" s="193" t="s">
        <v>106</v>
      </c>
      <c r="I102" s="194" t="s">
        <v>107</v>
      </c>
      <c r="J102" s="193" t="s">
        <v>97</v>
      </c>
      <c r="K102" s="195" t="s">
        <v>108</v>
      </c>
      <c r="L102" s="196"/>
      <c r="M102" s="92" t="s">
        <v>19</v>
      </c>
      <c r="N102" s="93" t="s">
        <v>45</v>
      </c>
      <c r="O102" s="93" t="s">
        <v>109</v>
      </c>
      <c r="P102" s="93" t="s">
        <v>110</v>
      </c>
      <c r="Q102" s="93" t="s">
        <v>111</v>
      </c>
      <c r="R102" s="93" t="s">
        <v>112</v>
      </c>
      <c r="S102" s="93" t="s">
        <v>113</v>
      </c>
      <c r="T102" s="94" t="s">
        <v>114</v>
      </c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</row>
    <row r="103" spans="1:63" s="2" customFormat="1" ht="22.8" customHeight="1">
      <c r="A103" s="38"/>
      <c r="B103" s="39"/>
      <c r="C103" s="99" t="s">
        <v>115</v>
      </c>
      <c r="D103" s="40"/>
      <c r="E103" s="40"/>
      <c r="F103" s="40"/>
      <c r="G103" s="40"/>
      <c r="H103" s="40"/>
      <c r="I103" s="136"/>
      <c r="J103" s="197">
        <f>BK103</f>
        <v>0</v>
      </c>
      <c r="K103" s="40"/>
      <c r="L103" s="44"/>
      <c r="M103" s="95"/>
      <c r="N103" s="198"/>
      <c r="O103" s="96"/>
      <c r="P103" s="199">
        <f>P104</f>
        <v>0</v>
      </c>
      <c r="Q103" s="96"/>
      <c r="R103" s="199">
        <f>R104</f>
        <v>79.41637783000002</v>
      </c>
      <c r="S103" s="96"/>
      <c r="T103" s="200">
        <f>T104</f>
        <v>4.612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74</v>
      </c>
      <c r="AU103" s="17" t="s">
        <v>98</v>
      </c>
      <c r="BK103" s="201">
        <f>BK104</f>
        <v>0</v>
      </c>
    </row>
    <row r="104" spans="1:63" s="12" customFormat="1" ht="25.9" customHeight="1">
      <c r="A104" s="12"/>
      <c r="B104" s="202"/>
      <c r="C104" s="203"/>
      <c r="D104" s="204" t="s">
        <v>74</v>
      </c>
      <c r="E104" s="205" t="s">
        <v>191</v>
      </c>
      <c r="F104" s="205" t="s">
        <v>192</v>
      </c>
      <c r="G104" s="203"/>
      <c r="H104" s="203"/>
      <c r="I104" s="206"/>
      <c r="J104" s="207">
        <f>BK104</f>
        <v>0</v>
      </c>
      <c r="K104" s="203"/>
      <c r="L104" s="208"/>
      <c r="M104" s="209"/>
      <c r="N104" s="210"/>
      <c r="O104" s="210"/>
      <c r="P104" s="211">
        <f>P105+P182+P191+P242+P248+P293+P319+P321</f>
        <v>0</v>
      </c>
      <c r="Q104" s="210"/>
      <c r="R104" s="211">
        <f>R105+R182+R191+R242+R248+R293+R319+R321</f>
        <v>79.41637783000002</v>
      </c>
      <c r="S104" s="210"/>
      <c r="T104" s="212">
        <f>T105+T182+T191+T242+T248+T293+T319+T321</f>
        <v>4.612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3" t="s">
        <v>83</v>
      </c>
      <c r="AT104" s="214" t="s">
        <v>74</v>
      </c>
      <c r="AU104" s="214" t="s">
        <v>75</v>
      </c>
      <c r="AY104" s="213" t="s">
        <v>119</v>
      </c>
      <c r="BK104" s="215">
        <f>BK105+BK182+BK191+BK242+BK248+BK293+BK319+BK321</f>
        <v>0</v>
      </c>
    </row>
    <row r="105" spans="1:63" s="12" customFormat="1" ht="22.8" customHeight="1">
      <c r="A105" s="12"/>
      <c r="B105" s="202"/>
      <c r="C105" s="203"/>
      <c r="D105" s="204" t="s">
        <v>74</v>
      </c>
      <c r="E105" s="216" t="s">
        <v>83</v>
      </c>
      <c r="F105" s="216" t="s">
        <v>193</v>
      </c>
      <c r="G105" s="203"/>
      <c r="H105" s="203"/>
      <c r="I105" s="206"/>
      <c r="J105" s="217">
        <f>BK105</f>
        <v>0</v>
      </c>
      <c r="K105" s="203"/>
      <c r="L105" s="208"/>
      <c r="M105" s="209"/>
      <c r="N105" s="210"/>
      <c r="O105" s="210"/>
      <c r="P105" s="211">
        <f>P106+P109+P114+P124+P144+P149</f>
        <v>0</v>
      </c>
      <c r="Q105" s="210"/>
      <c r="R105" s="211">
        <f>R106+R109+R114+R124+R144+R149</f>
        <v>14.094114000000001</v>
      </c>
      <c r="S105" s="210"/>
      <c r="T105" s="212">
        <f>T106+T109+T114+T124+T144+T149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3" t="s">
        <v>83</v>
      </c>
      <c r="AT105" s="214" t="s">
        <v>74</v>
      </c>
      <c r="AU105" s="214" t="s">
        <v>83</v>
      </c>
      <c r="AY105" s="213" t="s">
        <v>119</v>
      </c>
      <c r="BK105" s="215">
        <f>BK106+BK109+BK114+BK124+BK144+BK149</f>
        <v>0</v>
      </c>
    </row>
    <row r="106" spans="1:63" s="12" customFormat="1" ht="20.85" customHeight="1">
      <c r="A106" s="12"/>
      <c r="B106" s="202"/>
      <c r="C106" s="203"/>
      <c r="D106" s="204" t="s">
        <v>74</v>
      </c>
      <c r="E106" s="216" t="s">
        <v>194</v>
      </c>
      <c r="F106" s="216" t="s">
        <v>195</v>
      </c>
      <c r="G106" s="203"/>
      <c r="H106" s="203"/>
      <c r="I106" s="206"/>
      <c r="J106" s="217">
        <f>BK106</f>
        <v>0</v>
      </c>
      <c r="K106" s="203"/>
      <c r="L106" s="208"/>
      <c r="M106" s="209"/>
      <c r="N106" s="210"/>
      <c r="O106" s="210"/>
      <c r="P106" s="211">
        <f>SUM(P107:P108)</f>
        <v>0</v>
      </c>
      <c r="Q106" s="210"/>
      <c r="R106" s="211">
        <f>SUM(R107:R108)</f>
        <v>0</v>
      </c>
      <c r="S106" s="210"/>
      <c r="T106" s="212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3" t="s">
        <v>83</v>
      </c>
      <c r="AT106" s="214" t="s">
        <v>74</v>
      </c>
      <c r="AU106" s="214" t="s">
        <v>85</v>
      </c>
      <c r="AY106" s="213" t="s">
        <v>119</v>
      </c>
      <c r="BK106" s="215">
        <f>SUM(BK107:BK108)</f>
        <v>0</v>
      </c>
    </row>
    <row r="107" spans="1:65" s="2" customFormat="1" ht="33" customHeight="1">
      <c r="A107" s="38"/>
      <c r="B107" s="39"/>
      <c r="C107" s="218" t="s">
        <v>83</v>
      </c>
      <c r="D107" s="218" t="s">
        <v>122</v>
      </c>
      <c r="E107" s="219" t="s">
        <v>196</v>
      </c>
      <c r="F107" s="220" t="s">
        <v>197</v>
      </c>
      <c r="G107" s="221" t="s">
        <v>198</v>
      </c>
      <c r="H107" s="222">
        <v>1</v>
      </c>
      <c r="I107" s="223"/>
      <c r="J107" s="224">
        <f>ROUND(I107*H107,2)</f>
        <v>0</v>
      </c>
      <c r="K107" s="220" t="s">
        <v>199</v>
      </c>
      <c r="L107" s="44"/>
      <c r="M107" s="225" t="s">
        <v>19</v>
      </c>
      <c r="N107" s="226" t="s">
        <v>46</v>
      </c>
      <c r="O107" s="8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9" t="s">
        <v>138</v>
      </c>
      <c r="AT107" s="229" t="s">
        <v>122</v>
      </c>
      <c r="AU107" s="229" t="s">
        <v>132</v>
      </c>
      <c r="AY107" s="17" t="s">
        <v>119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7" t="s">
        <v>83</v>
      </c>
      <c r="BK107" s="230">
        <f>ROUND(I107*H107,2)</f>
        <v>0</v>
      </c>
      <c r="BL107" s="17" t="s">
        <v>138</v>
      </c>
      <c r="BM107" s="229" t="s">
        <v>200</v>
      </c>
    </row>
    <row r="108" spans="1:65" s="2" customFormat="1" ht="33" customHeight="1">
      <c r="A108" s="38"/>
      <c r="B108" s="39"/>
      <c r="C108" s="218" t="s">
        <v>85</v>
      </c>
      <c r="D108" s="218" t="s">
        <v>122</v>
      </c>
      <c r="E108" s="219" t="s">
        <v>201</v>
      </c>
      <c r="F108" s="220" t="s">
        <v>202</v>
      </c>
      <c r="G108" s="221" t="s">
        <v>198</v>
      </c>
      <c r="H108" s="222">
        <v>1</v>
      </c>
      <c r="I108" s="223"/>
      <c r="J108" s="224">
        <f>ROUND(I108*H108,2)</f>
        <v>0</v>
      </c>
      <c r="K108" s="220" t="s">
        <v>199</v>
      </c>
      <c r="L108" s="44"/>
      <c r="M108" s="225" t="s">
        <v>19</v>
      </c>
      <c r="N108" s="226" t="s">
        <v>46</v>
      </c>
      <c r="O108" s="8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9" t="s">
        <v>138</v>
      </c>
      <c r="AT108" s="229" t="s">
        <v>122</v>
      </c>
      <c r="AU108" s="229" t="s">
        <v>132</v>
      </c>
      <c r="AY108" s="17" t="s">
        <v>119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7" t="s">
        <v>83</v>
      </c>
      <c r="BK108" s="230">
        <f>ROUND(I108*H108,2)</f>
        <v>0</v>
      </c>
      <c r="BL108" s="17" t="s">
        <v>138</v>
      </c>
      <c r="BM108" s="229" t="s">
        <v>203</v>
      </c>
    </row>
    <row r="109" spans="1:63" s="12" customFormat="1" ht="20.85" customHeight="1">
      <c r="A109" s="12"/>
      <c r="B109" s="202"/>
      <c r="C109" s="203"/>
      <c r="D109" s="204" t="s">
        <v>74</v>
      </c>
      <c r="E109" s="216" t="s">
        <v>204</v>
      </c>
      <c r="F109" s="216" t="s">
        <v>205</v>
      </c>
      <c r="G109" s="203"/>
      <c r="H109" s="203"/>
      <c r="I109" s="206"/>
      <c r="J109" s="217">
        <f>BK109</f>
        <v>0</v>
      </c>
      <c r="K109" s="203"/>
      <c r="L109" s="208"/>
      <c r="M109" s="209"/>
      <c r="N109" s="210"/>
      <c r="O109" s="210"/>
      <c r="P109" s="211">
        <f>SUM(P110:P113)</f>
        <v>0</v>
      </c>
      <c r="Q109" s="210"/>
      <c r="R109" s="211">
        <f>SUM(R110:R113)</f>
        <v>0</v>
      </c>
      <c r="S109" s="210"/>
      <c r="T109" s="212">
        <f>SUM(T110:T113)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3" t="s">
        <v>83</v>
      </c>
      <c r="AT109" s="214" t="s">
        <v>74</v>
      </c>
      <c r="AU109" s="214" t="s">
        <v>85</v>
      </c>
      <c r="AY109" s="213" t="s">
        <v>119</v>
      </c>
      <c r="BK109" s="215">
        <f>SUM(BK110:BK113)</f>
        <v>0</v>
      </c>
    </row>
    <row r="110" spans="1:65" s="2" customFormat="1" ht="21.75" customHeight="1">
      <c r="A110" s="38"/>
      <c r="B110" s="39"/>
      <c r="C110" s="218" t="s">
        <v>132</v>
      </c>
      <c r="D110" s="218" t="s">
        <v>122</v>
      </c>
      <c r="E110" s="219" t="s">
        <v>206</v>
      </c>
      <c r="F110" s="220" t="s">
        <v>207</v>
      </c>
      <c r="G110" s="221" t="s">
        <v>208</v>
      </c>
      <c r="H110" s="222">
        <v>78.129</v>
      </c>
      <c r="I110" s="223"/>
      <c r="J110" s="224">
        <f>ROUND(I110*H110,2)</f>
        <v>0</v>
      </c>
      <c r="K110" s="220" t="s">
        <v>199</v>
      </c>
      <c r="L110" s="44"/>
      <c r="M110" s="225" t="s">
        <v>19</v>
      </c>
      <c r="N110" s="226" t="s">
        <v>46</v>
      </c>
      <c r="O110" s="8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9" t="s">
        <v>138</v>
      </c>
      <c r="AT110" s="229" t="s">
        <v>122</v>
      </c>
      <c r="AU110" s="229" t="s">
        <v>132</v>
      </c>
      <c r="AY110" s="17" t="s">
        <v>119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7" t="s">
        <v>83</v>
      </c>
      <c r="BK110" s="230">
        <f>ROUND(I110*H110,2)</f>
        <v>0</v>
      </c>
      <c r="BL110" s="17" t="s">
        <v>138</v>
      </c>
      <c r="BM110" s="229" t="s">
        <v>209</v>
      </c>
    </row>
    <row r="111" spans="1:51" s="13" customFormat="1" ht="12">
      <c r="A111" s="13"/>
      <c r="B111" s="231"/>
      <c r="C111" s="232"/>
      <c r="D111" s="233" t="s">
        <v>159</v>
      </c>
      <c r="E111" s="234" t="s">
        <v>19</v>
      </c>
      <c r="F111" s="235" t="s">
        <v>87</v>
      </c>
      <c r="G111" s="232"/>
      <c r="H111" s="234" t="s">
        <v>19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159</v>
      </c>
      <c r="AU111" s="241" t="s">
        <v>132</v>
      </c>
      <c r="AV111" s="13" t="s">
        <v>83</v>
      </c>
      <c r="AW111" s="13" t="s">
        <v>36</v>
      </c>
      <c r="AX111" s="13" t="s">
        <v>75</v>
      </c>
      <c r="AY111" s="241" t="s">
        <v>119</v>
      </c>
    </row>
    <row r="112" spans="1:51" s="13" customFormat="1" ht="12">
      <c r="A112" s="13"/>
      <c r="B112" s="231"/>
      <c r="C112" s="232"/>
      <c r="D112" s="233" t="s">
        <v>159</v>
      </c>
      <c r="E112" s="234" t="s">
        <v>19</v>
      </c>
      <c r="F112" s="235" t="s">
        <v>210</v>
      </c>
      <c r="G112" s="232"/>
      <c r="H112" s="234" t="s">
        <v>19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159</v>
      </c>
      <c r="AU112" s="241" t="s">
        <v>132</v>
      </c>
      <c r="AV112" s="13" t="s">
        <v>83</v>
      </c>
      <c r="AW112" s="13" t="s">
        <v>36</v>
      </c>
      <c r="AX112" s="13" t="s">
        <v>75</v>
      </c>
      <c r="AY112" s="241" t="s">
        <v>119</v>
      </c>
    </row>
    <row r="113" spans="1:51" s="14" customFormat="1" ht="12">
      <c r="A113" s="14"/>
      <c r="B113" s="242"/>
      <c r="C113" s="243"/>
      <c r="D113" s="233" t="s">
        <v>159</v>
      </c>
      <c r="E113" s="244" t="s">
        <v>19</v>
      </c>
      <c r="F113" s="245" t="s">
        <v>211</v>
      </c>
      <c r="G113" s="243"/>
      <c r="H113" s="246">
        <v>78.129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159</v>
      </c>
      <c r="AU113" s="252" t="s">
        <v>132</v>
      </c>
      <c r="AV113" s="14" t="s">
        <v>85</v>
      </c>
      <c r="AW113" s="14" t="s">
        <v>36</v>
      </c>
      <c r="AX113" s="14" t="s">
        <v>75</v>
      </c>
      <c r="AY113" s="252" t="s">
        <v>119</v>
      </c>
    </row>
    <row r="114" spans="1:63" s="12" customFormat="1" ht="20.85" customHeight="1">
      <c r="A114" s="12"/>
      <c r="B114" s="202"/>
      <c r="C114" s="203"/>
      <c r="D114" s="204" t="s">
        <v>74</v>
      </c>
      <c r="E114" s="216" t="s">
        <v>212</v>
      </c>
      <c r="F114" s="216" t="s">
        <v>213</v>
      </c>
      <c r="G114" s="203"/>
      <c r="H114" s="203"/>
      <c r="I114" s="206"/>
      <c r="J114" s="217">
        <f>BK114</f>
        <v>0</v>
      </c>
      <c r="K114" s="203"/>
      <c r="L114" s="208"/>
      <c r="M114" s="209"/>
      <c r="N114" s="210"/>
      <c r="O114" s="210"/>
      <c r="P114" s="211">
        <f>SUM(P115:P123)</f>
        <v>0</v>
      </c>
      <c r="Q114" s="210"/>
      <c r="R114" s="211">
        <f>SUM(R115:R123)</f>
        <v>0</v>
      </c>
      <c r="S114" s="210"/>
      <c r="T114" s="212">
        <f>SUM(T115:T123)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3" t="s">
        <v>83</v>
      </c>
      <c r="AT114" s="214" t="s">
        <v>74</v>
      </c>
      <c r="AU114" s="214" t="s">
        <v>85</v>
      </c>
      <c r="AY114" s="213" t="s">
        <v>119</v>
      </c>
      <c r="BK114" s="215">
        <f>SUM(BK115:BK123)</f>
        <v>0</v>
      </c>
    </row>
    <row r="115" spans="1:65" s="2" customFormat="1" ht="21.75" customHeight="1">
      <c r="A115" s="38"/>
      <c r="B115" s="39"/>
      <c r="C115" s="218" t="s">
        <v>138</v>
      </c>
      <c r="D115" s="218" t="s">
        <v>122</v>
      </c>
      <c r="E115" s="219" t="s">
        <v>214</v>
      </c>
      <c r="F115" s="220" t="s">
        <v>215</v>
      </c>
      <c r="G115" s="221" t="s">
        <v>208</v>
      </c>
      <c r="H115" s="222">
        <v>1.182</v>
      </c>
      <c r="I115" s="223"/>
      <c r="J115" s="224">
        <f>ROUND(I115*H115,2)</f>
        <v>0</v>
      </c>
      <c r="K115" s="220" t="s">
        <v>199</v>
      </c>
      <c r="L115" s="44"/>
      <c r="M115" s="225" t="s">
        <v>19</v>
      </c>
      <c r="N115" s="226" t="s">
        <v>46</v>
      </c>
      <c r="O115" s="8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9" t="s">
        <v>138</v>
      </c>
      <c r="AT115" s="229" t="s">
        <v>122</v>
      </c>
      <c r="AU115" s="229" t="s">
        <v>132</v>
      </c>
      <c r="AY115" s="17" t="s">
        <v>119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17" t="s">
        <v>83</v>
      </c>
      <c r="BK115" s="230">
        <f>ROUND(I115*H115,2)</f>
        <v>0</v>
      </c>
      <c r="BL115" s="17" t="s">
        <v>138</v>
      </c>
      <c r="BM115" s="229" t="s">
        <v>216</v>
      </c>
    </row>
    <row r="116" spans="1:51" s="13" customFormat="1" ht="12">
      <c r="A116" s="13"/>
      <c r="B116" s="231"/>
      <c r="C116" s="232"/>
      <c r="D116" s="233" t="s">
        <v>159</v>
      </c>
      <c r="E116" s="234" t="s">
        <v>19</v>
      </c>
      <c r="F116" s="235" t="s">
        <v>217</v>
      </c>
      <c r="G116" s="232"/>
      <c r="H116" s="234" t="s">
        <v>19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159</v>
      </c>
      <c r="AU116" s="241" t="s">
        <v>132</v>
      </c>
      <c r="AV116" s="13" t="s">
        <v>83</v>
      </c>
      <c r="AW116" s="13" t="s">
        <v>36</v>
      </c>
      <c r="AX116" s="13" t="s">
        <v>75</v>
      </c>
      <c r="AY116" s="241" t="s">
        <v>119</v>
      </c>
    </row>
    <row r="117" spans="1:51" s="14" customFormat="1" ht="12">
      <c r="A117" s="14"/>
      <c r="B117" s="242"/>
      <c r="C117" s="243"/>
      <c r="D117" s="233" t="s">
        <v>159</v>
      </c>
      <c r="E117" s="244" t="s">
        <v>19</v>
      </c>
      <c r="F117" s="245" t="s">
        <v>218</v>
      </c>
      <c r="G117" s="243"/>
      <c r="H117" s="246">
        <v>0.416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159</v>
      </c>
      <c r="AU117" s="252" t="s">
        <v>132</v>
      </c>
      <c r="AV117" s="14" t="s">
        <v>85</v>
      </c>
      <c r="AW117" s="14" t="s">
        <v>36</v>
      </c>
      <c r="AX117" s="14" t="s">
        <v>75</v>
      </c>
      <c r="AY117" s="252" t="s">
        <v>119</v>
      </c>
    </row>
    <row r="118" spans="1:51" s="13" customFormat="1" ht="12">
      <c r="A118" s="13"/>
      <c r="B118" s="231"/>
      <c r="C118" s="232"/>
      <c r="D118" s="233" t="s">
        <v>159</v>
      </c>
      <c r="E118" s="234" t="s">
        <v>19</v>
      </c>
      <c r="F118" s="235" t="s">
        <v>219</v>
      </c>
      <c r="G118" s="232"/>
      <c r="H118" s="234" t="s">
        <v>19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159</v>
      </c>
      <c r="AU118" s="241" t="s">
        <v>132</v>
      </c>
      <c r="AV118" s="13" t="s">
        <v>83</v>
      </c>
      <c r="AW118" s="13" t="s">
        <v>36</v>
      </c>
      <c r="AX118" s="13" t="s">
        <v>75</v>
      </c>
      <c r="AY118" s="241" t="s">
        <v>119</v>
      </c>
    </row>
    <row r="119" spans="1:51" s="14" customFormat="1" ht="12">
      <c r="A119" s="14"/>
      <c r="B119" s="242"/>
      <c r="C119" s="243"/>
      <c r="D119" s="233" t="s">
        <v>159</v>
      </c>
      <c r="E119" s="244" t="s">
        <v>19</v>
      </c>
      <c r="F119" s="245" t="s">
        <v>220</v>
      </c>
      <c r="G119" s="243"/>
      <c r="H119" s="246">
        <v>0.715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2" t="s">
        <v>159</v>
      </c>
      <c r="AU119" s="252" t="s">
        <v>132</v>
      </c>
      <c r="AV119" s="14" t="s">
        <v>85</v>
      </c>
      <c r="AW119" s="14" t="s">
        <v>36</v>
      </c>
      <c r="AX119" s="14" t="s">
        <v>75</v>
      </c>
      <c r="AY119" s="252" t="s">
        <v>119</v>
      </c>
    </row>
    <row r="120" spans="1:51" s="13" customFormat="1" ht="12">
      <c r="A120" s="13"/>
      <c r="B120" s="231"/>
      <c r="C120" s="232"/>
      <c r="D120" s="233" t="s">
        <v>159</v>
      </c>
      <c r="E120" s="234" t="s">
        <v>19</v>
      </c>
      <c r="F120" s="235" t="s">
        <v>221</v>
      </c>
      <c r="G120" s="232"/>
      <c r="H120" s="234" t="s">
        <v>19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159</v>
      </c>
      <c r="AU120" s="241" t="s">
        <v>132</v>
      </c>
      <c r="AV120" s="13" t="s">
        <v>83</v>
      </c>
      <c r="AW120" s="13" t="s">
        <v>36</v>
      </c>
      <c r="AX120" s="13" t="s">
        <v>75</v>
      </c>
      <c r="AY120" s="241" t="s">
        <v>119</v>
      </c>
    </row>
    <row r="121" spans="1:51" s="14" customFormat="1" ht="12">
      <c r="A121" s="14"/>
      <c r="B121" s="242"/>
      <c r="C121" s="243"/>
      <c r="D121" s="233" t="s">
        <v>159</v>
      </c>
      <c r="E121" s="244" t="s">
        <v>19</v>
      </c>
      <c r="F121" s="245" t="s">
        <v>222</v>
      </c>
      <c r="G121" s="243"/>
      <c r="H121" s="246">
        <v>0.027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159</v>
      </c>
      <c r="AU121" s="252" t="s">
        <v>132</v>
      </c>
      <c r="AV121" s="14" t="s">
        <v>85</v>
      </c>
      <c r="AW121" s="14" t="s">
        <v>36</v>
      </c>
      <c r="AX121" s="14" t="s">
        <v>75</v>
      </c>
      <c r="AY121" s="252" t="s">
        <v>119</v>
      </c>
    </row>
    <row r="122" spans="1:51" s="13" customFormat="1" ht="12">
      <c r="A122" s="13"/>
      <c r="B122" s="231"/>
      <c r="C122" s="232"/>
      <c r="D122" s="233" t="s">
        <v>159</v>
      </c>
      <c r="E122" s="234" t="s">
        <v>19</v>
      </c>
      <c r="F122" s="235" t="s">
        <v>223</v>
      </c>
      <c r="G122" s="232"/>
      <c r="H122" s="234" t="s">
        <v>19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159</v>
      </c>
      <c r="AU122" s="241" t="s">
        <v>132</v>
      </c>
      <c r="AV122" s="13" t="s">
        <v>83</v>
      </c>
      <c r="AW122" s="13" t="s">
        <v>36</v>
      </c>
      <c r="AX122" s="13" t="s">
        <v>75</v>
      </c>
      <c r="AY122" s="241" t="s">
        <v>119</v>
      </c>
    </row>
    <row r="123" spans="1:51" s="14" customFormat="1" ht="12">
      <c r="A123" s="14"/>
      <c r="B123" s="242"/>
      <c r="C123" s="243"/>
      <c r="D123" s="233" t="s">
        <v>159</v>
      </c>
      <c r="E123" s="244" t="s">
        <v>19</v>
      </c>
      <c r="F123" s="245" t="s">
        <v>224</v>
      </c>
      <c r="G123" s="243"/>
      <c r="H123" s="246">
        <v>0.024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2" t="s">
        <v>159</v>
      </c>
      <c r="AU123" s="252" t="s">
        <v>132</v>
      </c>
      <c r="AV123" s="14" t="s">
        <v>85</v>
      </c>
      <c r="AW123" s="14" t="s">
        <v>36</v>
      </c>
      <c r="AX123" s="14" t="s">
        <v>75</v>
      </c>
      <c r="AY123" s="252" t="s">
        <v>119</v>
      </c>
    </row>
    <row r="124" spans="1:63" s="12" customFormat="1" ht="20.85" customHeight="1">
      <c r="A124" s="12"/>
      <c r="B124" s="202"/>
      <c r="C124" s="203"/>
      <c r="D124" s="204" t="s">
        <v>74</v>
      </c>
      <c r="E124" s="216" t="s">
        <v>225</v>
      </c>
      <c r="F124" s="216" t="s">
        <v>226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SUM(P125:P143)</f>
        <v>0</v>
      </c>
      <c r="Q124" s="210"/>
      <c r="R124" s="211">
        <f>SUM(R125:R143)</f>
        <v>0</v>
      </c>
      <c r="S124" s="210"/>
      <c r="T124" s="212">
        <f>SUM(T125:T143)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83</v>
      </c>
      <c r="AT124" s="214" t="s">
        <v>74</v>
      </c>
      <c r="AU124" s="214" t="s">
        <v>85</v>
      </c>
      <c r="AY124" s="213" t="s">
        <v>119</v>
      </c>
      <c r="BK124" s="215">
        <f>SUM(BK125:BK143)</f>
        <v>0</v>
      </c>
    </row>
    <row r="125" spans="1:65" s="2" customFormat="1" ht="44.25" customHeight="1">
      <c r="A125" s="38"/>
      <c r="B125" s="39"/>
      <c r="C125" s="218" t="s">
        <v>118</v>
      </c>
      <c r="D125" s="218" t="s">
        <v>122</v>
      </c>
      <c r="E125" s="219" t="s">
        <v>227</v>
      </c>
      <c r="F125" s="220" t="s">
        <v>228</v>
      </c>
      <c r="G125" s="221" t="s">
        <v>198</v>
      </c>
      <c r="H125" s="222">
        <v>1</v>
      </c>
      <c r="I125" s="223"/>
      <c r="J125" s="224">
        <f>ROUND(I125*H125,2)</f>
        <v>0</v>
      </c>
      <c r="K125" s="220" t="s">
        <v>199</v>
      </c>
      <c r="L125" s="44"/>
      <c r="M125" s="225" t="s">
        <v>19</v>
      </c>
      <c r="N125" s="226" t="s">
        <v>46</v>
      </c>
      <c r="O125" s="8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138</v>
      </c>
      <c r="AT125" s="229" t="s">
        <v>122</v>
      </c>
      <c r="AU125" s="229" t="s">
        <v>132</v>
      </c>
      <c r="AY125" s="17" t="s">
        <v>119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83</v>
      </c>
      <c r="BK125" s="230">
        <f>ROUND(I125*H125,2)</f>
        <v>0</v>
      </c>
      <c r="BL125" s="17" t="s">
        <v>138</v>
      </c>
      <c r="BM125" s="229" t="s">
        <v>229</v>
      </c>
    </row>
    <row r="126" spans="1:65" s="2" customFormat="1" ht="33" customHeight="1">
      <c r="A126" s="38"/>
      <c r="B126" s="39"/>
      <c r="C126" s="218" t="s">
        <v>145</v>
      </c>
      <c r="D126" s="218" t="s">
        <v>122</v>
      </c>
      <c r="E126" s="219" t="s">
        <v>230</v>
      </c>
      <c r="F126" s="220" t="s">
        <v>231</v>
      </c>
      <c r="G126" s="221" t="s">
        <v>198</v>
      </c>
      <c r="H126" s="222">
        <v>1</v>
      </c>
      <c r="I126" s="223"/>
      <c r="J126" s="224">
        <f>ROUND(I126*H126,2)</f>
        <v>0</v>
      </c>
      <c r="K126" s="220" t="s">
        <v>199</v>
      </c>
      <c r="L126" s="44"/>
      <c r="M126" s="225" t="s">
        <v>19</v>
      </c>
      <c r="N126" s="226" t="s">
        <v>46</v>
      </c>
      <c r="O126" s="8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138</v>
      </c>
      <c r="AT126" s="229" t="s">
        <v>122</v>
      </c>
      <c r="AU126" s="229" t="s">
        <v>132</v>
      </c>
      <c r="AY126" s="17" t="s">
        <v>119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83</v>
      </c>
      <c r="BK126" s="230">
        <f>ROUND(I126*H126,2)</f>
        <v>0</v>
      </c>
      <c r="BL126" s="17" t="s">
        <v>138</v>
      </c>
      <c r="BM126" s="229" t="s">
        <v>232</v>
      </c>
    </row>
    <row r="127" spans="1:65" s="2" customFormat="1" ht="33" customHeight="1">
      <c r="A127" s="38"/>
      <c r="B127" s="39"/>
      <c r="C127" s="218" t="s">
        <v>149</v>
      </c>
      <c r="D127" s="218" t="s">
        <v>122</v>
      </c>
      <c r="E127" s="219" t="s">
        <v>233</v>
      </c>
      <c r="F127" s="220" t="s">
        <v>234</v>
      </c>
      <c r="G127" s="221" t="s">
        <v>198</v>
      </c>
      <c r="H127" s="222">
        <v>1</v>
      </c>
      <c r="I127" s="223"/>
      <c r="J127" s="224">
        <f>ROUND(I127*H127,2)</f>
        <v>0</v>
      </c>
      <c r="K127" s="220" t="s">
        <v>199</v>
      </c>
      <c r="L127" s="44"/>
      <c r="M127" s="225" t="s">
        <v>19</v>
      </c>
      <c r="N127" s="226" t="s">
        <v>46</v>
      </c>
      <c r="O127" s="8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138</v>
      </c>
      <c r="AT127" s="229" t="s">
        <v>122</v>
      </c>
      <c r="AU127" s="229" t="s">
        <v>132</v>
      </c>
      <c r="AY127" s="17" t="s">
        <v>119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83</v>
      </c>
      <c r="BK127" s="230">
        <f>ROUND(I127*H127,2)</f>
        <v>0</v>
      </c>
      <c r="BL127" s="17" t="s">
        <v>138</v>
      </c>
      <c r="BM127" s="229" t="s">
        <v>235</v>
      </c>
    </row>
    <row r="128" spans="1:65" s="2" customFormat="1" ht="55.5" customHeight="1">
      <c r="A128" s="38"/>
      <c r="B128" s="39"/>
      <c r="C128" s="218" t="s">
        <v>155</v>
      </c>
      <c r="D128" s="218" t="s">
        <v>122</v>
      </c>
      <c r="E128" s="219" t="s">
        <v>236</v>
      </c>
      <c r="F128" s="220" t="s">
        <v>237</v>
      </c>
      <c r="G128" s="221" t="s">
        <v>208</v>
      </c>
      <c r="H128" s="222">
        <v>79.311</v>
      </c>
      <c r="I128" s="223"/>
      <c r="J128" s="224">
        <f>ROUND(I128*H128,2)</f>
        <v>0</v>
      </c>
      <c r="K128" s="220" t="s">
        <v>199</v>
      </c>
      <c r="L128" s="44"/>
      <c r="M128" s="225" t="s">
        <v>19</v>
      </c>
      <c r="N128" s="226" t="s">
        <v>46</v>
      </c>
      <c r="O128" s="8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138</v>
      </c>
      <c r="AT128" s="229" t="s">
        <v>122</v>
      </c>
      <c r="AU128" s="229" t="s">
        <v>132</v>
      </c>
      <c r="AY128" s="17" t="s">
        <v>119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83</v>
      </c>
      <c r="BK128" s="230">
        <f>ROUND(I128*H128,2)</f>
        <v>0</v>
      </c>
      <c r="BL128" s="17" t="s">
        <v>138</v>
      </c>
      <c r="BM128" s="229" t="s">
        <v>238</v>
      </c>
    </row>
    <row r="129" spans="1:51" s="13" customFormat="1" ht="12">
      <c r="A129" s="13"/>
      <c r="B129" s="231"/>
      <c r="C129" s="232"/>
      <c r="D129" s="233" t="s">
        <v>159</v>
      </c>
      <c r="E129" s="234" t="s">
        <v>19</v>
      </c>
      <c r="F129" s="235" t="s">
        <v>239</v>
      </c>
      <c r="G129" s="232"/>
      <c r="H129" s="234" t="s">
        <v>19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159</v>
      </c>
      <c r="AU129" s="241" t="s">
        <v>132</v>
      </c>
      <c r="AV129" s="13" t="s">
        <v>83</v>
      </c>
      <c r="AW129" s="13" t="s">
        <v>36</v>
      </c>
      <c r="AX129" s="13" t="s">
        <v>75</v>
      </c>
      <c r="AY129" s="241" t="s">
        <v>119</v>
      </c>
    </row>
    <row r="130" spans="1:51" s="14" customFormat="1" ht="12">
      <c r="A130" s="14"/>
      <c r="B130" s="242"/>
      <c r="C130" s="243"/>
      <c r="D130" s="233" t="s">
        <v>159</v>
      </c>
      <c r="E130" s="244" t="s">
        <v>19</v>
      </c>
      <c r="F130" s="245" t="s">
        <v>240</v>
      </c>
      <c r="G130" s="243"/>
      <c r="H130" s="246">
        <v>78.129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159</v>
      </c>
      <c r="AU130" s="252" t="s">
        <v>132</v>
      </c>
      <c r="AV130" s="14" t="s">
        <v>85</v>
      </c>
      <c r="AW130" s="14" t="s">
        <v>36</v>
      </c>
      <c r="AX130" s="14" t="s">
        <v>75</v>
      </c>
      <c r="AY130" s="252" t="s">
        <v>119</v>
      </c>
    </row>
    <row r="131" spans="1:51" s="13" customFormat="1" ht="12">
      <c r="A131" s="13"/>
      <c r="B131" s="231"/>
      <c r="C131" s="232"/>
      <c r="D131" s="233" t="s">
        <v>159</v>
      </c>
      <c r="E131" s="234" t="s">
        <v>19</v>
      </c>
      <c r="F131" s="235" t="s">
        <v>241</v>
      </c>
      <c r="G131" s="232"/>
      <c r="H131" s="234" t="s">
        <v>19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159</v>
      </c>
      <c r="AU131" s="241" t="s">
        <v>132</v>
      </c>
      <c r="AV131" s="13" t="s">
        <v>83</v>
      </c>
      <c r="AW131" s="13" t="s">
        <v>36</v>
      </c>
      <c r="AX131" s="13" t="s">
        <v>75</v>
      </c>
      <c r="AY131" s="241" t="s">
        <v>119</v>
      </c>
    </row>
    <row r="132" spans="1:51" s="14" customFormat="1" ht="12">
      <c r="A132" s="14"/>
      <c r="B132" s="242"/>
      <c r="C132" s="243"/>
      <c r="D132" s="233" t="s">
        <v>159</v>
      </c>
      <c r="E132" s="244" t="s">
        <v>19</v>
      </c>
      <c r="F132" s="245" t="s">
        <v>242</v>
      </c>
      <c r="G132" s="243"/>
      <c r="H132" s="246">
        <v>1.182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159</v>
      </c>
      <c r="AU132" s="252" t="s">
        <v>132</v>
      </c>
      <c r="AV132" s="14" t="s">
        <v>85</v>
      </c>
      <c r="AW132" s="14" t="s">
        <v>36</v>
      </c>
      <c r="AX132" s="14" t="s">
        <v>75</v>
      </c>
      <c r="AY132" s="252" t="s">
        <v>119</v>
      </c>
    </row>
    <row r="133" spans="1:65" s="2" customFormat="1" ht="55.5" customHeight="1">
      <c r="A133" s="38"/>
      <c r="B133" s="39"/>
      <c r="C133" s="218" t="s">
        <v>162</v>
      </c>
      <c r="D133" s="218" t="s">
        <v>122</v>
      </c>
      <c r="E133" s="219" t="s">
        <v>243</v>
      </c>
      <c r="F133" s="220" t="s">
        <v>244</v>
      </c>
      <c r="G133" s="221" t="s">
        <v>198</v>
      </c>
      <c r="H133" s="222">
        <v>5</v>
      </c>
      <c r="I133" s="223"/>
      <c r="J133" s="224">
        <f>ROUND(I133*H133,2)</f>
        <v>0</v>
      </c>
      <c r="K133" s="220" t="s">
        <v>199</v>
      </c>
      <c r="L133" s="44"/>
      <c r="M133" s="225" t="s">
        <v>19</v>
      </c>
      <c r="N133" s="226" t="s">
        <v>46</v>
      </c>
      <c r="O133" s="8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138</v>
      </c>
      <c r="AT133" s="229" t="s">
        <v>122</v>
      </c>
      <c r="AU133" s="229" t="s">
        <v>132</v>
      </c>
      <c r="AY133" s="17" t="s">
        <v>119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83</v>
      </c>
      <c r="BK133" s="230">
        <f>ROUND(I133*H133,2)</f>
        <v>0</v>
      </c>
      <c r="BL133" s="17" t="s">
        <v>138</v>
      </c>
      <c r="BM133" s="229" t="s">
        <v>245</v>
      </c>
    </row>
    <row r="134" spans="1:51" s="14" customFormat="1" ht="12">
      <c r="A134" s="14"/>
      <c r="B134" s="242"/>
      <c r="C134" s="243"/>
      <c r="D134" s="233" t="s">
        <v>159</v>
      </c>
      <c r="E134" s="244" t="s">
        <v>19</v>
      </c>
      <c r="F134" s="245" t="s">
        <v>118</v>
      </c>
      <c r="G134" s="243"/>
      <c r="H134" s="246">
        <v>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159</v>
      </c>
      <c r="AU134" s="252" t="s">
        <v>132</v>
      </c>
      <c r="AV134" s="14" t="s">
        <v>85</v>
      </c>
      <c r="AW134" s="14" t="s">
        <v>36</v>
      </c>
      <c r="AX134" s="14" t="s">
        <v>75</v>
      </c>
      <c r="AY134" s="252" t="s">
        <v>119</v>
      </c>
    </row>
    <row r="135" spans="1:65" s="2" customFormat="1" ht="55.5" customHeight="1">
      <c r="A135" s="38"/>
      <c r="B135" s="39"/>
      <c r="C135" s="218" t="s">
        <v>246</v>
      </c>
      <c r="D135" s="218" t="s">
        <v>122</v>
      </c>
      <c r="E135" s="219" t="s">
        <v>247</v>
      </c>
      <c r="F135" s="220" t="s">
        <v>248</v>
      </c>
      <c r="G135" s="221" t="s">
        <v>198</v>
      </c>
      <c r="H135" s="222">
        <v>5</v>
      </c>
      <c r="I135" s="223"/>
      <c r="J135" s="224">
        <f>ROUND(I135*H135,2)</f>
        <v>0</v>
      </c>
      <c r="K135" s="220" t="s">
        <v>199</v>
      </c>
      <c r="L135" s="44"/>
      <c r="M135" s="225" t="s">
        <v>19</v>
      </c>
      <c r="N135" s="226" t="s">
        <v>46</v>
      </c>
      <c r="O135" s="8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138</v>
      </c>
      <c r="AT135" s="229" t="s">
        <v>122</v>
      </c>
      <c r="AU135" s="229" t="s">
        <v>132</v>
      </c>
      <c r="AY135" s="17" t="s">
        <v>119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83</v>
      </c>
      <c r="BK135" s="230">
        <f>ROUND(I135*H135,2)</f>
        <v>0</v>
      </c>
      <c r="BL135" s="17" t="s">
        <v>138</v>
      </c>
      <c r="BM135" s="229" t="s">
        <v>249</v>
      </c>
    </row>
    <row r="136" spans="1:51" s="14" customFormat="1" ht="12">
      <c r="A136" s="14"/>
      <c r="B136" s="242"/>
      <c r="C136" s="243"/>
      <c r="D136" s="233" t="s">
        <v>159</v>
      </c>
      <c r="E136" s="244" t="s">
        <v>19</v>
      </c>
      <c r="F136" s="245" t="s">
        <v>118</v>
      </c>
      <c r="G136" s="243"/>
      <c r="H136" s="246">
        <v>5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159</v>
      </c>
      <c r="AU136" s="252" t="s">
        <v>132</v>
      </c>
      <c r="AV136" s="14" t="s">
        <v>85</v>
      </c>
      <c r="AW136" s="14" t="s">
        <v>36</v>
      </c>
      <c r="AX136" s="14" t="s">
        <v>75</v>
      </c>
      <c r="AY136" s="252" t="s">
        <v>119</v>
      </c>
    </row>
    <row r="137" spans="1:65" s="2" customFormat="1" ht="44.25" customHeight="1">
      <c r="A137" s="38"/>
      <c r="B137" s="39"/>
      <c r="C137" s="218" t="s">
        <v>194</v>
      </c>
      <c r="D137" s="218" t="s">
        <v>122</v>
      </c>
      <c r="E137" s="219" t="s">
        <v>250</v>
      </c>
      <c r="F137" s="220" t="s">
        <v>251</v>
      </c>
      <c r="G137" s="221" t="s">
        <v>198</v>
      </c>
      <c r="H137" s="222">
        <v>5</v>
      </c>
      <c r="I137" s="223"/>
      <c r="J137" s="224">
        <f>ROUND(I137*H137,2)</f>
        <v>0</v>
      </c>
      <c r="K137" s="220" t="s">
        <v>199</v>
      </c>
      <c r="L137" s="44"/>
      <c r="M137" s="225" t="s">
        <v>19</v>
      </c>
      <c r="N137" s="226" t="s">
        <v>46</v>
      </c>
      <c r="O137" s="84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138</v>
      </c>
      <c r="AT137" s="229" t="s">
        <v>122</v>
      </c>
      <c r="AU137" s="229" t="s">
        <v>132</v>
      </c>
      <c r="AY137" s="17" t="s">
        <v>119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83</v>
      </c>
      <c r="BK137" s="230">
        <f>ROUND(I137*H137,2)</f>
        <v>0</v>
      </c>
      <c r="BL137" s="17" t="s">
        <v>138</v>
      </c>
      <c r="BM137" s="229" t="s">
        <v>252</v>
      </c>
    </row>
    <row r="138" spans="1:51" s="14" customFormat="1" ht="12">
      <c r="A138" s="14"/>
      <c r="B138" s="242"/>
      <c r="C138" s="243"/>
      <c r="D138" s="233" t="s">
        <v>159</v>
      </c>
      <c r="E138" s="244" t="s">
        <v>19</v>
      </c>
      <c r="F138" s="245" t="s">
        <v>118</v>
      </c>
      <c r="G138" s="243"/>
      <c r="H138" s="246">
        <v>5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159</v>
      </c>
      <c r="AU138" s="252" t="s">
        <v>132</v>
      </c>
      <c r="AV138" s="14" t="s">
        <v>85</v>
      </c>
      <c r="AW138" s="14" t="s">
        <v>36</v>
      </c>
      <c r="AX138" s="14" t="s">
        <v>75</v>
      </c>
      <c r="AY138" s="252" t="s">
        <v>119</v>
      </c>
    </row>
    <row r="139" spans="1:65" s="2" customFormat="1" ht="55.5" customHeight="1">
      <c r="A139" s="38"/>
      <c r="B139" s="39"/>
      <c r="C139" s="218" t="s">
        <v>204</v>
      </c>
      <c r="D139" s="218" t="s">
        <v>122</v>
      </c>
      <c r="E139" s="219" t="s">
        <v>253</v>
      </c>
      <c r="F139" s="220" t="s">
        <v>254</v>
      </c>
      <c r="G139" s="221" t="s">
        <v>208</v>
      </c>
      <c r="H139" s="222">
        <v>79.311</v>
      </c>
      <c r="I139" s="223"/>
      <c r="J139" s="224">
        <f>ROUND(I139*H139,2)</f>
        <v>0</v>
      </c>
      <c r="K139" s="220" t="s">
        <v>199</v>
      </c>
      <c r="L139" s="44"/>
      <c r="M139" s="225" t="s">
        <v>19</v>
      </c>
      <c r="N139" s="226" t="s">
        <v>46</v>
      </c>
      <c r="O139" s="8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138</v>
      </c>
      <c r="AT139" s="229" t="s">
        <v>122</v>
      </c>
      <c r="AU139" s="229" t="s">
        <v>132</v>
      </c>
      <c r="AY139" s="17" t="s">
        <v>119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83</v>
      </c>
      <c r="BK139" s="230">
        <f>ROUND(I139*H139,2)</f>
        <v>0</v>
      </c>
      <c r="BL139" s="17" t="s">
        <v>138</v>
      </c>
      <c r="BM139" s="229" t="s">
        <v>255</v>
      </c>
    </row>
    <row r="140" spans="1:51" s="13" customFormat="1" ht="12">
      <c r="A140" s="13"/>
      <c r="B140" s="231"/>
      <c r="C140" s="232"/>
      <c r="D140" s="233" t="s">
        <v>159</v>
      </c>
      <c r="E140" s="234" t="s">
        <v>19</v>
      </c>
      <c r="F140" s="235" t="s">
        <v>239</v>
      </c>
      <c r="G140" s="232"/>
      <c r="H140" s="234" t="s">
        <v>19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159</v>
      </c>
      <c r="AU140" s="241" t="s">
        <v>132</v>
      </c>
      <c r="AV140" s="13" t="s">
        <v>83</v>
      </c>
      <c r="AW140" s="13" t="s">
        <v>36</v>
      </c>
      <c r="AX140" s="13" t="s">
        <v>75</v>
      </c>
      <c r="AY140" s="241" t="s">
        <v>119</v>
      </c>
    </row>
    <row r="141" spans="1:51" s="14" customFormat="1" ht="12">
      <c r="A141" s="14"/>
      <c r="B141" s="242"/>
      <c r="C141" s="243"/>
      <c r="D141" s="233" t="s">
        <v>159</v>
      </c>
      <c r="E141" s="244" t="s">
        <v>19</v>
      </c>
      <c r="F141" s="245" t="s">
        <v>240</v>
      </c>
      <c r="G141" s="243"/>
      <c r="H141" s="246">
        <v>78.129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159</v>
      </c>
      <c r="AU141" s="252" t="s">
        <v>132</v>
      </c>
      <c r="AV141" s="14" t="s">
        <v>85</v>
      </c>
      <c r="AW141" s="14" t="s">
        <v>36</v>
      </c>
      <c r="AX141" s="14" t="s">
        <v>75</v>
      </c>
      <c r="AY141" s="252" t="s">
        <v>119</v>
      </c>
    </row>
    <row r="142" spans="1:51" s="13" customFormat="1" ht="12">
      <c r="A142" s="13"/>
      <c r="B142" s="231"/>
      <c r="C142" s="232"/>
      <c r="D142" s="233" t="s">
        <v>159</v>
      </c>
      <c r="E142" s="234" t="s">
        <v>19</v>
      </c>
      <c r="F142" s="235" t="s">
        <v>241</v>
      </c>
      <c r="G142" s="232"/>
      <c r="H142" s="234" t="s">
        <v>19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159</v>
      </c>
      <c r="AU142" s="241" t="s">
        <v>132</v>
      </c>
      <c r="AV142" s="13" t="s">
        <v>83</v>
      </c>
      <c r="AW142" s="13" t="s">
        <v>36</v>
      </c>
      <c r="AX142" s="13" t="s">
        <v>75</v>
      </c>
      <c r="AY142" s="241" t="s">
        <v>119</v>
      </c>
    </row>
    <row r="143" spans="1:51" s="14" customFormat="1" ht="12">
      <c r="A143" s="14"/>
      <c r="B143" s="242"/>
      <c r="C143" s="243"/>
      <c r="D143" s="233" t="s">
        <v>159</v>
      </c>
      <c r="E143" s="244" t="s">
        <v>19</v>
      </c>
      <c r="F143" s="245" t="s">
        <v>242</v>
      </c>
      <c r="G143" s="243"/>
      <c r="H143" s="246">
        <v>1.182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159</v>
      </c>
      <c r="AU143" s="252" t="s">
        <v>132</v>
      </c>
      <c r="AV143" s="14" t="s">
        <v>85</v>
      </c>
      <c r="AW143" s="14" t="s">
        <v>36</v>
      </c>
      <c r="AX143" s="14" t="s">
        <v>75</v>
      </c>
      <c r="AY143" s="252" t="s">
        <v>119</v>
      </c>
    </row>
    <row r="144" spans="1:63" s="12" customFormat="1" ht="20.85" customHeight="1">
      <c r="A144" s="12"/>
      <c r="B144" s="202"/>
      <c r="C144" s="203"/>
      <c r="D144" s="204" t="s">
        <v>74</v>
      </c>
      <c r="E144" s="216" t="s">
        <v>256</v>
      </c>
      <c r="F144" s="216" t="s">
        <v>257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SUM(P145:P148)</f>
        <v>0</v>
      </c>
      <c r="Q144" s="210"/>
      <c r="R144" s="211">
        <f>SUM(R145:R148)</f>
        <v>0</v>
      </c>
      <c r="S144" s="210"/>
      <c r="T144" s="212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83</v>
      </c>
      <c r="AT144" s="214" t="s">
        <v>74</v>
      </c>
      <c r="AU144" s="214" t="s">
        <v>85</v>
      </c>
      <c r="AY144" s="213" t="s">
        <v>119</v>
      </c>
      <c r="BK144" s="215">
        <f>SUM(BK145:BK148)</f>
        <v>0</v>
      </c>
    </row>
    <row r="145" spans="1:65" s="2" customFormat="1" ht="33" customHeight="1">
      <c r="A145" s="38"/>
      <c r="B145" s="39"/>
      <c r="C145" s="218" t="s">
        <v>212</v>
      </c>
      <c r="D145" s="218" t="s">
        <v>122</v>
      </c>
      <c r="E145" s="219" t="s">
        <v>258</v>
      </c>
      <c r="F145" s="220" t="s">
        <v>259</v>
      </c>
      <c r="G145" s="221" t="s">
        <v>260</v>
      </c>
      <c r="H145" s="222">
        <v>158.622</v>
      </c>
      <c r="I145" s="223"/>
      <c r="J145" s="224">
        <f>ROUND(I145*H145,2)</f>
        <v>0</v>
      </c>
      <c r="K145" s="220" t="s">
        <v>199</v>
      </c>
      <c r="L145" s="44"/>
      <c r="M145" s="225" t="s">
        <v>19</v>
      </c>
      <c r="N145" s="226" t="s">
        <v>46</v>
      </c>
      <c r="O145" s="84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138</v>
      </c>
      <c r="AT145" s="229" t="s">
        <v>122</v>
      </c>
      <c r="AU145" s="229" t="s">
        <v>132</v>
      </c>
      <c r="AY145" s="17" t="s">
        <v>119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83</v>
      </c>
      <c r="BK145" s="230">
        <f>ROUND(I145*H145,2)</f>
        <v>0</v>
      </c>
      <c r="BL145" s="17" t="s">
        <v>138</v>
      </c>
      <c r="BM145" s="229" t="s">
        <v>261</v>
      </c>
    </row>
    <row r="146" spans="1:51" s="13" customFormat="1" ht="12">
      <c r="A146" s="13"/>
      <c r="B146" s="231"/>
      <c r="C146" s="232"/>
      <c r="D146" s="233" t="s">
        <v>159</v>
      </c>
      <c r="E146" s="234" t="s">
        <v>19</v>
      </c>
      <c r="F146" s="235" t="s">
        <v>262</v>
      </c>
      <c r="G146" s="232"/>
      <c r="H146" s="234" t="s">
        <v>19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159</v>
      </c>
      <c r="AU146" s="241" t="s">
        <v>132</v>
      </c>
      <c r="AV146" s="13" t="s">
        <v>83</v>
      </c>
      <c r="AW146" s="13" t="s">
        <v>36</v>
      </c>
      <c r="AX146" s="13" t="s">
        <v>75</v>
      </c>
      <c r="AY146" s="241" t="s">
        <v>119</v>
      </c>
    </row>
    <row r="147" spans="1:51" s="14" customFormat="1" ht="12">
      <c r="A147" s="14"/>
      <c r="B147" s="242"/>
      <c r="C147" s="243"/>
      <c r="D147" s="233" t="s">
        <v>159</v>
      </c>
      <c r="E147" s="244" t="s">
        <v>19</v>
      </c>
      <c r="F147" s="245" t="s">
        <v>263</v>
      </c>
      <c r="G147" s="243"/>
      <c r="H147" s="246">
        <v>79.311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159</v>
      </c>
      <c r="AU147" s="252" t="s">
        <v>132</v>
      </c>
      <c r="AV147" s="14" t="s">
        <v>85</v>
      </c>
      <c r="AW147" s="14" t="s">
        <v>36</v>
      </c>
      <c r="AX147" s="14" t="s">
        <v>75</v>
      </c>
      <c r="AY147" s="252" t="s">
        <v>119</v>
      </c>
    </row>
    <row r="148" spans="1:51" s="14" customFormat="1" ht="12">
      <c r="A148" s="14"/>
      <c r="B148" s="242"/>
      <c r="C148" s="243"/>
      <c r="D148" s="233" t="s">
        <v>159</v>
      </c>
      <c r="E148" s="243"/>
      <c r="F148" s="245" t="s">
        <v>264</v>
      </c>
      <c r="G148" s="243"/>
      <c r="H148" s="246">
        <v>158.622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159</v>
      </c>
      <c r="AU148" s="252" t="s">
        <v>132</v>
      </c>
      <c r="AV148" s="14" t="s">
        <v>85</v>
      </c>
      <c r="AW148" s="14" t="s">
        <v>4</v>
      </c>
      <c r="AX148" s="14" t="s">
        <v>83</v>
      </c>
      <c r="AY148" s="252" t="s">
        <v>119</v>
      </c>
    </row>
    <row r="149" spans="1:63" s="12" customFormat="1" ht="20.85" customHeight="1">
      <c r="A149" s="12"/>
      <c r="B149" s="202"/>
      <c r="C149" s="203"/>
      <c r="D149" s="204" t="s">
        <v>74</v>
      </c>
      <c r="E149" s="216" t="s">
        <v>265</v>
      </c>
      <c r="F149" s="216" t="s">
        <v>266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SUM(P150:P181)</f>
        <v>0</v>
      </c>
      <c r="Q149" s="210"/>
      <c r="R149" s="211">
        <f>SUM(R150:R181)</f>
        <v>14.094114000000001</v>
      </c>
      <c r="S149" s="210"/>
      <c r="T149" s="212">
        <f>SUM(T150:T181)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83</v>
      </c>
      <c r="AT149" s="214" t="s">
        <v>74</v>
      </c>
      <c r="AU149" s="214" t="s">
        <v>85</v>
      </c>
      <c r="AY149" s="213" t="s">
        <v>119</v>
      </c>
      <c r="BK149" s="215">
        <f>SUM(BK150:BK181)</f>
        <v>0</v>
      </c>
    </row>
    <row r="150" spans="1:65" s="2" customFormat="1" ht="33" customHeight="1">
      <c r="A150" s="38"/>
      <c r="B150" s="39"/>
      <c r="C150" s="218" t="s">
        <v>267</v>
      </c>
      <c r="D150" s="218" t="s">
        <v>122</v>
      </c>
      <c r="E150" s="219" t="s">
        <v>268</v>
      </c>
      <c r="F150" s="220" t="s">
        <v>269</v>
      </c>
      <c r="G150" s="221" t="s">
        <v>270</v>
      </c>
      <c r="H150" s="222">
        <v>70.46</v>
      </c>
      <c r="I150" s="223"/>
      <c r="J150" s="224">
        <f>ROUND(I150*H150,2)</f>
        <v>0</v>
      </c>
      <c r="K150" s="220" t="s">
        <v>199</v>
      </c>
      <c r="L150" s="44"/>
      <c r="M150" s="225" t="s">
        <v>19</v>
      </c>
      <c r="N150" s="226" t="s">
        <v>46</v>
      </c>
      <c r="O150" s="84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138</v>
      </c>
      <c r="AT150" s="229" t="s">
        <v>122</v>
      </c>
      <c r="AU150" s="229" t="s">
        <v>132</v>
      </c>
      <c r="AY150" s="17" t="s">
        <v>119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83</v>
      </c>
      <c r="BK150" s="230">
        <f>ROUND(I150*H150,2)</f>
        <v>0</v>
      </c>
      <c r="BL150" s="17" t="s">
        <v>138</v>
      </c>
      <c r="BM150" s="229" t="s">
        <v>271</v>
      </c>
    </row>
    <row r="151" spans="1:51" s="13" customFormat="1" ht="12">
      <c r="A151" s="13"/>
      <c r="B151" s="231"/>
      <c r="C151" s="232"/>
      <c r="D151" s="233" t="s">
        <v>159</v>
      </c>
      <c r="E151" s="234" t="s">
        <v>19</v>
      </c>
      <c r="F151" s="235" t="s">
        <v>272</v>
      </c>
      <c r="G151" s="232"/>
      <c r="H151" s="234" t="s">
        <v>19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159</v>
      </c>
      <c r="AU151" s="241" t="s">
        <v>132</v>
      </c>
      <c r="AV151" s="13" t="s">
        <v>83</v>
      </c>
      <c r="AW151" s="13" t="s">
        <v>36</v>
      </c>
      <c r="AX151" s="13" t="s">
        <v>75</v>
      </c>
      <c r="AY151" s="241" t="s">
        <v>119</v>
      </c>
    </row>
    <row r="152" spans="1:51" s="13" customFormat="1" ht="12">
      <c r="A152" s="13"/>
      <c r="B152" s="231"/>
      <c r="C152" s="232"/>
      <c r="D152" s="233" t="s">
        <v>159</v>
      </c>
      <c r="E152" s="234" t="s">
        <v>19</v>
      </c>
      <c r="F152" s="235" t="s">
        <v>210</v>
      </c>
      <c r="G152" s="232"/>
      <c r="H152" s="234" t="s">
        <v>19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159</v>
      </c>
      <c r="AU152" s="241" t="s">
        <v>132</v>
      </c>
      <c r="AV152" s="13" t="s">
        <v>83</v>
      </c>
      <c r="AW152" s="13" t="s">
        <v>36</v>
      </c>
      <c r="AX152" s="13" t="s">
        <v>75</v>
      </c>
      <c r="AY152" s="241" t="s">
        <v>119</v>
      </c>
    </row>
    <row r="153" spans="1:51" s="14" customFormat="1" ht="12">
      <c r="A153" s="14"/>
      <c r="B153" s="242"/>
      <c r="C153" s="243"/>
      <c r="D153" s="233" t="s">
        <v>159</v>
      </c>
      <c r="E153" s="244" t="s">
        <v>19</v>
      </c>
      <c r="F153" s="245" t="s">
        <v>273</v>
      </c>
      <c r="G153" s="243"/>
      <c r="H153" s="246">
        <v>70.46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159</v>
      </c>
      <c r="AU153" s="252" t="s">
        <v>132</v>
      </c>
      <c r="AV153" s="14" t="s">
        <v>85</v>
      </c>
      <c r="AW153" s="14" t="s">
        <v>36</v>
      </c>
      <c r="AX153" s="14" t="s">
        <v>75</v>
      </c>
      <c r="AY153" s="252" t="s">
        <v>119</v>
      </c>
    </row>
    <row r="154" spans="1:65" s="2" customFormat="1" ht="16.5" customHeight="1">
      <c r="A154" s="38"/>
      <c r="B154" s="39"/>
      <c r="C154" s="258" t="s">
        <v>8</v>
      </c>
      <c r="D154" s="258" t="s">
        <v>274</v>
      </c>
      <c r="E154" s="259" t="s">
        <v>275</v>
      </c>
      <c r="F154" s="260" t="s">
        <v>276</v>
      </c>
      <c r="G154" s="261" t="s">
        <v>260</v>
      </c>
      <c r="H154" s="262">
        <v>14.092</v>
      </c>
      <c r="I154" s="263"/>
      <c r="J154" s="264">
        <f>ROUND(I154*H154,2)</f>
        <v>0</v>
      </c>
      <c r="K154" s="260" t="s">
        <v>199</v>
      </c>
      <c r="L154" s="265"/>
      <c r="M154" s="266" t="s">
        <v>19</v>
      </c>
      <c r="N154" s="267" t="s">
        <v>46</v>
      </c>
      <c r="O154" s="84"/>
      <c r="P154" s="227">
        <f>O154*H154</f>
        <v>0</v>
      </c>
      <c r="Q154" s="227">
        <v>1</v>
      </c>
      <c r="R154" s="227">
        <f>Q154*H154</f>
        <v>14.092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155</v>
      </c>
      <c r="AT154" s="229" t="s">
        <v>274</v>
      </c>
      <c r="AU154" s="229" t="s">
        <v>132</v>
      </c>
      <c r="AY154" s="17" t="s">
        <v>119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83</v>
      </c>
      <c r="BK154" s="230">
        <f>ROUND(I154*H154,2)</f>
        <v>0</v>
      </c>
      <c r="BL154" s="17" t="s">
        <v>138</v>
      </c>
      <c r="BM154" s="229" t="s">
        <v>277</v>
      </c>
    </row>
    <row r="155" spans="1:51" s="13" customFormat="1" ht="12">
      <c r="A155" s="13"/>
      <c r="B155" s="231"/>
      <c r="C155" s="232"/>
      <c r="D155" s="233" t="s">
        <v>159</v>
      </c>
      <c r="E155" s="234" t="s">
        <v>19</v>
      </c>
      <c r="F155" s="235" t="s">
        <v>278</v>
      </c>
      <c r="G155" s="232"/>
      <c r="H155" s="234" t="s">
        <v>19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159</v>
      </c>
      <c r="AU155" s="241" t="s">
        <v>132</v>
      </c>
      <c r="AV155" s="13" t="s">
        <v>83</v>
      </c>
      <c r="AW155" s="13" t="s">
        <v>36</v>
      </c>
      <c r="AX155" s="13" t="s">
        <v>75</v>
      </c>
      <c r="AY155" s="241" t="s">
        <v>119</v>
      </c>
    </row>
    <row r="156" spans="1:51" s="14" customFormat="1" ht="12">
      <c r="A156" s="14"/>
      <c r="B156" s="242"/>
      <c r="C156" s="243"/>
      <c r="D156" s="233" t="s">
        <v>159</v>
      </c>
      <c r="E156" s="244" t="s">
        <v>19</v>
      </c>
      <c r="F156" s="245" t="s">
        <v>279</v>
      </c>
      <c r="G156" s="243"/>
      <c r="H156" s="246">
        <v>7.046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159</v>
      </c>
      <c r="AU156" s="252" t="s">
        <v>132</v>
      </c>
      <c r="AV156" s="14" t="s">
        <v>85</v>
      </c>
      <c r="AW156" s="14" t="s">
        <v>36</v>
      </c>
      <c r="AX156" s="14" t="s">
        <v>75</v>
      </c>
      <c r="AY156" s="252" t="s">
        <v>119</v>
      </c>
    </row>
    <row r="157" spans="1:51" s="14" customFormat="1" ht="12">
      <c r="A157" s="14"/>
      <c r="B157" s="242"/>
      <c r="C157" s="243"/>
      <c r="D157" s="233" t="s">
        <v>159</v>
      </c>
      <c r="E157" s="243"/>
      <c r="F157" s="245" t="s">
        <v>280</v>
      </c>
      <c r="G157" s="243"/>
      <c r="H157" s="246">
        <v>14.092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159</v>
      </c>
      <c r="AU157" s="252" t="s">
        <v>132</v>
      </c>
      <c r="AV157" s="14" t="s">
        <v>85</v>
      </c>
      <c r="AW157" s="14" t="s">
        <v>4</v>
      </c>
      <c r="AX157" s="14" t="s">
        <v>83</v>
      </c>
      <c r="AY157" s="252" t="s">
        <v>119</v>
      </c>
    </row>
    <row r="158" spans="1:65" s="2" customFormat="1" ht="33" customHeight="1">
      <c r="A158" s="38"/>
      <c r="B158" s="39"/>
      <c r="C158" s="218" t="s">
        <v>225</v>
      </c>
      <c r="D158" s="218" t="s">
        <v>122</v>
      </c>
      <c r="E158" s="219" t="s">
        <v>281</v>
      </c>
      <c r="F158" s="220" t="s">
        <v>282</v>
      </c>
      <c r="G158" s="221" t="s">
        <v>270</v>
      </c>
      <c r="H158" s="222">
        <v>70.46</v>
      </c>
      <c r="I158" s="223"/>
      <c r="J158" s="224">
        <f>ROUND(I158*H158,2)</f>
        <v>0</v>
      </c>
      <c r="K158" s="220" t="s">
        <v>19</v>
      </c>
      <c r="L158" s="44"/>
      <c r="M158" s="225" t="s">
        <v>19</v>
      </c>
      <c r="N158" s="226" t="s">
        <v>46</v>
      </c>
      <c r="O158" s="84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138</v>
      </c>
      <c r="AT158" s="229" t="s">
        <v>122</v>
      </c>
      <c r="AU158" s="229" t="s">
        <v>132</v>
      </c>
      <c r="AY158" s="17" t="s">
        <v>119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83</v>
      </c>
      <c r="BK158" s="230">
        <f>ROUND(I158*H158,2)</f>
        <v>0</v>
      </c>
      <c r="BL158" s="17" t="s">
        <v>138</v>
      </c>
      <c r="BM158" s="229" t="s">
        <v>283</v>
      </c>
    </row>
    <row r="159" spans="1:51" s="13" customFormat="1" ht="12">
      <c r="A159" s="13"/>
      <c r="B159" s="231"/>
      <c r="C159" s="232"/>
      <c r="D159" s="233" t="s">
        <v>159</v>
      </c>
      <c r="E159" s="234" t="s">
        <v>19</v>
      </c>
      <c r="F159" s="235" t="s">
        <v>272</v>
      </c>
      <c r="G159" s="232"/>
      <c r="H159" s="234" t="s">
        <v>19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159</v>
      </c>
      <c r="AU159" s="241" t="s">
        <v>132</v>
      </c>
      <c r="AV159" s="13" t="s">
        <v>83</v>
      </c>
      <c r="AW159" s="13" t="s">
        <v>36</v>
      </c>
      <c r="AX159" s="13" t="s">
        <v>75</v>
      </c>
      <c r="AY159" s="241" t="s">
        <v>119</v>
      </c>
    </row>
    <row r="160" spans="1:51" s="13" customFormat="1" ht="12">
      <c r="A160" s="13"/>
      <c r="B160" s="231"/>
      <c r="C160" s="232"/>
      <c r="D160" s="233" t="s">
        <v>159</v>
      </c>
      <c r="E160" s="234" t="s">
        <v>19</v>
      </c>
      <c r="F160" s="235" t="s">
        <v>210</v>
      </c>
      <c r="G160" s="232"/>
      <c r="H160" s="234" t="s">
        <v>19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159</v>
      </c>
      <c r="AU160" s="241" t="s">
        <v>132</v>
      </c>
      <c r="AV160" s="13" t="s">
        <v>83</v>
      </c>
      <c r="AW160" s="13" t="s">
        <v>36</v>
      </c>
      <c r="AX160" s="13" t="s">
        <v>75</v>
      </c>
      <c r="AY160" s="241" t="s">
        <v>119</v>
      </c>
    </row>
    <row r="161" spans="1:51" s="14" customFormat="1" ht="12">
      <c r="A161" s="14"/>
      <c r="B161" s="242"/>
      <c r="C161" s="243"/>
      <c r="D161" s="233" t="s">
        <v>159</v>
      </c>
      <c r="E161" s="244" t="s">
        <v>19</v>
      </c>
      <c r="F161" s="245" t="s">
        <v>273</v>
      </c>
      <c r="G161" s="243"/>
      <c r="H161" s="246">
        <v>70.46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159</v>
      </c>
      <c r="AU161" s="252" t="s">
        <v>132</v>
      </c>
      <c r="AV161" s="14" t="s">
        <v>85</v>
      </c>
      <c r="AW161" s="14" t="s">
        <v>36</v>
      </c>
      <c r="AX161" s="14" t="s">
        <v>75</v>
      </c>
      <c r="AY161" s="252" t="s">
        <v>119</v>
      </c>
    </row>
    <row r="162" spans="1:65" s="2" customFormat="1" ht="16.5" customHeight="1">
      <c r="A162" s="38"/>
      <c r="B162" s="39"/>
      <c r="C162" s="258" t="s">
        <v>256</v>
      </c>
      <c r="D162" s="258" t="s">
        <v>274</v>
      </c>
      <c r="E162" s="259" t="s">
        <v>284</v>
      </c>
      <c r="F162" s="260" t="s">
        <v>285</v>
      </c>
      <c r="G162" s="261" t="s">
        <v>286</v>
      </c>
      <c r="H162" s="262">
        <v>2.114</v>
      </c>
      <c r="I162" s="263"/>
      <c r="J162" s="264">
        <f>ROUND(I162*H162,2)</f>
        <v>0</v>
      </c>
      <c r="K162" s="260" t="s">
        <v>19</v>
      </c>
      <c r="L162" s="265"/>
      <c r="M162" s="266" t="s">
        <v>19</v>
      </c>
      <c r="N162" s="267" t="s">
        <v>46</v>
      </c>
      <c r="O162" s="84"/>
      <c r="P162" s="227">
        <f>O162*H162</f>
        <v>0</v>
      </c>
      <c r="Q162" s="227">
        <v>0.001</v>
      </c>
      <c r="R162" s="227">
        <f>Q162*H162</f>
        <v>0.002114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155</v>
      </c>
      <c r="AT162" s="229" t="s">
        <v>274</v>
      </c>
      <c r="AU162" s="229" t="s">
        <v>132</v>
      </c>
      <c r="AY162" s="17" t="s">
        <v>119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83</v>
      </c>
      <c r="BK162" s="230">
        <f>ROUND(I162*H162,2)</f>
        <v>0</v>
      </c>
      <c r="BL162" s="17" t="s">
        <v>138</v>
      </c>
      <c r="BM162" s="229" t="s">
        <v>287</v>
      </c>
    </row>
    <row r="163" spans="1:51" s="13" customFormat="1" ht="12">
      <c r="A163" s="13"/>
      <c r="B163" s="231"/>
      <c r="C163" s="232"/>
      <c r="D163" s="233" t="s">
        <v>159</v>
      </c>
      <c r="E163" s="234" t="s">
        <v>19</v>
      </c>
      <c r="F163" s="235" t="s">
        <v>288</v>
      </c>
      <c r="G163" s="232"/>
      <c r="H163" s="234" t="s">
        <v>19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159</v>
      </c>
      <c r="AU163" s="241" t="s">
        <v>132</v>
      </c>
      <c r="AV163" s="13" t="s">
        <v>83</v>
      </c>
      <c r="AW163" s="13" t="s">
        <v>36</v>
      </c>
      <c r="AX163" s="13" t="s">
        <v>75</v>
      </c>
      <c r="AY163" s="241" t="s">
        <v>119</v>
      </c>
    </row>
    <row r="164" spans="1:51" s="14" customFormat="1" ht="12">
      <c r="A164" s="14"/>
      <c r="B164" s="242"/>
      <c r="C164" s="243"/>
      <c r="D164" s="233" t="s">
        <v>159</v>
      </c>
      <c r="E164" s="244" t="s">
        <v>19</v>
      </c>
      <c r="F164" s="245" t="s">
        <v>273</v>
      </c>
      <c r="G164" s="243"/>
      <c r="H164" s="246">
        <v>70.46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159</v>
      </c>
      <c r="AU164" s="252" t="s">
        <v>132</v>
      </c>
      <c r="AV164" s="14" t="s">
        <v>85</v>
      </c>
      <c r="AW164" s="14" t="s">
        <v>36</v>
      </c>
      <c r="AX164" s="14" t="s">
        <v>75</v>
      </c>
      <c r="AY164" s="252" t="s">
        <v>119</v>
      </c>
    </row>
    <row r="165" spans="1:51" s="14" customFormat="1" ht="12">
      <c r="A165" s="14"/>
      <c r="B165" s="242"/>
      <c r="C165" s="243"/>
      <c r="D165" s="233" t="s">
        <v>159</v>
      </c>
      <c r="E165" s="243"/>
      <c r="F165" s="245" t="s">
        <v>289</v>
      </c>
      <c r="G165" s="243"/>
      <c r="H165" s="246">
        <v>2.114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159</v>
      </c>
      <c r="AU165" s="252" t="s">
        <v>132</v>
      </c>
      <c r="AV165" s="14" t="s">
        <v>85</v>
      </c>
      <c r="AW165" s="14" t="s">
        <v>4</v>
      </c>
      <c r="AX165" s="14" t="s">
        <v>83</v>
      </c>
      <c r="AY165" s="252" t="s">
        <v>119</v>
      </c>
    </row>
    <row r="166" spans="1:65" s="2" customFormat="1" ht="21.75" customHeight="1">
      <c r="A166" s="38"/>
      <c r="B166" s="39"/>
      <c r="C166" s="218" t="s">
        <v>265</v>
      </c>
      <c r="D166" s="218" t="s">
        <v>122</v>
      </c>
      <c r="E166" s="219" t="s">
        <v>290</v>
      </c>
      <c r="F166" s="220" t="s">
        <v>291</v>
      </c>
      <c r="G166" s="221" t="s">
        <v>270</v>
      </c>
      <c r="H166" s="222">
        <v>260.43</v>
      </c>
      <c r="I166" s="223"/>
      <c r="J166" s="224">
        <f>ROUND(I166*H166,2)</f>
        <v>0</v>
      </c>
      <c r="K166" s="220" t="s">
        <v>19</v>
      </c>
      <c r="L166" s="44"/>
      <c r="M166" s="225" t="s">
        <v>19</v>
      </c>
      <c r="N166" s="226" t="s">
        <v>46</v>
      </c>
      <c r="O166" s="84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138</v>
      </c>
      <c r="AT166" s="229" t="s">
        <v>122</v>
      </c>
      <c r="AU166" s="229" t="s">
        <v>132</v>
      </c>
      <c r="AY166" s="17" t="s">
        <v>119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83</v>
      </c>
      <c r="BK166" s="230">
        <f>ROUND(I166*H166,2)</f>
        <v>0</v>
      </c>
      <c r="BL166" s="17" t="s">
        <v>138</v>
      </c>
      <c r="BM166" s="229" t="s">
        <v>292</v>
      </c>
    </row>
    <row r="167" spans="1:51" s="13" customFormat="1" ht="12">
      <c r="A167" s="13"/>
      <c r="B167" s="231"/>
      <c r="C167" s="232"/>
      <c r="D167" s="233" t="s">
        <v>159</v>
      </c>
      <c r="E167" s="234" t="s">
        <v>19</v>
      </c>
      <c r="F167" s="235" t="s">
        <v>87</v>
      </c>
      <c r="G167" s="232"/>
      <c r="H167" s="234" t="s">
        <v>19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159</v>
      </c>
      <c r="AU167" s="241" t="s">
        <v>132</v>
      </c>
      <c r="AV167" s="13" t="s">
        <v>83</v>
      </c>
      <c r="AW167" s="13" t="s">
        <v>36</v>
      </c>
      <c r="AX167" s="13" t="s">
        <v>75</v>
      </c>
      <c r="AY167" s="241" t="s">
        <v>119</v>
      </c>
    </row>
    <row r="168" spans="1:51" s="13" customFormat="1" ht="12">
      <c r="A168" s="13"/>
      <c r="B168" s="231"/>
      <c r="C168" s="232"/>
      <c r="D168" s="233" t="s">
        <v>159</v>
      </c>
      <c r="E168" s="234" t="s">
        <v>19</v>
      </c>
      <c r="F168" s="235" t="s">
        <v>210</v>
      </c>
      <c r="G168" s="232"/>
      <c r="H168" s="234" t="s">
        <v>19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159</v>
      </c>
      <c r="AU168" s="241" t="s">
        <v>132</v>
      </c>
      <c r="AV168" s="13" t="s">
        <v>83</v>
      </c>
      <c r="AW168" s="13" t="s">
        <v>36</v>
      </c>
      <c r="AX168" s="13" t="s">
        <v>75</v>
      </c>
      <c r="AY168" s="241" t="s">
        <v>119</v>
      </c>
    </row>
    <row r="169" spans="1:51" s="14" customFormat="1" ht="12">
      <c r="A169" s="14"/>
      <c r="B169" s="242"/>
      <c r="C169" s="243"/>
      <c r="D169" s="233" t="s">
        <v>159</v>
      </c>
      <c r="E169" s="244" t="s">
        <v>19</v>
      </c>
      <c r="F169" s="245" t="s">
        <v>293</v>
      </c>
      <c r="G169" s="243"/>
      <c r="H169" s="246">
        <v>260.43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159</v>
      </c>
      <c r="AU169" s="252" t="s">
        <v>132</v>
      </c>
      <c r="AV169" s="14" t="s">
        <v>85</v>
      </c>
      <c r="AW169" s="14" t="s">
        <v>36</v>
      </c>
      <c r="AX169" s="14" t="s">
        <v>75</v>
      </c>
      <c r="AY169" s="252" t="s">
        <v>119</v>
      </c>
    </row>
    <row r="170" spans="1:65" s="2" customFormat="1" ht="16.5" customHeight="1">
      <c r="A170" s="38"/>
      <c r="B170" s="39"/>
      <c r="C170" s="218" t="s">
        <v>294</v>
      </c>
      <c r="D170" s="218" t="s">
        <v>122</v>
      </c>
      <c r="E170" s="219" t="s">
        <v>295</v>
      </c>
      <c r="F170" s="220" t="s">
        <v>296</v>
      </c>
      <c r="G170" s="221" t="s">
        <v>270</v>
      </c>
      <c r="H170" s="222">
        <v>70.46</v>
      </c>
      <c r="I170" s="223"/>
      <c r="J170" s="224">
        <f>ROUND(I170*H170,2)</f>
        <v>0</v>
      </c>
      <c r="K170" s="220" t="s">
        <v>19</v>
      </c>
      <c r="L170" s="44"/>
      <c r="M170" s="225" t="s">
        <v>19</v>
      </c>
      <c r="N170" s="226" t="s">
        <v>46</v>
      </c>
      <c r="O170" s="84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138</v>
      </c>
      <c r="AT170" s="229" t="s">
        <v>122</v>
      </c>
      <c r="AU170" s="229" t="s">
        <v>132</v>
      </c>
      <c r="AY170" s="17" t="s">
        <v>119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83</v>
      </c>
      <c r="BK170" s="230">
        <f>ROUND(I170*H170,2)</f>
        <v>0</v>
      </c>
      <c r="BL170" s="17" t="s">
        <v>138</v>
      </c>
      <c r="BM170" s="229" t="s">
        <v>297</v>
      </c>
    </row>
    <row r="171" spans="1:51" s="13" customFormat="1" ht="12">
      <c r="A171" s="13"/>
      <c r="B171" s="231"/>
      <c r="C171" s="232"/>
      <c r="D171" s="233" t="s">
        <v>159</v>
      </c>
      <c r="E171" s="234" t="s">
        <v>19</v>
      </c>
      <c r="F171" s="235" t="s">
        <v>272</v>
      </c>
      <c r="G171" s="232"/>
      <c r="H171" s="234" t="s">
        <v>19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159</v>
      </c>
      <c r="AU171" s="241" t="s">
        <v>132</v>
      </c>
      <c r="AV171" s="13" t="s">
        <v>83</v>
      </c>
      <c r="AW171" s="13" t="s">
        <v>36</v>
      </c>
      <c r="AX171" s="13" t="s">
        <v>75</v>
      </c>
      <c r="AY171" s="241" t="s">
        <v>119</v>
      </c>
    </row>
    <row r="172" spans="1:51" s="13" customFormat="1" ht="12">
      <c r="A172" s="13"/>
      <c r="B172" s="231"/>
      <c r="C172" s="232"/>
      <c r="D172" s="233" t="s">
        <v>159</v>
      </c>
      <c r="E172" s="234" t="s">
        <v>19</v>
      </c>
      <c r="F172" s="235" t="s">
        <v>210</v>
      </c>
      <c r="G172" s="232"/>
      <c r="H172" s="234" t="s">
        <v>19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159</v>
      </c>
      <c r="AU172" s="241" t="s">
        <v>132</v>
      </c>
      <c r="AV172" s="13" t="s">
        <v>83</v>
      </c>
      <c r="AW172" s="13" t="s">
        <v>36</v>
      </c>
      <c r="AX172" s="13" t="s">
        <v>75</v>
      </c>
      <c r="AY172" s="241" t="s">
        <v>119</v>
      </c>
    </row>
    <row r="173" spans="1:51" s="14" customFormat="1" ht="12">
      <c r="A173" s="14"/>
      <c r="B173" s="242"/>
      <c r="C173" s="243"/>
      <c r="D173" s="233" t="s">
        <v>159</v>
      </c>
      <c r="E173" s="244" t="s">
        <v>19</v>
      </c>
      <c r="F173" s="245" t="s">
        <v>273</v>
      </c>
      <c r="G173" s="243"/>
      <c r="H173" s="246">
        <v>70.46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159</v>
      </c>
      <c r="AU173" s="252" t="s">
        <v>132</v>
      </c>
      <c r="AV173" s="14" t="s">
        <v>85</v>
      </c>
      <c r="AW173" s="14" t="s">
        <v>36</v>
      </c>
      <c r="AX173" s="14" t="s">
        <v>75</v>
      </c>
      <c r="AY173" s="252" t="s">
        <v>119</v>
      </c>
    </row>
    <row r="174" spans="1:65" s="2" customFormat="1" ht="44.25" customHeight="1">
      <c r="A174" s="38"/>
      <c r="B174" s="39"/>
      <c r="C174" s="218" t="s">
        <v>298</v>
      </c>
      <c r="D174" s="218" t="s">
        <v>122</v>
      </c>
      <c r="E174" s="219" t="s">
        <v>299</v>
      </c>
      <c r="F174" s="220" t="s">
        <v>300</v>
      </c>
      <c r="G174" s="221" t="s">
        <v>270</v>
      </c>
      <c r="H174" s="222">
        <v>70.46</v>
      </c>
      <c r="I174" s="223"/>
      <c r="J174" s="224">
        <f>ROUND(I174*H174,2)</f>
        <v>0</v>
      </c>
      <c r="K174" s="220" t="s">
        <v>19</v>
      </c>
      <c r="L174" s="44"/>
      <c r="M174" s="225" t="s">
        <v>19</v>
      </c>
      <c r="N174" s="226" t="s">
        <v>46</v>
      </c>
      <c r="O174" s="84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138</v>
      </c>
      <c r="AT174" s="229" t="s">
        <v>122</v>
      </c>
      <c r="AU174" s="229" t="s">
        <v>132</v>
      </c>
      <c r="AY174" s="17" t="s">
        <v>119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83</v>
      </c>
      <c r="BK174" s="230">
        <f>ROUND(I174*H174,2)</f>
        <v>0</v>
      </c>
      <c r="BL174" s="17" t="s">
        <v>138</v>
      </c>
      <c r="BM174" s="229" t="s">
        <v>301</v>
      </c>
    </row>
    <row r="175" spans="1:51" s="13" customFormat="1" ht="12">
      <c r="A175" s="13"/>
      <c r="B175" s="231"/>
      <c r="C175" s="232"/>
      <c r="D175" s="233" t="s">
        <v>159</v>
      </c>
      <c r="E175" s="234" t="s">
        <v>19</v>
      </c>
      <c r="F175" s="235" t="s">
        <v>272</v>
      </c>
      <c r="G175" s="232"/>
      <c r="H175" s="234" t="s">
        <v>19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159</v>
      </c>
      <c r="AU175" s="241" t="s">
        <v>132</v>
      </c>
      <c r="AV175" s="13" t="s">
        <v>83</v>
      </c>
      <c r="AW175" s="13" t="s">
        <v>36</v>
      </c>
      <c r="AX175" s="13" t="s">
        <v>75</v>
      </c>
      <c r="AY175" s="241" t="s">
        <v>119</v>
      </c>
    </row>
    <row r="176" spans="1:51" s="13" customFormat="1" ht="12">
      <c r="A176" s="13"/>
      <c r="B176" s="231"/>
      <c r="C176" s="232"/>
      <c r="D176" s="233" t="s">
        <v>159</v>
      </c>
      <c r="E176" s="234" t="s">
        <v>19</v>
      </c>
      <c r="F176" s="235" t="s">
        <v>210</v>
      </c>
      <c r="G176" s="232"/>
      <c r="H176" s="234" t="s">
        <v>19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159</v>
      </c>
      <c r="AU176" s="241" t="s">
        <v>132</v>
      </c>
      <c r="AV176" s="13" t="s">
        <v>83</v>
      </c>
      <c r="AW176" s="13" t="s">
        <v>36</v>
      </c>
      <c r="AX176" s="13" t="s">
        <v>75</v>
      </c>
      <c r="AY176" s="241" t="s">
        <v>119</v>
      </c>
    </row>
    <row r="177" spans="1:51" s="14" customFormat="1" ht="12">
      <c r="A177" s="14"/>
      <c r="B177" s="242"/>
      <c r="C177" s="243"/>
      <c r="D177" s="233" t="s">
        <v>159</v>
      </c>
      <c r="E177" s="244" t="s">
        <v>19</v>
      </c>
      <c r="F177" s="245" t="s">
        <v>273</v>
      </c>
      <c r="G177" s="243"/>
      <c r="H177" s="246">
        <v>70.46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159</v>
      </c>
      <c r="AU177" s="252" t="s">
        <v>132</v>
      </c>
      <c r="AV177" s="14" t="s">
        <v>85</v>
      </c>
      <c r="AW177" s="14" t="s">
        <v>36</v>
      </c>
      <c r="AX177" s="14" t="s">
        <v>75</v>
      </c>
      <c r="AY177" s="252" t="s">
        <v>119</v>
      </c>
    </row>
    <row r="178" spans="1:65" s="2" customFormat="1" ht="21.75" customHeight="1">
      <c r="A178" s="38"/>
      <c r="B178" s="39"/>
      <c r="C178" s="218" t="s">
        <v>7</v>
      </c>
      <c r="D178" s="218" t="s">
        <v>122</v>
      </c>
      <c r="E178" s="219" t="s">
        <v>302</v>
      </c>
      <c r="F178" s="220" t="s">
        <v>303</v>
      </c>
      <c r="G178" s="221" t="s">
        <v>270</v>
      </c>
      <c r="H178" s="222">
        <v>70.46</v>
      </c>
      <c r="I178" s="223"/>
      <c r="J178" s="224">
        <f>ROUND(I178*H178,2)</f>
        <v>0</v>
      </c>
      <c r="K178" s="220" t="s">
        <v>19</v>
      </c>
      <c r="L178" s="44"/>
      <c r="M178" s="225" t="s">
        <v>19</v>
      </c>
      <c r="N178" s="226" t="s">
        <v>46</v>
      </c>
      <c r="O178" s="84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138</v>
      </c>
      <c r="AT178" s="229" t="s">
        <v>122</v>
      </c>
      <c r="AU178" s="229" t="s">
        <v>132</v>
      </c>
      <c r="AY178" s="17" t="s">
        <v>119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83</v>
      </c>
      <c r="BK178" s="230">
        <f>ROUND(I178*H178,2)</f>
        <v>0</v>
      </c>
      <c r="BL178" s="17" t="s">
        <v>138</v>
      </c>
      <c r="BM178" s="229" t="s">
        <v>304</v>
      </c>
    </row>
    <row r="179" spans="1:51" s="13" customFormat="1" ht="12">
      <c r="A179" s="13"/>
      <c r="B179" s="231"/>
      <c r="C179" s="232"/>
      <c r="D179" s="233" t="s">
        <v>159</v>
      </c>
      <c r="E179" s="234" t="s">
        <v>19</v>
      </c>
      <c r="F179" s="235" t="s">
        <v>272</v>
      </c>
      <c r="G179" s="232"/>
      <c r="H179" s="234" t="s">
        <v>19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159</v>
      </c>
      <c r="AU179" s="241" t="s">
        <v>132</v>
      </c>
      <c r="AV179" s="13" t="s">
        <v>83</v>
      </c>
      <c r="AW179" s="13" t="s">
        <v>36</v>
      </c>
      <c r="AX179" s="13" t="s">
        <v>75</v>
      </c>
      <c r="AY179" s="241" t="s">
        <v>119</v>
      </c>
    </row>
    <row r="180" spans="1:51" s="13" customFormat="1" ht="12">
      <c r="A180" s="13"/>
      <c r="B180" s="231"/>
      <c r="C180" s="232"/>
      <c r="D180" s="233" t="s">
        <v>159</v>
      </c>
      <c r="E180" s="234" t="s">
        <v>19</v>
      </c>
      <c r="F180" s="235" t="s">
        <v>210</v>
      </c>
      <c r="G180" s="232"/>
      <c r="H180" s="234" t="s">
        <v>19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159</v>
      </c>
      <c r="AU180" s="241" t="s">
        <v>132</v>
      </c>
      <c r="AV180" s="13" t="s">
        <v>83</v>
      </c>
      <c r="AW180" s="13" t="s">
        <v>36</v>
      </c>
      <c r="AX180" s="13" t="s">
        <v>75</v>
      </c>
      <c r="AY180" s="241" t="s">
        <v>119</v>
      </c>
    </row>
    <row r="181" spans="1:51" s="14" customFormat="1" ht="12">
      <c r="A181" s="14"/>
      <c r="B181" s="242"/>
      <c r="C181" s="243"/>
      <c r="D181" s="233" t="s">
        <v>159</v>
      </c>
      <c r="E181" s="244" t="s">
        <v>19</v>
      </c>
      <c r="F181" s="245" t="s">
        <v>273</v>
      </c>
      <c r="G181" s="243"/>
      <c r="H181" s="246">
        <v>70.46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159</v>
      </c>
      <c r="AU181" s="252" t="s">
        <v>132</v>
      </c>
      <c r="AV181" s="14" t="s">
        <v>85</v>
      </c>
      <c r="AW181" s="14" t="s">
        <v>36</v>
      </c>
      <c r="AX181" s="14" t="s">
        <v>75</v>
      </c>
      <c r="AY181" s="252" t="s">
        <v>119</v>
      </c>
    </row>
    <row r="182" spans="1:63" s="12" customFormat="1" ht="22.8" customHeight="1">
      <c r="A182" s="12"/>
      <c r="B182" s="202"/>
      <c r="C182" s="203"/>
      <c r="D182" s="204" t="s">
        <v>74</v>
      </c>
      <c r="E182" s="216" t="s">
        <v>85</v>
      </c>
      <c r="F182" s="216" t="s">
        <v>305</v>
      </c>
      <c r="G182" s="203"/>
      <c r="H182" s="203"/>
      <c r="I182" s="206"/>
      <c r="J182" s="217">
        <f>BK182</f>
        <v>0</v>
      </c>
      <c r="K182" s="203"/>
      <c r="L182" s="208"/>
      <c r="M182" s="209"/>
      <c r="N182" s="210"/>
      <c r="O182" s="210"/>
      <c r="P182" s="211">
        <f>P183</f>
        <v>0</v>
      </c>
      <c r="Q182" s="210"/>
      <c r="R182" s="211">
        <f>R183</f>
        <v>0.0048491</v>
      </c>
      <c r="S182" s="210"/>
      <c r="T182" s="212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83</v>
      </c>
      <c r="AT182" s="214" t="s">
        <v>74</v>
      </c>
      <c r="AU182" s="214" t="s">
        <v>83</v>
      </c>
      <c r="AY182" s="213" t="s">
        <v>119</v>
      </c>
      <c r="BK182" s="215">
        <f>BK183</f>
        <v>0</v>
      </c>
    </row>
    <row r="183" spans="1:63" s="12" customFormat="1" ht="20.85" customHeight="1">
      <c r="A183" s="12"/>
      <c r="B183" s="202"/>
      <c r="C183" s="203"/>
      <c r="D183" s="204" t="s">
        <v>74</v>
      </c>
      <c r="E183" s="216" t="s">
        <v>7</v>
      </c>
      <c r="F183" s="216" t="s">
        <v>306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SUM(P184:P190)</f>
        <v>0</v>
      </c>
      <c r="Q183" s="210"/>
      <c r="R183" s="211">
        <f>SUM(R184:R190)</f>
        <v>0.0048491</v>
      </c>
      <c r="S183" s="210"/>
      <c r="T183" s="212">
        <f>SUM(T184:T190)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83</v>
      </c>
      <c r="AT183" s="214" t="s">
        <v>74</v>
      </c>
      <c r="AU183" s="214" t="s">
        <v>85</v>
      </c>
      <c r="AY183" s="213" t="s">
        <v>119</v>
      </c>
      <c r="BK183" s="215">
        <f>SUM(BK184:BK190)</f>
        <v>0</v>
      </c>
    </row>
    <row r="184" spans="1:65" s="2" customFormat="1" ht="33" customHeight="1">
      <c r="A184" s="38"/>
      <c r="B184" s="39"/>
      <c r="C184" s="218" t="s">
        <v>307</v>
      </c>
      <c r="D184" s="218" t="s">
        <v>122</v>
      </c>
      <c r="E184" s="219" t="s">
        <v>308</v>
      </c>
      <c r="F184" s="220" t="s">
        <v>309</v>
      </c>
      <c r="G184" s="221" t="s">
        <v>270</v>
      </c>
      <c r="H184" s="222">
        <v>9.896</v>
      </c>
      <c r="I184" s="223"/>
      <c r="J184" s="224">
        <f>ROUND(I184*H184,2)</f>
        <v>0</v>
      </c>
      <c r="K184" s="220" t="s">
        <v>199</v>
      </c>
      <c r="L184" s="44"/>
      <c r="M184" s="225" t="s">
        <v>19</v>
      </c>
      <c r="N184" s="226" t="s">
        <v>46</v>
      </c>
      <c r="O184" s="84"/>
      <c r="P184" s="227">
        <f>O184*H184</f>
        <v>0</v>
      </c>
      <c r="Q184" s="227">
        <v>0.0001</v>
      </c>
      <c r="R184" s="227">
        <f>Q184*H184</f>
        <v>0.0009896000000000002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138</v>
      </c>
      <c r="AT184" s="229" t="s">
        <v>122</v>
      </c>
      <c r="AU184" s="229" t="s">
        <v>132</v>
      </c>
      <c r="AY184" s="17" t="s">
        <v>119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83</v>
      </c>
      <c r="BK184" s="230">
        <f>ROUND(I184*H184,2)</f>
        <v>0</v>
      </c>
      <c r="BL184" s="17" t="s">
        <v>138</v>
      </c>
      <c r="BM184" s="229" t="s">
        <v>310</v>
      </c>
    </row>
    <row r="185" spans="1:51" s="13" customFormat="1" ht="12">
      <c r="A185" s="13"/>
      <c r="B185" s="231"/>
      <c r="C185" s="232"/>
      <c r="D185" s="233" t="s">
        <v>159</v>
      </c>
      <c r="E185" s="234" t="s">
        <v>19</v>
      </c>
      <c r="F185" s="235" t="s">
        <v>311</v>
      </c>
      <c r="G185" s="232"/>
      <c r="H185" s="234" t="s">
        <v>19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159</v>
      </c>
      <c r="AU185" s="241" t="s">
        <v>132</v>
      </c>
      <c r="AV185" s="13" t="s">
        <v>83</v>
      </c>
      <c r="AW185" s="13" t="s">
        <v>36</v>
      </c>
      <c r="AX185" s="13" t="s">
        <v>75</v>
      </c>
      <c r="AY185" s="241" t="s">
        <v>119</v>
      </c>
    </row>
    <row r="186" spans="1:51" s="14" customFormat="1" ht="12">
      <c r="A186" s="14"/>
      <c r="B186" s="242"/>
      <c r="C186" s="243"/>
      <c r="D186" s="233" t="s">
        <v>159</v>
      </c>
      <c r="E186" s="244" t="s">
        <v>19</v>
      </c>
      <c r="F186" s="245" t="s">
        <v>312</v>
      </c>
      <c r="G186" s="243"/>
      <c r="H186" s="246">
        <v>9.896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2" t="s">
        <v>159</v>
      </c>
      <c r="AU186" s="252" t="s">
        <v>132</v>
      </c>
      <c r="AV186" s="14" t="s">
        <v>85</v>
      </c>
      <c r="AW186" s="14" t="s">
        <v>36</v>
      </c>
      <c r="AX186" s="14" t="s">
        <v>75</v>
      </c>
      <c r="AY186" s="252" t="s">
        <v>119</v>
      </c>
    </row>
    <row r="187" spans="1:65" s="2" customFormat="1" ht="21.75" customHeight="1">
      <c r="A187" s="38"/>
      <c r="B187" s="39"/>
      <c r="C187" s="258" t="s">
        <v>313</v>
      </c>
      <c r="D187" s="258" t="s">
        <v>274</v>
      </c>
      <c r="E187" s="259" t="s">
        <v>314</v>
      </c>
      <c r="F187" s="260" t="s">
        <v>315</v>
      </c>
      <c r="G187" s="261" t="s">
        <v>270</v>
      </c>
      <c r="H187" s="262">
        <v>12.865</v>
      </c>
      <c r="I187" s="263"/>
      <c r="J187" s="264">
        <f>ROUND(I187*H187,2)</f>
        <v>0</v>
      </c>
      <c r="K187" s="260" t="s">
        <v>199</v>
      </c>
      <c r="L187" s="265"/>
      <c r="M187" s="266" t="s">
        <v>19</v>
      </c>
      <c r="N187" s="267" t="s">
        <v>46</v>
      </c>
      <c r="O187" s="84"/>
      <c r="P187" s="227">
        <f>O187*H187</f>
        <v>0</v>
      </c>
      <c r="Q187" s="227">
        <v>0.0003</v>
      </c>
      <c r="R187" s="227">
        <f>Q187*H187</f>
        <v>0.0038594999999999996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155</v>
      </c>
      <c r="AT187" s="229" t="s">
        <v>274</v>
      </c>
      <c r="AU187" s="229" t="s">
        <v>132</v>
      </c>
      <c r="AY187" s="17" t="s">
        <v>119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83</v>
      </c>
      <c r="BK187" s="230">
        <f>ROUND(I187*H187,2)</f>
        <v>0</v>
      </c>
      <c r="BL187" s="17" t="s">
        <v>138</v>
      </c>
      <c r="BM187" s="229" t="s">
        <v>316</v>
      </c>
    </row>
    <row r="188" spans="1:51" s="13" customFormat="1" ht="12">
      <c r="A188" s="13"/>
      <c r="B188" s="231"/>
      <c r="C188" s="232"/>
      <c r="D188" s="233" t="s">
        <v>159</v>
      </c>
      <c r="E188" s="234" t="s">
        <v>19</v>
      </c>
      <c r="F188" s="235" t="s">
        <v>317</v>
      </c>
      <c r="G188" s="232"/>
      <c r="H188" s="234" t="s">
        <v>19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159</v>
      </c>
      <c r="AU188" s="241" t="s">
        <v>132</v>
      </c>
      <c r="AV188" s="13" t="s">
        <v>83</v>
      </c>
      <c r="AW188" s="13" t="s">
        <v>36</v>
      </c>
      <c r="AX188" s="13" t="s">
        <v>75</v>
      </c>
      <c r="AY188" s="241" t="s">
        <v>119</v>
      </c>
    </row>
    <row r="189" spans="1:51" s="14" customFormat="1" ht="12">
      <c r="A189" s="14"/>
      <c r="B189" s="242"/>
      <c r="C189" s="243"/>
      <c r="D189" s="233" t="s">
        <v>159</v>
      </c>
      <c r="E189" s="244" t="s">
        <v>19</v>
      </c>
      <c r="F189" s="245" t="s">
        <v>318</v>
      </c>
      <c r="G189" s="243"/>
      <c r="H189" s="246">
        <v>9.896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159</v>
      </c>
      <c r="AU189" s="252" t="s">
        <v>132</v>
      </c>
      <c r="AV189" s="14" t="s">
        <v>85</v>
      </c>
      <c r="AW189" s="14" t="s">
        <v>36</v>
      </c>
      <c r="AX189" s="14" t="s">
        <v>75</v>
      </c>
      <c r="AY189" s="252" t="s">
        <v>119</v>
      </c>
    </row>
    <row r="190" spans="1:51" s="14" customFormat="1" ht="12">
      <c r="A190" s="14"/>
      <c r="B190" s="242"/>
      <c r="C190" s="243"/>
      <c r="D190" s="233" t="s">
        <v>159</v>
      </c>
      <c r="E190" s="243"/>
      <c r="F190" s="245" t="s">
        <v>319</v>
      </c>
      <c r="G190" s="243"/>
      <c r="H190" s="246">
        <v>12.865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2" t="s">
        <v>159</v>
      </c>
      <c r="AU190" s="252" t="s">
        <v>132</v>
      </c>
      <c r="AV190" s="14" t="s">
        <v>85</v>
      </c>
      <c r="AW190" s="14" t="s">
        <v>4</v>
      </c>
      <c r="AX190" s="14" t="s">
        <v>83</v>
      </c>
      <c r="AY190" s="252" t="s">
        <v>119</v>
      </c>
    </row>
    <row r="191" spans="1:63" s="12" customFormat="1" ht="22.8" customHeight="1">
      <c r="A191" s="12"/>
      <c r="B191" s="202"/>
      <c r="C191" s="203"/>
      <c r="D191" s="204" t="s">
        <v>74</v>
      </c>
      <c r="E191" s="216" t="s">
        <v>320</v>
      </c>
      <c r="F191" s="216" t="s">
        <v>321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SUM(P192:P241)</f>
        <v>0</v>
      </c>
      <c r="Q191" s="210"/>
      <c r="R191" s="211">
        <f>SUM(R192:R241)</f>
        <v>17.63482873</v>
      </c>
      <c r="S191" s="210"/>
      <c r="T191" s="212">
        <f>SUM(T192:T241)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83</v>
      </c>
      <c r="AT191" s="214" t="s">
        <v>74</v>
      </c>
      <c r="AU191" s="214" t="s">
        <v>83</v>
      </c>
      <c r="AY191" s="213" t="s">
        <v>119</v>
      </c>
      <c r="BK191" s="215">
        <f>SUM(BK192:BK241)</f>
        <v>0</v>
      </c>
    </row>
    <row r="192" spans="1:65" s="2" customFormat="1" ht="33" customHeight="1">
      <c r="A192" s="38"/>
      <c r="B192" s="39"/>
      <c r="C192" s="218" t="s">
        <v>322</v>
      </c>
      <c r="D192" s="218" t="s">
        <v>122</v>
      </c>
      <c r="E192" s="219" t="s">
        <v>323</v>
      </c>
      <c r="F192" s="220" t="s">
        <v>324</v>
      </c>
      <c r="G192" s="221" t="s">
        <v>208</v>
      </c>
      <c r="H192" s="222">
        <v>3.307</v>
      </c>
      <c r="I192" s="223"/>
      <c r="J192" s="224">
        <f>ROUND(I192*H192,2)</f>
        <v>0</v>
      </c>
      <c r="K192" s="220" t="s">
        <v>199</v>
      </c>
      <c r="L192" s="44"/>
      <c r="M192" s="225" t="s">
        <v>19</v>
      </c>
      <c r="N192" s="226" t="s">
        <v>46</v>
      </c>
      <c r="O192" s="84"/>
      <c r="P192" s="227">
        <f>O192*H192</f>
        <v>0</v>
      </c>
      <c r="Q192" s="227">
        <v>2.16</v>
      </c>
      <c r="R192" s="227">
        <f>Q192*H192</f>
        <v>7.143120000000001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138</v>
      </c>
      <c r="AT192" s="229" t="s">
        <v>122</v>
      </c>
      <c r="AU192" s="229" t="s">
        <v>85</v>
      </c>
      <c r="AY192" s="17" t="s">
        <v>119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83</v>
      </c>
      <c r="BK192" s="230">
        <f>ROUND(I192*H192,2)</f>
        <v>0</v>
      </c>
      <c r="BL192" s="17" t="s">
        <v>138</v>
      </c>
      <c r="BM192" s="229" t="s">
        <v>325</v>
      </c>
    </row>
    <row r="193" spans="1:51" s="13" customFormat="1" ht="12">
      <c r="A193" s="13"/>
      <c r="B193" s="231"/>
      <c r="C193" s="232"/>
      <c r="D193" s="233" t="s">
        <v>159</v>
      </c>
      <c r="E193" s="234" t="s">
        <v>19</v>
      </c>
      <c r="F193" s="235" t="s">
        <v>326</v>
      </c>
      <c r="G193" s="232"/>
      <c r="H193" s="234" t="s">
        <v>19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159</v>
      </c>
      <c r="AU193" s="241" t="s">
        <v>85</v>
      </c>
      <c r="AV193" s="13" t="s">
        <v>83</v>
      </c>
      <c r="AW193" s="13" t="s">
        <v>36</v>
      </c>
      <c r="AX193" s="13" t="s">
        <v>75</v>
      </c>
      <c r="AY193" s="241" t="s">
        <v>119</v>
      </c>
    </row>
    <row r="194" spans="1:51" s="14" customFormat="1" ht="12">
      <c r="A194" s="14"/>
      <c r="B194" s="242"/>
      <c r="C194" s="243"/>
      <c r="D194" s="233" t="s">
        <v>159</v>
      </c>
      <c r="E194" s="244" t="s">
        <v>19</v>
      </c>
      <c r="F194" s="245" t="s">
        <v>327</v>
      </c>
      <c r="G194" s="243"/>
      <c r="H194" s="246">
        <v>2.637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159</v>
      </c>
      <c r="AU194" s="252" t="s">
        <v>85</v>
      </c>
      <c r="AV194" s="14" t="s">
        <v>85</v>
      </c>
      <c r="AW194" s="14" t="s">
        <v>36</v>
      </c>
      <c r="AX194" s="14" t="s">
        <v>75</v>
      </c>
      <c r="AY194" s="252" t="s">
        <v>119</v>
      </c>
    </row>
    <row r="195" spans="1:51" s="13" customFormat="1" ht="12">
      <c r="A195" s="13"/>
      <c r="B195" s="231"/>
      <c r="C195" s="232"/>
      <c r="D195" s="233" t="s">
        <v>159</v>
      </c>
      <c r="E195" s="234" t="s">
        <v>19</v>
      </c>
      <c r="F195" s="235" t="s">
        <v>328</v>
      </c>
      <c r="G195" s="232"/>
      <c r="H195" s="234" t="s">
        <v>19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159</v>
      </c>
      <c r="AU195" s="241" t="s">
        <v>85</v>
      </c>
      <c r="AV195" s="13" t="s">
        <v>83</v>
      </c>
      <c r="AW195" s="13" t="s">
        <v>36</v>
      </c>
      <c r="AX195" s="13" t="s">
        <v>75</v>
      </c>
      <c r="AY195" s="241" t="s">
        <v>119</v>
      </c>
    </row>
    <row r="196" spans="1:51" s="14" customFormat="1" ht="12">
      <c r="A196" s="14"/>
      <c r="B196" s="242"/>
      <c r="C196" s="243"/>
      <c r="D196" s="233" t="s">
        <v>159</v>
      </c>
      <c r="E196" s="244" t="s">
        <v>19</v>
      </c>
      <c r="F196" s="245" t="s">
        <v>329</v>
      </c>
      <c r="G196" s="243"/>
      <c r="H196" s="246">
        <v>0.516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159</v>
      </c>
      <c r="AU196" s="252" t="s">
        <v>85</v>
      </c>
      <c r="AV196" s="14" t="s">
        <v>85</v>
      </c>
      <c r="AW196" s="14" t="s">
        <v>36</v>
      </c>
      <c r="AX196" s="14" t="s">
        <v>75</v>
      </c>
      <c r="AY196" s="252" t="s">
        <v>119</v>
      </c>
    </row>
    <row r="197" spans="1:51" s="13" customFormat="1" ht="12">
      <c r="A197" s="13"/>
      <c r="B197" s="231"/>
      <c r="C197" s="232"/>
      <c r="D197" s="233" t="s">
        <v>159</v>
      </c>
      <c r="E197" s="234" t="s">
        <v>19</v>
      </c>
      <c r="F197" s="235" t="s">
        <v>330</v>
      </c>
      <c r="G197" s="232"/>
      <c r="H197" s="234" t="s">
        <v>19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159</v>
      </c>
      <c r="AU197" s="241" t="s">
        <v>85</v>
      </c>
      <c r="AV197" s="13" t="s">
        <v>83</v>
      </c>
      <c r="AW197" s="13" t="s">
        <v>36</v>
      </c>
      <c r="AX197" s="13" t="s">
        <v>75</v>
      </c>
      <c r="AY197" s="241" t="s">
        <v>119</v>
      </c>
    </row>
    <row r="198" spans="1:51" s="14" customFormat="1" ht="12">
      <c r="A198" s="14"/>
      <c r="B198" s="242"/>
      <c r="C198" s="243"/>
      <c r="D198" s="233" t="s">
        <v>159</v>
      </c>
      <c r="E198" s="244" t="s">
        <v>19</v>
      </c>
      <c r="F198" s="245" t="s">
        <v>331</v>
      </c>
      <c r="G198" s="243"/>
      <c r="H198" s="246">
        <v>0.154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159</v>
      </c>
      <c r="AU198" s="252" t="s">
        <v>85</v>
      </c>
      <c r="AV198" s="14" t="s">
        <v>85</v>
      </c>
      <c r="AW198" s="14" t="s">
        <v>36</v>
      </c>
      <c r="AX198" s="14" t="s">
        <v>75</v>
      </c>
      <c r="AY198" s="252" t="s">
        <v>119</v>
      </c>
    </row>
    <row r="199" spans="1:65" s="2" customFormat="1" ht="21.75" customHeight="1">
      <c r="A199" s="38"/>
      <c r="B199" s="39"/>
      <c r="C199" s="218" t="s">
        <v>332</v>
      </c>
      <c r="D199" s="218" t="s">
        <v>122</v>
      </c>
      <c r="E199" s="219" t="s">
        <v>333</v>
      </c>
      <c r="F199" s="220" t="s">
        <v>334</v>
      </c>
      <c r="G199" s="221" t="s">
        <v>208</v>
      </c>
      <c r="H199" s="222">
        <v>3.16</v>
      </c>
      <c r="I199" s="223"/>
      <c r="J199" s="224">
        <f>ROUND(I199*H199,2)</f>
        <v>0</v>
      </c>
      <c r="K199" s="220" t="s">
        <v>199</v>
      </c>
      <c r="L199" s="44"/>
      <c r="M199" s="225" t="s">
        <v>19</v>
      </c>
      <c r="N199" s="226" t="s">
        <v>46</v>
      </c>
      <c r="O199" s="84"/>
      <c r="P199" s="227">
        <f>O199*H199</f>
        <v>0</v>
      </c>
      <c r="Q199" s="227">
        <v>2.25634</v>
      </c>
      <c r="R199" s="227">
        <f>Q199*H199</f>
        <v>7.1300343999999996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138</v>
      </c>
      <c r="AT199" s="229" t="s">
        <v>122</v>
      </c>
      <c r="AU199" s="229" t="s">
        <v>85</v>
      </c>
      <c r="AY199" s="17" t="s">
        <v>119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83</v>
      </c>
      <c r="BK199" s="230">
        <f>ROUND(I199*H199,2)</f>
        <v>0</v>
      </c>
      <c r="BL199" s="17" t="s">
        <v>138</v>
      </c>
      <c r="BM199" s="229" t="s">
        <v>335</v>
      </c>
    </row>
    <row r="200" spans="1:51" s="13" customFormat="1" ht="12">
      <c r="A200" s="13"/>
      <c r="B200" s="231"/>
      <c r="C200" s="232"/>
      <c r="D200" s="233" t="s">
        <v>159</v>
      </c>
      <c r="E200" s="234" t="s">
        <v>19</v>
      </c>
      <c r="F200" s="235" t="s">
        <v>326</v>
      </c>
      <c r="G200" s="232"/>
      <c r="H200" s="234" t="s">
        <v>19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159</v>
      </c>
      <c r="AU200" s="241" t="s">
        <v>85</v>
      </c>
      <c r="AV200" s="13" t="s">
        <v>83</v>
      </c>
      <c r="AW200" s="13" t="s">
        <v>36</v>
      </c>
      <c r="AX200" s="13" t="s">
        <v>75</v>
      </c>
      <c r="AY200" s="241" t="s">
        <v>119</v>
      </c>
    </row>
    <row r="201" spans="1:51" s="14" customFormat="1" ht="12">
      <c r="A201" s="14"/>
      <c r="B201" s="242"/>
      <c r="C201" s="243"/>
      <c r="D201" s="233" t="s">
        <v>159</v>
      </c>
      <c r="E201" s="244" t="s">
        <v>19</v>
      </c>
      <c r="F201" s="245" t="s">
        <v>327</v>
      </c>
      <c r="G201" s="243"/>
      <c r="H201" s="246">
        <v>2.637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159</v>
      </c>
      <c r="AU201" s="252" t="s">
        <v>85</v>
      </c>
      <c r="AV201" s="14" t="s">
        <v>85</v>
      </c>
      <c r="AW201" s="14" t="s">
        <v>36</v>
      </c>
      <c r="AX201" s="14" t="s">
        <v>75</v>
      </c>
      <c r="AY201" s="252" t="s">
        <v>119</v>
      </c>
    </row>
    <row r="202" spans="1:51" s="13" customFormat="1" ht="12">
      <c r="A202" s="13"/>
      <c r="B202" s="231"/>
      <c r="C202" s="232"/>
      <c r="D202" s="233" t="s">
        <v>159</v>
      </c>
      <c r="E202" s="234" t="s">
        <v>19</v>
      </c>
      <c r="F202" s="235" t="s">
        <v>336</v>
      </c>
      <c r="G202" s="232"/>
      <c r="H202" s="234" t="s">
        <v>19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159</v>
      </c>
      <c r="AU202" s="241" t="s">
        <v>85</v>
      </c>
      <c r="AV202" s="13" t="s">
        <v>83</v>
      </c>
      <c r="AW202" s="13" t="s">
        <v>36</v>
      </c>
      <c r="AX202" s="13" t="s">
        <v>75</v>
      </c>
      <c r="AY202" s="241" t="s">
        <v>119</v>
      </c>
    </row>
    <row r="203" spans="1:51" s="14" customFormat="1" ht="12">
      <c r="A203" s="14"/>
      <c r="B203" s="242"/>
      <c r="C203" s="243"/>
      <c r="D203" s="233" t="s">
        <v>159</v>
      </c>
      <c r="E203" s="244" t="s">
        <v>19</v>
      </c>
      <c r="F203" s="245" t="s">
        <v>337</v>
      </c>
      <c r="G203" s="243"/>
      <c r="H203" s="246">
        <v>0.225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159</v>
      </c>
      <c r="AU203" s="252" t="s">
        <v>85</v>
      </c>
      <c r="AV203" s="14" t="s">
        <v>85</v>
      </c>
      <c r="AW203" s="14" t="s">
        <v>36</v>
      </c>
      <c r="AX203" s="14" t="s">
        <v>75</v>
      </c>
      <c r="AY203" s="252" t="s">
        <v>119</v>
      </c>
    </row>
    <row r="204" spans="1:51" s="13" customFormat="1" ht="12">
      <c r="A204" s="13"/>
      <c r="B204" s="231"/>
      <c r="C204" s="232"/>
      <c r="D204" s="233" t="s">
        <v>159</v>
      </c>
      <c r="E204" s="234" t="s">
        <v>19</v>
      </c>
      <c r="F204" s="235" t="s">
        <v>328</v>
      </c>
      <c r="G204" s="232"/>
      <c r="H204" s="234" t="s">
        <v>19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159</v>
      </c>
      <c r="AU204" s="241" t="s">
        <v>85</v>
      </c>
      <c r="AV204" s="13" t="s">
        <v>83</v>
      </c>
      <c r="AW204" s="13" t="s">
        <v>36</v>
      </c>
      <c r="AX204" s="13" t="s">
        <v>75</v>
      </c>
      <c r="AY204" s="241" t="s">
        <v>119</v>
      </c>
    </row>
    <row r="205" spans="1:51" s="14" customFormat="1" ht="12">
      <c r="A205" s="14"/>
      <c r="B205" s="242"/>
      <c r="C205" s="243"/>
      <c r="D205" s="233" t="s">
        <v>159</v>
      </c>
      <c r="E205" s="244" t="s">
        <v>19</v>
      </c>
      <c r="F205" s="245" t="s">
        <v>338</v>
      </c>
      <c r="G205" s="243"/>
      <c r="H205" s="246">
        <v>0.258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159</v>
      </c>
      <c r="AU205" s="252" t="s">
        <v>85</v>
      </c>
      <c r="AV205" s="14" t="s">
        <v>85</v>
      </c>
      <c r="AW205" s="14" t="s">
        <v>36</v>
      </c>
      <c r="AX205" s="14" t="s">
        <v>75</v>
      </c>
      <c r="AY205" s="252" t="s">
        <v>119</v>
      </c>
    </row>
    <row r="206" spans="1:51" s="14" customFormat="1" ht="12">
      <c r="A206" s="14"/>
      <c r="B206" s="242"/>
      <c r="C206" s="243"/>
      <c r="D206" s="233" t="s">
        <v>159</v>
      </c>
      <c r="E206" s="244" t="s">
        <v>19</v>
      </c>
      <c r="F206" s="245" t="s">
        <v>339</v>
      </c>
      <c r="G206" s="243"/>
      <c r="H206" s="246">
        <v>0.04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159</v>
      </c>
      <c r="AU206" s="252" t="s">
        <v>85</v>
      </c>
      <c r="AV206" s="14" t="s">
        <v>85</v>
      </c>
      <c r="AW206" s="14" t="s">
        <v>36</v>
      </c>
      <c r="AX206" s="14" t="s">
        <v>75</v>
      </c>
      <c r="AY206" s="252" t="s">
        <v>119</v>
      </c>
    </row>
    <row r="207" spans="1:65" s="2" customFormat="1" ht="16.5" customHeight="1">
      <c r="A207" s="38"/>
      <c r="B207" s="39"/>
      <c r="C207" s="218" t="s">
        <v>340</v>
      </c>
      <c r="D207" s="218" t="s">
        <v>122</v>
      </c>
      <c r="E207" s="219" t="s">
        <v>341</v>
      </c>
      <c r="F207" s="220" t="s">
        <v>342</v>
      </c>
      <c r="G207" s="221" t="s">
        <v>270</v>
      </c>
      <c r="H207" s="222">
        <v>9.659</v>
      </c>
      <c r="I207" s="223"/>
      <c r="J207" s="224">
        <f>ROUND(I207*H207,2)</f>
        <v>0</v>
      </c>
      <c r="K207" s="220" t="s">
        <v>199</v>
      </c>
      <c r="L207" s="44"/>
      <c r="M207" s="225" t="s">
        <v>19</v>
      </c>
      <c r="N207" s="226" t="s">
        <v>46</v>
      </c>
      <c r="O207" s="84"/>
      <c r="P207" s="227">
        <f>O207*H207</f>
        <v>0</v>
      </c>
      <c r="Q207" s="227">
        <v>0.00247</v>
      </c>
      <c r="R207" s="227">
        <f>Q207*H207</f>
        <v>0.02385773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138</v>
      </c>
      <c r="AT207" s="229" t="s">
        <v>122</v>
      </c>
      <c r="AU207" s="229" t="s">
        <v>85</v>
      </c>
      <c r="AY207" s="17" t="s">
        <v>119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83</v>
      </c>
      <c r="BK207" s="230">
        <f>ROUND(I207*H207,2)</f>
        <v>0</v>
      </c>
      <c r="BL207" s="17" t="s">
        <v>138</v>
      </c>
      <c r="BM207" s="229" t="s">
        <v>343</v>
      </c>
    </row>
    <row r="208" spans="1:51" s="13" customFormat="1" ht="12">
      <c r="A208" s="13"/>
      <c r="B208" s="231"/>
      <c r="C208" s="232"/>
      <c r="D208" s="233" t="s">
        <v>159</v>
      </c>
      <c r="E208" s="234" t="s">
        <v>19</v>
      </c>
      <c r="F208" s="235" t="s">
        <v>326</v>
      </c>
      <c r="G208" s="232"/>
      <c r="H208" s="234" t="s">
        <v>19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159</v>
      </c>
      <c r="AU208" s="241" t="s">
        <v>85</v>
      </c>
      <c r="AV208" s="13" t="s">
        <v>83</v>
      </c>
      <c r="AW208" s="13" t="s">
        <v>36</v>
      </c>
      <c r="AX208" s="13" t="s">
        <v>75</v>
      </c>
      <c r="AY208" s="241" t="s">
        <v>119</v>
      </c>
    </row>
    <row r="209" spans="1:51" s="14" customFormat="1" ht="12">
      <c r="A209" s="14"/>
      <c r="B209" s="242"/>
      <c r="C209" s="243"/>
      <c r="D209" s="233" t="s">
        <v>159</v>
      </c>
      <c r="E209" s="244" t="s">
        <v>19</v>
      </c>
      <c r="F209" s="245" t="s">
        <v>344</v>
      </c>
      <c r="G209" s="243"/>
      <c r="H209" s="246">
        <v>5.94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159</v>
      </c>
      <c r="AU209" s="252" t="s">
        <v>85</v>
      </c>
      <c r="AV209" s="14" t="s">
        <v>85</v>
      </c>
      <c r="AW209" s="14" t="s">
        <v>36</v>
      </c>
      <c r="AX209" s="14" t="s">
        <v>75</v>
      </c>
      <c r="AY209" s="252" t="s">
        <v>119</v>
      </c>
    </row>
    <row r="210" spans="1:51" s="13" customFormat="1" ht="12">
      <c r="A210" s="13"/>
      <c r="B210" s="231"/>
      <c r="C210" s="232"/>
      <c r="D210" s="233" t="s">
        <v>159</v>
      </c>
      <c r="E210" s="234" t="s">
        <v>19</v>
      </c>
      <c r="F210" s="235" t="s">
        <v>336</v>
      </c>
      <c r="G210" s="232"/>
      <c r="H210" s="234" t="s">
        <v>19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159</v>
      </c>
      <c r="AU210" s="241" t="s">
        <v>85</v>
      </c>
      <c r="AV210" s="13" t="s">
        <v>83</v>
      </c>
      <c r="AW210" s="13" t="s">
        <v>36</v>
      </c>
      <c r="AX210" s="13" t="s">
        <v>75</v>
      </c>
      <c r="AY210" s="241" t="s">
        <v>119</v>
      </c>
    </row>
    <row r="211" spans="1:51" s="14" customFormat="1" ht="12">
      <c r="A211" s="14"/>
      <c r="B211" s="242"/>
      <c r="C211" s="243"/>
      <c r="D211" s="233" t="s">
        <v>159</v>
      </c>
      <c r="E211" s="244" t="s">
        <v>19</v>
      </c>
      <c r="F211" s="245" t="s">
        <v>345</v>
      </c>
      <c r="G211" s="243"/>
      <c r="H211" s="246">
        <v>1.8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159</v>
      </c>
      <c r="AU211" s="252" t="s">
        <v>85</v>
      </c>
      <c r="AV211" s="14" t="s">
        <v>85</v>
      </c>
      <c r="AW211" s="14" t="s">
        <v>36</v>
      </c>
      <c r="AX211" s="14" t="s">
        <v>75</v>
      </c>
      <c r="AY211" s="252" t="s">
        <v>119</v>
      </c>
    </row>
    <row r="212" spans="1:51" s="13" customFormat="1" ht="12">
      <c r="A212" s="13"/>
      <c r="B212" s="231"/>
      <c r="C212" s="232"/>
      <c r="D212" s="233" t="s">
        <v>159</v>
      </c>
      <c r="E212" s="234" t="s">
        <v>19</v>
      </c>
      <c r="F212" s="235" t="s">
        <v>328</v>
      </c>
      <c r="G212" s="232"/>
      <c r="H212" s="234" t="s">
        <v>19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159</v>
      </c>
      <c r="AU212" s="241" t="s">
        <v>85</v>
      </c>
      <c r="AV212" s="13" t="s">
        <v>83</v>
      </c>
      <c r="AW212" s="13" t="s">
        <v>36</v>
      </c>
      <c r="AX212" s="13" t="s">
        <v>75</v>
      </c>
      <c r="AY212" s="241" t="s">
        <v>119</v>
      </c>
    </row>
    <row r="213" spans="1:51" s="14" customFormat="1" ht="12">
      <c r="A213" s="14"/>
      <c r="B213" s="242"/>
      <c r="C213" s="243"/>
      <c r="D213" s="233" t="s">
        <v>159</v>
      </c>
      <c r="E213" s="244" t="s">
        <v>19</v>
      </c>
      <c r="F213" s="245" t="s">
        <v>346</v>
      </c>
      <c r="G213" s="243"/>
      <c r="H213" s="246">
        <v>1.919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159</v>
      </c>
      <c r="AU213" s="252" t="s">
        <v>85</v>
      </c>
      <c r="AV213" s="14" t="s">
        <v>85</v>
      </c>
      <c r="AW213" s="14" t="s">
        <v>36</v>
      </c>
      <c r="AX213" s="14" t="s">
        <v>75</v>
      </c>
      <c r="AY213" s="252" t="s">
        <v>119</v>
      </c>
    </row>
    <row r="214" spans="1:65" s="2" customFormat="1" ht="16.5" customHeight="1">
      <c r="A214" s="38"/>
      <c r="B214" s="39"/>
      <c r="C214" s="218" t="s">
        <v>320</v>
      </c>
      <c r="D214" s="218" t="s">
        <v>122</v>
      </c>
      <c r="E214" s="219" t="s">
        <v>347</v>
      </c>
      <c r="F214" s="220" t="s">
        <v>348</v>
      </c>
      <c r="G214" s="221" t="s">
        <v>270</v>
      </c>
      <c r="H214" s="222">
        <v>9.659</v>
      </c>
      <c r="I214" s="223"/>
      <c r="J214" s="224">
        <f>ROUND(I214*H214,2)</f>
        <v>0</v>
      </c>
      <c r="K214" s="220" t="s">
        <v>199</v>
      </c>
      <c r="L214" s="44"/>
      <c r="M214" s="225" t="s">
        <v>19</v>
      </c>
      <c r="N214" s="226" t="s">
        <v>46</v>
      </c>
      <c r="O214" s="84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138</v>
      </c>
      <c r="AT214" s="229" t="s">
        <v>122</v>
      </c>
      <c r="AU214" s="229" t="s">
        <v>85</v>
      </c>
      <c r="AY214" s="17" t="s">
        <v>119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83</v>
      </c>
      <c r="BK214" s="230">
        <f>ROUND(I214*H214,2)</f>
        <v>0</v>
      </c>
      <c r="BL214" s="17" t="s">
        <v>138</v>
      </c>
      <c r="BM214" s="229" t="s">
        <v>349</v>
      </c>
    </row>
    <row r="215" spans="1:51" s="14" customFormat="1" ht="12">
      <c r="A215" s="14"/>
      <c r="B215" s="242"/>
      <c r="C215" s="243"/>
      <c r="D215" s="233" t="s">
        <v>159</v>
      </c>
      <c r="E215" s="244" t="s">
        <v>19</v>
      </c>
      <c r="F215" s="245" t="s">
        <v>350</v>
      </c>
      <c r="G215" s="243"/>
      <c r="H215" s="246">
        <v>9.659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159</v>
      </c>
      <c r="AU215" s="252" t="s">
        <v>85</v>
      </c>
      <c r="AV215" s="14" t="s">
        <v>85</v>
      </c>
      <c r="AW215" s="14" t="s">
        <v>36</v>
      </c>
      <c r="AX215" s="14" t="s">
        <v>75</v>
      </c>
      <c r="AY215" s="252" t="s">
        <v>119</v>
      </c>
    </row>
    <row r="216" spans="1:65" s="2" customFormat="1" ht="21.75" customHeight="1">
      <c r="A216" s="38"/>
      <c r="B216" s="39"/>
      <c r="C216" s="218" t="s">
        <v>351</v>
      </c>
      <c r="D216" s="218" t="s">
        <v>122</v>
      </c>
      <c r="E216" s="219" t="s">
        <v>352</v>
      </c>
      <c r="F216" s="220" t="s">
        <v>353</v>
      </c>
      <c r="G216" s="221" t="s">
        <v>208</v>
      </c>
      <c r="H216" s="222">
        <v>1.377</v>
      </c>
      <c r="I216" s="223"/>
      <c r="J216" s="224">
        <f>ROUND(I216*H216,2)</f>
        <v>0</v>
      </c>
      <c r="K216" s="220" t="s">
        <v>199</v>
      </c>
      <c r="L216" s="44"/>
      <c r="M216" s="225" t="s">
        <v>19</v>
      </c>
      <c r="N216" s="226" t="s">
        <v>46</v>
      </c>
      <c r="O216" s="84"/>
      <c r="P216" s="227">
        <f>O216*H216</f>
        <v>0</v>
      </c>
      <c r="Q216" s="227">
        <v>2.25634</v>
      </c>
      <c r="R216" s="227">
        <f>Q216*H216</f>
        <v>3.10698018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138</v>
      </c>
      <c r="AT216" s="229" t="s">
        <v>122</v>
      </c>
      <c r="AU216" s="229" t="s">
        <v>85</v>
      </c>
      <c r="AY216" s="17" t="s">
        <v>119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83</v>
      </c>
      <c r="BK216" s="230">
        <f>ROUND(I216*H216,2)</f>
        <v>0</v>
      </c>
      <c r="BL216" s="17" t="s">
        <v>138</v>
      </c>
      <c r="BM216" s="229" t="s">
        <v>354</v>
      </c>
    </row>
    <row r="217" spans="1:51" s="13" customFormat="1" ht="12">
      <c r="A217" s="13"/>
      <c r="B217" s="231"/>
      <c r="C217" s="232"/>
      <c r="D217" s="233" t="s">
        <v>159</v>
      </c>
      <c r="E217" s="234" t="s">
        <v>19</v>
      </c>
      <c r="F217" s="235" t="s">
        <v>328</v>
      </c>
      <c r="G217" s="232"/>
      <c r="H217" s="234" t="s">
        <v>19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1" t="s">
        <v>159</v>
      </c>
      <c r="AU217" s="241" t="s">
        <v>85</v>
      </c>
      <c r="AV217" s="13" t="s">
        <v>83</v>
      </c>
      <c r="AW217" s="13" t="s">
        <v>36</v>
      </c>
      <c r="AX217" s="13" t="s">
        <v>75</v>
      </c>
      <c r="AY217" s="241" t="s">
        <v>119</v>
      </c>
    </row>
    <row r="218" spans="1:51" s="14" customFormat="1" ht="12">
      <c r="A218" s="14"/>
      <c r="B218" s="242"/>
      <c r="C218" s="243"/>
      <c r="D218" s="233" t="s">
        <v>159</v>
      </c>
      <c r="E218" s="244" t="s">
        <v>19</v>
      </c>
      <c r="F218" s="245" t="s">
        <v>355</v>
      </c>
      <c r="G218" s="243"/>
      <c r="H218" s="246">
        <v>0.03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2" t="s">
        <v>159</v>
      </c>
      <c r="AU218" s="252" t="s">
        <v>85</v>
      </c>
      <c r="AV218" s="14" t="s">
        <v>85</v>
      </c>
      <c r="AW218" s="14" t="s">
        <v>36</v>
      </c>
      <c r="AX218" s="14" t="s">
        <v>75</v>
      </c>
      <c r="AY218" s="252" t="s">
        <v>119</v>
      </c>
    </row>
    <row r="219" spans="1:51" s="13" customFormat="1" ht="12">
      <c r="A219" s="13"/>
      <c r="B219" s="231"/>
      <c r="C219" s="232"/>
      <c r="D219" s="233" t="s">
        <v>159</v>
      </c>
      <c r="E219" s="234" t="s">
        <v>19</v>
      </c>
      <c r="F219" s="235" t="s">
        <v>217</v>
      </c>
      <c r="G219" s="232"/>
      <c r="H219" s="234" t="s">
        <v>19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159</v>
      </c>
      <c r="AU219" s="241" t="s">
        <v>85</v>
      </c>
      <c r="AV219" s="13" t="s">
        <v>83</v>
      </c>
      <c r="AW219" s="13" t="s">
        <v>36</v>
      </c>
      <c r="AX219" s="13" t="s">
        <v>75</v>
      </c>
      <c r="AY219" s="241" t="s">
        <v>119</v>
      </c>
    </row>
    <row r="220" spans="1:51" s="14" customFormat="1" ht="12">
      <c r="A220" s="14"/>
      <c r="B220" s="242"/>
      <c r="C220" s="243"/>
      <c r="D220" s="233" t="s">
        <v>159</v>
      </c>
      <c r="E220" s="244" t="s">
        <v>19</v>
      </c>
      <c r="F220" s="245" t="s">
        <v>356</v>
      </c>
      <c r="G220" s="243"/>
      <c r="H220" s="246">
        <v>1.04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2" t="s">
        <v>159</v>
      </c>
      <c r="AU220" s="252" t="s">
        <v>85</v>
      </c>
      <c r="AV220" s="14" t="s">
        <v>85</v>
      </c>
      <c r="AW220" s="14" t="s">
        <v>36</v>
      </c>
      <c r="AX220" s="14" t="s">
        <v>75</v>
      </c>
      <c r="AY220" s="252" t="s">
        <v>119</v>
      </c>
    </row>
    <row r="221" spans="1:51" s="13" customFormat="1" ht="12">
      <c r="A221" s="13"/>
      <c r="B221" s="231"/>
      <c r="C221" s="232"/>
      <c r="D221" s="233" t="s">
        <v>159</v>
      </c>
      <c r="E221" s="234" t="s">
        <v>19</v>
      </c>
      <c r="F221" s="235" t="s">
        <v>330</v>
      </c>
      <c r="G221" s="232"/>
      <c r="H221" s="234" t="s">
        <v>19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159</v>
      </c>
      <c r="AU221" s="241" t="s">
        <v>85</v>
      </c>
      <c r="AV221" s="13" t="s">
        <v>83</v>
      </c>
      <c r="AW221" s="13" t="s">
        <v>36</v>
      </c>
      <c r="AX221" s="13" t="s">
        <v>75</v>
      </c>
      <c r="AY221" s="241" t="s">
        <v>119</v>
      </c>
    </row>
    <row r="222" spans="1:51" s="14" customFormat="1" ht="12">
      <c r="A222" s="14"/>
      <c r="B222" s="242"/>
      <c r="C222" s="243"/>
      <c r="D222" s="233" t="s">
        <v>159</v>
      </c>
      <c r="E222" s="244" t="s">
        <v>19</v>
      </c>
      <c r="F222" s="245" t="s">
        <v>357</v>
      </c>
      <c r="G222" s="243"/>
      <c r="H222" s="246">
        <v>0.307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159</v>
      </c>
      <c r="AU222" s="252" t="s">
        <v>85</v>
      </c>
      <c r="AV222" s="14" t="s">
        <v>85</v>
      </c>
      <c r="AW222" s="14" t="s">
        <v>36</v>
      </c>
      <c r="AX222" s="14" t="s">
        <v>75</v>
      </c>
      <c r="AY222" s="252" t="s">
        <v>119</v>
      </c>
    </row>
    <row r="223" spans="1:65" s="2" customFormat="1" ht="16.5" customHeight="1">
      <c r="A223" s="38"/>
      <c r="B223" s="39"/>
      <c r="C223" s="218" t="s">
        <v>358</v>
      </c>
      <c r="D223" s="218" t="s">
        <v>122</v>
      </c>
      <c r="E223" s="219" t="s">
        <v>359</v>
      </c>
      <c r="F223" s="220" t="s">
        <v>360</v>
      </c>
      <c r="G223" s="221" t="s">
        <v>270</v>
      </c>
      <c r="H223" s="222">
        <v>9.012</v>
      </c>
      <c r="I223" s="223"/>
      <c r="J223" s="224">
        <f>ROUND(I223*H223,2)</f>
        <v>0</v>
      </c>
      <c r="K223" s="220" t="s">
        <v>199</v>
      </c>
      <c r="L223" s="44"/>
      <c r="M223" s="225" t="s">
        <v>19</v>
      </c>
      <c r="N223" s="226" t="s">
        <v>46</v>
      </c>
      <c r="O223" s="84"/>
      <c r="P223" s="227">
        <f>O223*H223</f>
        <v>0</v>
      </c>
      <c r="Q223" s="227">
        <v>0.00269</v>
      </c>
      <c r="R223" s="227">
        <f>Q223*H223</f>
        <v>0.02424228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138</v>
      </c>
      <c r="AT223" s="229" t="s">
        <v>122</v>
      </c>
      <c r="AU223" s="229" t="s">
        <v>85</v>
      </c>
      <c r="AY223" s="17" t="s">
        <v>119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83</v>
      </c>
      <c r="BK223" s="230">
        <f>ROUND(I223*H223,2)</f>
        <v>0</v>
      </c>
      <c r="BL223" s="17" t="s">
        <v>138</v>
      </c>
      <c r="BM223" s="229" t="s">
        <v>361</v>
      </c>
    </row>
    <row r="224" spans="1:51" s="13" customFormat="1" ht="12">
      <c r="A224" s="13"/>
      <c r="B224" s="231"/>
      <c r="C224" s="232"/>
      <c r="D224" s="233" t="s">
        <v>159</v>
      </c>
      <c r="E224" s="234" t="s">
        <v>19</v>
      </c>
      <c r="F224" s="235" t="s">
        <v>328</v>
      </c>
      <c r="G224" s="232"/>
      <c r="H224" s="234" t="s">
        <v>19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159</v>
      </c>
      <c r="AU224" s="241" t="s">
        <v>85</v>
      </c>
      <c r="AV224" s="13" t="s">
        <v>83</v>
      </c>
      <c r="AW224" s="13" t="s">
        <v>36</v>
      </c>
      <c r="AX224" s="13" t="s">
        <v>75</v>
      </c>
      <c r="AY224" s="241" t="s">
        <v>119</v>
      </c>
    </row>
    <row r="225" spans="1:51" s="14" customFormat="1" ht="12">
      <c r="A225" s="14"/>
      <c r="B225" s="242"/>
      <c r="C225" s="243"/>
      <c r="D225" s="233" t="s">
        <v>159</v>
      </c>
      <c r="E225" s="244" t="s">
        <v>19</v>
      </c>
      <c r="F225" s="245" t="s">
        <v>362</v>
      </c>
      <c r="G225" s="243"/>
      <c r="H225" s="246">
        <v>0.42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159</v>
      </c>
      <c r="AU225" s="252" t="s">
        <v>85</v>
      </c>
      <c r="AV225" s="14" t="s">
        <v>85</v>
      </c>
      <c r="AW225" s="14" t="s">
        <v>36</v>
      </c>
      <c r="AX225" s="14" t="s">
        <v>75</v>
      </c>
      <c r="AY225" s="252" t="s">
        <v>119</v>
      </c>
    </row>
    <row r="226" spans="1:51" s="13" customFormat="1" ht="12">
      <c r="A226" s="13"/>
      <c r="B226" s="231"/>
      <c r="C226" s="232"/>
      <c r="D226" s="233" t="s">
        <v>159</v>
      </c>
      <c r="E226" s="234" t="s">
        <v>19</v>
      </c>
      <c r="F226" s="235" t="s">
        <v>217</v>
      </c>
      <c r="G226" s="232"/>
      <c r="H226" s="234" t="s">
        <v>19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159</v>
      </c>
      <c r="AU226" s="241" t="s">
        <v>85</v>
      </c>
      <c r="AV226" s="13" t="s">
        <v>83</v>
      </c>
      <c r="AW226" s="13" t="s">
        <v>36</v>
      </c>
      <c r="AX226" s="13" t="s">
        <v>75</v>
      </c>
      <c r="AY226" s="241" t="s">
        <v>119</v>
      </c>
    </row>
    <row r="227" spans="1:51" s="14" customFormat="1" ht="12">
      <c r="A227" s="14"/>
      <c r="B227" s="242"/>
      <c r="C227" s="243"/>
      <c r="D227" s="233" t="s">
        <v>159</v>
      </c>
      <c r="E227" s="244" t="s">
        <v>19</v>
      </c>
      <c r="F227" s="245" t="s">
        <v>363</v>
      </c>
      <c r="G227" s="243"/>
      <c r="H227" s="246">
        <v>3.6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159</v>
      </c>
      <c r="AU227" s="252" t="s">
        <v>85</v>
      </c>
      <c r="AV227" s="14" t="s">
        <v>85</v>
      </c>
      <c r="AW227" s="14" t="s">
        <v>36</v>
      </c>
      <c r="AX227" s="14" t="s">
        <v>75</v>
      </c>
      <c r="AY227" s="252" t="s">
        <v>119</v>
      </c>
    </row>
    <row r="228" spans="1:51" s="13" customFormat="1" ht="12">
      <c r="A228" s="13"/>
      <c r="B228" s="231"/>
      <c r="C228" s="232"/>
      <c r="D228" s="233" t="s">
        <v>159</v>
      </c>
      <c r="E228" s="234" t="s">
        <v>19</v>
      </c>
      <c r="F228" s="235" t="s">
        <v>330</v>
      </c>
      <c r="G228" s="232"/>
      <c r="H228" s="234" t="s">
        <v>19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1" t="s">
        <v>159</v>
      </c>
      <c r="AU228" s="241" t="s">
        <v>85</v>
      </c>
      <c r="AV228" s="13" t="s">
        <v>83</v>
      </c>
      <c r="AW228" s="13" t="s">
        <v>36</v>
      </c>
      <c r="AX228" s="13" t="s">
        <v>75</v>
      </c>
      <c r="AY228" s="241" t="s">
        <v>119</v>
      </c>
    </row>
    <row r="229" spans="1:51" s="14" customFormat="1" ht="12">
      <c r="A229" s="14"/>
      <c r="B229" s="242"/>
      <c r="C229" s="243"/>
      <c r="D229" s="233" t="s">
        <v>159</v>
      </c>
      <c r="E229" s="244" t="s">
        <v>19</v>
      </c>
      <c r="F229" s="245" t="s">
        <v>364</v>
      </c>
      <c r="G229" s="243"/>
      <c r="H229" s="246">
        <v>4.992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159</v>
      </c>
      <c r="AU229" s="252" t="s">
        <v>85</v>
      </c>
      <c r="AV229" s="14" t="s">
        <v>85</v>
      </c>
      <c r="AW229" s="14" t="s">
        <v>36</v>
      </c>
      <c r="AX229" s="14" t="s">
        <v>75</v>
      </c>
      <c r="AY229" s="252" t="s">
        <v>119</v>
      </c>
    </row>
    <row r="230" spans="1:65" s="2" customFormat="1" ht="16.5" customHeight="1">
      <c r="A230" s="38"/>
      <c r="B230" s="39"/>
      <c r="C230" s="218" t="s">
        <v>365</v>
      </c>
      <c r="D230" s="218" t="s">
        <v>122</v>
      </c>
      <c r="E230" s="219" t="s">
        <v>366</v>
      </c>
      <c r="F230" s="220" t="s">
        <v>367</v>
      </c>
      <c r="G230" s="221" t="s">
        <v>270</v>
      </c>
      <c r="H230" s="222">
        <v>9.012</v>
      </c>
      <c r="I230" s="223"/>
      <c r="J230" s="224">
        <f>ROUND(I230*H230,2)</f>
        <v>0</v>
      </c>
      <c r="K230" s="220" t="s">
        <v>199</v>
      </c>
      <c r="L230" s="44"/>
      <c r="M230" s="225" t="s">
        <v>19</v>
      </c>
      <c r="N230" s="226" t="s">
        <v>46</v>
      </c>
      <c r="O230" s="84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138</v>
      </c>
      <c r="AT230" s="229" t="s">
        <v>122</v>
      </c>
      <c r="AU230" s="229" t="s">
        <v>85</v>
      </c>
      <c r="AY230" s="17" t="s">
        <v>119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83</v>
      </c>
      <c r="BK230" s="230">
        <f>ROUND(I230*H230,2)</f>
        <v>0</v>
      </c>
      <c r="BL230" s="17" t="s">
        <v>138</v>
      </c>
      <c r="BM230" s="229" t="s">
        <v>368</v>
      </c>
    </row>
    <row r="231" spans="1:51" s="14" customFormat="1" ht="12">
      <c r="A231" s="14"/>
      <c r="B231" s="242"/>
      <c r="C231" s="243"/>
      <c r="D231" s="233" t="s">
        <v>159</v>
      </c>
      <c r="E231" s="244" t="s">
        <v>19</v>
      </c>
      <c r="F231" s="245" t="s">
        <v>369</v>
      </c>
      <c r="G231" s="243"/>
      <c r="H231" s="246">
        <v>9.012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2" t="s">
        <v>159</v>
      </c>
      <c r="AU231" s="252" t="s">
        <v>85</v>
      </c>
      <c r="AV231" s="14" t="s">
        <v>85</v>
      </c>
      <c r="AW231" s="14" t="s">
        <v>36</v>
      </c>
      <c r="AX231" s="14" t="s">
        <v>75</v>
      </c>
      <c r="AY231" s="252" t="s">
        <v>119</v>
      </c>
    </row>
    <row r="232" spans="1:65" s="2" customFormat="1" ht="21.75" customHeight="1">
      <c r="A232" s="38"/>
      <c r="B232" s="39"/>
      <c r="C232" s="218" t="s">
        <v>370</v>
      </c>
      <c r="D232" s="218" t="s">
        <v>122</v>
      </c>
      <c r="E232" s="219" t="s">
        <v>371</v>
      </c>
      <c r="F232" s="220" t="s">
        <v>372</v>
      </c>
      <c r="G232" s="221" t="s">
        <v>208</v>
      </c>
      <c r="H232" s="222">
        <v>0.091</v>
      </c>
      <c r="I232" s="223"/>
      <c r="J232" s="224">
        <f>ROUND(I232*H232,2)</f>
        <v>0</v>
      </c>
      <c r="K232" s="220" t="s">
        <v>199</v>
      </c>
      <c r="L232" s="44"/>
      <c r="M232" s="225" t="s">
        <v>19</v>
      </c>
      <c r="N232" s="226" t="s">
        <v>46</v>
      </c>
      <c r="O232" s="84"/>
      <c r="P232" s="227">
        <f>O232*H232</f>
        <v>0</v>
      </c>
      <c r="Q232" s="227">
        <v>2.25634</v>
      </c>
      <c r="R232" s="227">
        <f>Q232*H232</f>
        <v>0.20532693999999999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138</v>
      </c>
      <c r="AT232" s="229" t="s">
        <v>122</v>
      </c>
      <c r="AU232" s="229" t="s">
        <v>85</v>
      </c>
      <c r="AY232" s="17" t="s">
        <v>119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83</v>
      </c>
      <c r="BK232" s="230">
        <f>ROUND(I232*H232,2)</f>
        <v>0</v>
      </c>
      <c r="BL232" s="17" t="s">
        <v>138</v>
      </c>
      <c r="BM232" s="229" t="s">
        <v>373</v>
      </c>
    </row>
    <row r="233" spans="1:51" s="13" customFormat="1" ht="12">
      <c r="A233" s="13"/>
      <c r="B233" s="231"/>
      <c r="C233" s="232"/>
      <c r="D233" s="233" t="s">
        <v>159</v>
      </c>
      <c r="E233" s="234" t="s">
        <v>19</v>
      </c>
      <c r="F233" s="235" t="s">
        <v>221</v>
      </c>
      <c r="G233" s="232"/>
      <c r="H233" s="234" t="s">
        <v>19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159</v>
      </c>
      <c r="AU233" s="241" t="s">
        <v>85</v>
      </c>
      <c r="AV233" s="13" t="s">
        <v>83</v>
      </c>
      <c r="AW233" s="13" t="s">
        <v>36</v>
      </c>
      <c r="AX233" s="13" t="s">
        <v>75</v>
      </c>
      <c r="AY233" s="241" t="s">
        <v>119</v>
      </c>
    </row>
    <row r="234" spans="1:51" s="14" customFormat="1" ht="12">
      <c r="A234" s="14"/>
      <c r="B234" s="242"/>
      <c r="C234" s="243"/>
      <c r="D234" s="233" t="s">
        <v>159</v>
      </c>
      <c r="E234" s="244" t="s">
        <v>19</v>
      </c>
      <c r="F234" s="245" t="s">
        <v>222</v>
      </c>
      <c r="G234" s="243"/>
      <c r="H234" s="246">
        <v>0.027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159</v>
      </c>
      <c r="AU234" s="252" t="s">
        <v>85</v>
      </c>
      <c r="AV234" s="14" t="s">
        <v>85</v>
      </c>
      <c r="AW234" s="14" t="s">
        <v>36</v>
      </c>
      <c r="AX234" s="14" t="s">
        <v>75</v>
      </c>
      <c r="AY234" s="252" t="s">
        <v>119</v>
      </c>
    </row>
    <row r="235" spans="1:51" s="13" customFormat="1" ht="12">
      <c r="A235" s="13"/>
      <c r="B235" s="231"/>
      <c r="C235" s="232"/>
      <c r="D235" s="233" t="s">
        <v>159</v>
      </c>
      <c r="E235" s="234" t="s">
        <v>19</v>
      </c>
      <c r="F235" s="235" t="s">
        <v>223</v>
      </c>
      <c r="G235" s="232"/>
      <c r="H235" s="234" t="s">
        <v>19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159</v>
      </c>
      <c r="AU235" s="241" t="s">
        <v>85</v>
      </c>
      <c r="AV235" s="13" t="s">
        <v>83</v>
      </c>
      <c r="AW235" s="13" t="s">
        <v>36</v>
      </c>
      <c r="AX235" s="13" t="s">
        <v>75</v>
      </c>
      <c r="AY235" s="241" t="s">
        <v>119</v>
      </c>
    </row>
    <row r="236" spans="1:51" s="14" customFormat="1" ht="12">
      <c r="A236" s="14"/>
      <c r="B236" s="242"/>
      <c r="C236" s="243"/>
      <c r="D236" s="233" t="s">
        <v>159</v>
      </c>
      <c r="E236" s="244" t="s">
        <v>19</v>
      </c>
      <c r="F236" s="245" t="s">
        <v>374</v>
      </c>
      <c r="G236" s="243"/>
      <c r="H236" s="246">
        <v>0.064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2" t="s">
        <v>159</v>
      </c>
      <c r="AU236" s="252" t="s">
        <v>85</v>
      </c>
      <c r="AV236" s="14" t="s">
        <v>85</v>
      </c>
      <c r="AW236" s="14" t="s">
        <v>36</v>
      </c>
      <c r="AX236" s="14" t="s">
        <v>75</v>
      </c>
      <c r="AY236" s="252" t="s">
        <v>119</v>
      </c>
    </row>
    <row r="237" spans="1:65" s="2" customFormat="1" ht="16.5" customHeight="1">
      <c r="A237" s="38"/>
      <c r="B237" s="39"/>
      <c r="C237" s="218" t="s">
        <v>375</v>
      </c>
      <c r="D237" s="218" t="s">
        <v>122</v>
      </c>
      <c r="E237" s="219" t="s">
        <v>376</v>
      </c>
      <c r="F237" s="220" t="s">
        <v>377</v>
      </c>
      <c r="G237" s="221" t="s">
        <v>270</v>
      </c>
      <c r="H237" s="222">
        <v>0.48</v>
      </c>
      <c r="I237" s="223"/>
      <c r="J237" s="224">
        <f>ROUND(I237*H237,2)</f>
        <v>0</v>
      </c>
      <c r="K237" s="220" t="s">
        <v>199</v>
      </c>
      <c r="L237" s="44"/>
      <c r="M237" s="225" t="s">
        <v>19</v>
      </c>
      <c r="N237" s="226" t="s">
        <v>46</v>
      </c>
      <c r="O237" s="84"/>
      <c r="P237" s="227">
        <f>O237*H237</f>
        <v>0</v>
      </c>
      <c r="Q237" s="227">
        <v>0.00264</v>
      </c>
      <c r="R237" s="227">
        <f>Q237*H237</f>
        <v>0.0012672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138</v>
      </c>
      <c r="AT237" s="229" t="s">
        <v>122</v>
      </c>
      <c r="AU237" s="229" t="s">
        <v>85</v>
      </c>
      <c r="AY237" s="17" t="s">
        <v>119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83</v>
      </c>
      <c r="BK237" s="230">
        <f>ROUND(I237*H237,2)</f>
        <v>0</v>
      </c>
      <c r="BL237" s="17" t="s">
        <v>138</v>
      </c>
      <c r="BM237" s="229" t="s">
        <v>378</v>
      </c>
    </row>
    <row r="238" spans="1:51" s="13" customFormat="1" ht="12">
      <c r="A238" s="13"/>
      <c r="B238" s="231"/>
      <c r="C238" s="232"/>
      <c r="D238" s="233" t="s">
        <v>159</v>
      </c>
      <c r="E238" s="234" t="s">
        <v>19</v>
      </c>
      <c r="F238" s="235" t="s">
        <v>223</v>
      </c>
      <c r="G238" s="232"/>
      <c r="H238" s="234" t="s">
        <v>19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159</v>
      </c>
      <c r="AU238" s="241" t="s">
        <v>85</v>
      </c>
      <c r="AV238" s="13" t="s">
        <v>83</v>
      </c>
      <c r="AW238" s="13" t="s">
        <v>36</v>
      </c>
      <c r="AX238" s="13" t="s">
        <v>75</v>
      </c>
      <c r="AY238" s="241" t="s">
        <v>119</v>
      </c>
    </row>
    <row r="239" spans="1:51" s="14" customFormat="1" ht="12">
      <c r="A239" s="14"/>
      <c r="B239" s="242"/>
      <c r="C239" s="243"/>
      <c r="D239" s="233" t="s">
        <v>159</v>
      </c>
      <c r="E239" s="244" t="s">
        <v>19</v>
      </c>
      <c r="F239" s="245" t="s">
        <v>379</v>
      </c>
      <c r="G239" s="243"/>
      <c r="H239" s="246">
        <v>0.48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2" t="s">
        <v>159</v>
      </c>
      <c r="AU239" s="252" t="s">
        <v>85</v>
      </c>
      <c r="AV239" s="14" t="s">
        <v>85</v>
      </c>
      <c r="AW239" s="14" t="s">
        <v>36</v>
      </c>
      <c r="AX239" s="14" t="s">
        <v>75</v>
      </c>
      <c r="AY239" s="252" t="s">
        <v>119</v>
      </c>
    </row>
    <row r="240" spans="1:65" s="2" customFormat="1" ht="16.5" customHeight="1">
      <c r="A240" s="38"/>
      <c r="B240" s="39"/>
      <c r="C240" s="218" t="s">
        <v>380</v>
      </c>
      <c r="D240" s="218" t="s">
        <v>122</v>
      </c>
      <c r="E240" s="219" t="s">
        <v>381</v>
      </c>
      <c r="F240" s="220" t="s">
        <v>382</v>
      </c>
      <c r="G240" s="221" t="s">
        <v>270</v>
      </c>
      <c r="H240" s="222">
        <v>0.48</v>
      </c>
      <c r="I240" s="223"/>
      <c r="J240" s="224">
        <f>ROUND(I240*H240,2)</f>
        <v>0</v>
      </c>
      <c r="K240" s="220" t="s">
        <v>199</v>
      </c>
      <c r="L240" s="44"/>
      <c r="M240" s="225" t="s">
        <v>19</v>
      </c>
      <c r="N240" s="226" t="s">
        <v>46</v>
      </c>
      <c r="O240" s="84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138</v>
      </c>
      <c r="AT240" s="229" t="s">
        <v>122</v>
      </c>
      <c r="AU240" s="229" t="s">
        <v>85</v>
      </c>
      <c r="AY240" s="17" t="s">
        <v>119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83</v>
      </c>
      <c r="BK240" s="230">
        <f>ROUND(I240*H240,2)</f>
        <v>0</v>
      </c>
      <c r="BL240" s="17" t="s">
        <v>138</v>
      </c>
      <c r="BM240" s="229" t="s">
        <v>383</v>
      </c>
    </row>
    <row r="241" spans="1:51" s="14" customFormat="1" ht="12">
      <c r="A241" s="14"/>
      <c r="B241" s="242"/>
      <c r="C241" s="243"/>
      <c r="D241" s="233" t="s">
        <v>159</v>
      </c>
      <c r="E241" s="244" t="s">
        <v>19</v>
      </c>
      <c r="F241" s="245" t="s">
        <v>384</v>
      </c>
      <c r="G241" s="243"/>
      <c r="H241" s="246">
        <v>0.48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2" t="s">
        <v>159</v>
      </c>
      <c r="AU241" s="252" t="s">
        <v>85</v>
      </c>
      <c r="AV241" s="14" t="s">
        <v>85</v>
      </c>
      <c r="AW241" s="14" t="s">
        <v>36</v>
      </c>
      <c r="AX241" s="14" t="s">
        <v>75</v>
      </c>
      <c r="AY241" s="252" t="s">
        <v>119</v>
      </c>
    </row>
    <row r="242" spans="1:63" s="12" customFormat="1" ht="22.8" customHeight="1">
      <c r="A242" s="12"/>
      <c r="B242" s="202"/>
      <c r="C242" s="203"/>
      <c r="D242" s="204" t="s">
        <v>74</v>
      </c>
      <c r="E242" s="216" t="s">
        <v>132</v>
      </c>
      <c r="F242" s="216" t="s">
        <v>385</v>
      </c>
      <c r="G242" s="203"/>
      <c r="H242" s="203"/>
      <c r="I242" s="206"/>
      <c r="J242" s="217">
        <f>BK242</f>
        <v>0</v>
      </c>
      <c r="K242" s="203"/>
      <c r="L242" s="208"/>
      <c r="M242" s="209"/>
      <c r="N242" s="210"/>
      <c r="O242" s="210"/>
      <c r="P242" s="211">
        <f>P243</f>
        <v>0</v>
      </c>
      <c r="Q242" s="210"/>
      <c r="R242" s="211">
        <f>R243</f>
        <v>8.40094</v>
      </c>
      <c r="S242" s="210"/>
      <c r="T242" s="212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83</v>
      </c>
      <c r="AT242" s="214" t="s">
        <v>74</v>
      </c>
      <c r="AU242" s="214" t="s">
        <v>83</v>
      </c>
      <c r="AY242" s="213" t="s">
        <v>119</v>
      </c>
      <c r="BK242" s="215">
        <f>BK243</f>
        <v>0</v>
      </c>
    </row>
    <row r="243" spans="1:63" s="12" customFormat="1" ht="20.85" customHeight="1">
      <c r="A243" s="12"/>
      <c r="B243" s="202"/>
      <c r="C243" s="203"/>
      <c r="D243" s="204" t="s">
        <v>74</v>
      </c>
      <c r="E243" s="216" t="s">
        <v>380</v>
      </c>
      <c r="F243" s="216" t="s">
        <v>386</v>
      </c>
      <c r="G243" s="203"/>
      <c r="H243" s="203"/>
      <c r="I243" s="206"/>
      <c r="J243" s="217">
        <f>BK243</f>
        <v>0</v>
      </c>
      <c r="K243" s="203"/>
      <c r="L243" s="208"/>
      <c r="M243" s="209"/>
      <c r="N243" s="210"/>
      <c r="O243" s="210"/>
      <c r="P243" s="211">
        <f>SUM(P244:P247)</f>
        <v>0</v>
      </c>
      <c r="Q243" s="210"/>
      <c r="R243" s="211">
        <f>SUM(R244:R247)</f>
        <v>8.40094</v>
      </c>
      <c r="S243" s="210"/>
      <c r="T243" s="212">
        <f>SUM(T244:T247)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3" t="s">
        <v>83</v>
      </c>
      <c r="AT243" s="214" t="s">
        <v>74</v>
      </c>
      <c r="AU243" s="214" t="s">
        <v>85</v>
      </c>
      <c r="AY243" s="213" t="s">
        <v>119</v>
      </c>
      <c r="BK243" s="215">
        <f>SUM(BK244:BK247)</f>
        <v>0</v>
      </c>
    </row>
    <row r="244" spans="1:65" s="2" customFormat="1" ht="21.75" customHeight="1">
      <c r="A244" s="38"/>
      <c r="B244" s="39"/>
      <c r="C244" s="218" t="s">
        <v>387</v>
      </c>
      <c r="D244" s="218" t="s">
        <v>122</v>
      </c>
      <c r="E244" s="219" t="s">
        <v>388</v>
      </c>
      <c r="F244" s="220" t="s">
        <v>389</v>
      </c>
      <c r="G244" s="221" t="s">
        <v>198</v>
      </c>
      <c r="H244" s="222">
        <v>97</v>
      </c>
      <c r="I244" s="223"/>
      <c r="J244" s="224">
        <f>ROUND(I244*H244,2)</f>
        <v>0</v>
      </c>
      <c r="K244" s="220" t="s">
        <v>199</v>
      </c>
      <c r="L244" s="44"/>
      <c r="M244" s="225" t="s">
        <v>19</v>
      </c>
      <c r="N244" s="226" t="s">
        <v>46</v>
      </c>
      <c r="O244" s="84"/>
      <c r="P244" s="227">
        <f>O244*H244</f>
        <v>0</v>
      </c>
      <c r="Q244" s="227">
        <v>0.06702</v>
      </c>
      <c r="R244" s="227">
        <f>Q244*H244</f>
        <v>6.50094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138</v>
      </c>
      <c r="AT244" s="229" t="s">
        <v>122</v>
      </c>
      <c r="AU244" s="229" t="s">
        <v>132</v>
      </c>
      <c r="AY244" s="17" t="s">
        <v>119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83</v>
      </c>
      <c r="BK244" s="230">
        <f>ROUND(I244*H244,2)</f>
        <v>0</v>
      </c>
      <c r="BL244" s="17" t="s">
        <v>138</v>
      </c>
      <c r="BM244" s="229" t="s">
        <v>390</v>
      </c>
    </row>
    <row r="245" spans="1:51" s="14" customFormat="1" ht="12">
      <c r="A245" s="14"/>
      <c r="B245" s="242"/>
      <c r="C245" s="243"/>
      <c r="D245" s="233" t="s">
        <v>159</v>
      </c>
      <c r="E245" s="244" t="s">
        <v>19</v>
      </c>
      <c r="F245" s="245" t="s">
        <v>391</v>
      </c>
      <c r="G245" s="243"/>
      <c r="H245" s="246">
        <v>97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2" t="s">
        <v>159</v>
      </c>
      <c r="AU245" s="252" t="s">
        <v>132</v>
      </c>
      <c r="AV245" s="14" t="s">
        <v>85</v>
      </c>
      <c r="AW245" s="14" t="s">
        <v>36</v>
      </c>
      <c r="AX245" s="14" t="s">
        <v>75</v>
      </c>
      <c r="AY245" s="252" t="s">
        <v>119</v>
      </c>
    </row>
    <row r="246" spans="1:65" s="2" customFormat="1" ht="21.75" customHeight="1">
      <c r="A246" s="38"/>
      <c r="B246" s="39"/>
      <c r="C246" s="258" t="s">
        <v>392</v>
      </c>
      <c r="D246" s="258" t="s">
        <v>274</v>
      </c>
      <c r="E246" s="259" t="s">
        <v>393</v>
      </c>
      <c r="F246" s="260" t="s">
        <v>394</v>
      </c>
      <c r="G246" s="261" t="s">
        <v>198</v>
      </c>
      <c r="H246" s="262">
        <v>100</v>
      </c>
      <c r="I246" s="263"/>
      <c r="J246" s="264">
        <f>ROUND(I246*H246,2)</f>
        <v>0</v>
      </c>
      <c r="K246" s="260" t="s">
        <v>19</v>
      </c>
      <c r="L246" s="265"/>
      <c r="M246" s="266" t="s">
        <v>19</v>
      </c>
      <c r="N246" s="267" t="s">
        <v>46</v>
      </c>
      <c r="O246" s="84"/>
      <c r="P246" s="227">
        <f>O246*H246</f>
        <v>0</v>
      </c>
      <c r="Q246" s="227">
        <v>0.019</v>
      </c>
      <c r="R246" s="227">
        <f>Q246*H246</f>
        <v>1.9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155</v>
      </c>
      <c r="AT246" s="229" t="s">
        <v>274</v>
      </c>
      <c r="AU246" s="229" t="s">
        <v>132</v>
      </c>
      <c r="AY246" s="17" t="s">
        <v>119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83</v>
      </c>
      <c r="BK246" s="230">
        <f>ROUND(I246*H246,2)</f>
        <v>0</v>
      </c>
      <c r="BL246" s="17" t="s">
        <v>138</v>
      </c>
      <c r="BM246" s="229" t="s">
        <v>395</v>
      </c>
    </row>
    <row r="247" spans="1:51" s="14" customFormat="1" ht="12">
      <c r="A247" s="14"/>
      <c r="B247" s="242"/>
      <c r="C247" s="243"/>
      <c r="D247" s="233" t="s">
        <v>159</v>
      </c>
      <c r="E247" s="244" t="s">
        <v>19</v>
      </c>
      <c r="F247" s="245" t="s">
        <v>396</v>
      </c>
      <c r="G247" s="243"/>
      <c r="H247" s="246">
        <v>100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2" t="s">
        <v>159</v>
      </c>
      <c r="AU247" s="252" t="s">
        <v>132</v>
      </c>
      <c r="AV247" s="14" t="s">
        <v>85</v>
      </c>
      <c r="AW247" s="14" t="s">
        <v>36</v>
      </c>
      <c r="AX247" s="14" t="s">
        <v>75</v>
      </c>
      <c r="AY247" s="252" t="s">
        <v>119</v>
      </c>
    </row>
    <row r="248" spans="1:63" s="12" customFormat="1" ht="22.8" customHeight="1">
      <c r="A248" s="12"/>
      <c r="B248" s="202"/>
      <c r="C248" s="203"/>
      <c r="D248" s="204" t="s">
        <v>74</v>
      </c>
      <c r="E248" s="216" t="s">
        <v>118</v>
      </c>
      <c r="F248" s="216" t="s">
        <v>397</v>
      </c>
      <c r="G248" s="203"/>
      <c r="H248" s="203"/>
      <c r="I248" s="206"/>
      <c r="J248" s="217">
        <f>BK248</f>
        <v>0</v>
      </c>
      <c r="K248" s="203"/>
      <c r="L248" s="208"/>
      <c r="M248" s="209"/>
      <c r="N248" s="210"/>
      <c r="O248" s="210"/>
      <c r="P248" s="211">
        <f>P249+P268+P277+P282</f>
        <v>0</v>
      </c>
      <c r="Q248" s="210"/>
      <c r="R248" s="211">
        <f>R249+R268+R277+R282</f>
        <v>20.008027000000002</v>
      </c>
      <c r="S248" s="210"/>
      <c r="T248" s="212">
        <f>T249+T268+T277+T282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3" t="s">
        <v>83</v>
      </c>
      <c r="AT248" s="214" t="s">
        <v>74</v>
      </c>
      <c r="AU248" s="214" t="s">
        <v>83</v>
      </c>
      <c r="AY248" s="213" t="s">
        <v>119</v>
      </c>
      <c r="BK248" s="215">
        <f>BK249+BK268+BK277+BK282</f>
        <v>0</v>
      </c>
    </row>
    <row r="249" spans="1:63" s="12" customFormat="1" ht="20.85" customHeight="1">
      <c r="A249" s="12"/>
      <c r="B249" s="202"/>
      <c r="C249" s="203"/>
      <c r="D249" s="204" t="s">
        <v>74</v>
      </c>
      <c r="E249" s="216" t="s">
        <v>398</v>
      </c>
      <c r="F249" s="216" t="s">
        <v>399</v>
      </c>
      <c r="G249" s="203"/>
      <c r="H249" s="203"/>
      <c r="I249" s="206"/>
      <c r="J249" s="217">
        <f>BK249</f>
        <v>0</v>
      </c>
      <c r="K249" s="203"/>
      <c r="L249" s="208"/>
      <c r="M249" s="209"/>
      <c r="N249" s="210"/>
      <c r="O249" s="210"/>
      <c r="P249" s="211">
        <f>SUM(P250:P267)</f>
        <v>0</v>
      </c>
      <c r="Q249" s="210"/>
      <c r="R249" s="211">
        <f>SUM(R250:R267)</f>
        <v>0</v>
      </c>
      <c r="S249" s="210"/>
      <c r="T249" s="212">
        <f>SUM(T250:T267)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3" t="s">
        <v>83</v>
      </c>
      <c r="AT249" s="214" t="s">
        <v>74</v>
      </c>
      <c r="AU249" s="214" t="s">
        <v>85</v>
      </c>
      <c r="AY249" s="213" t="s">
        <v>119</v>
      </c>
      <c r="BK249" s="215">
        <f>SUM(BK250:BK267)</f>
        <v>0</v>
      </c>
    </row>
    <row r="250" spans="1:65" s="2" customFormat="1" ht="21.75" customHeight="1">
      <c r="A250" s="38"/>
      <c r="B250" s="39"/>
      <c r="C250" s="218" t="s">
        <v>400</v>
      </c>
      <c r="D250" s="218" t="s">
        <v>122</v>
      </c>
      <c r="E250" s="219" t="s">
        <v>401</v>
      </c>
      <c r="F250" s="220" t="s">
        <v>402</v>
      </c>
      <c r="G250" s="221" t="s">
        <v>270</v>
      </c>
      <c r="H250" s="222">
        <v>157.1</v>
      </c>
      <c r="I250" s="223"/>
      <c r="J250" s="224">
        <f>ROUND(I250*H250,2)</f>
        <v>0</v>
      </c>
      <c r="K250" s="220" t="s">
        <v>199</v>
      </c>
      <c r="L250" s="44"/>
      <c r="M250" s="225" t="s">
        <v>19</v>
      </c>
      <c r="N250" s="226" t="s">
        <v>46</v>
      </c>
      <c r="O250" s="84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138</v>
      </c>
      <c r="AT250" s="229" t="s">
        <v>122</v>
      </c>
      <c r="AU250" s="229" t="s">
        <v>132</v>
      </c>
      <c r="AY250" s="17" t="s">
        <v>119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83</v>
      </c>
      <c r="BK250" s="230">
        <f>ROUND(I250*H250,2)</f>
        <v>0</v>
      </c>
      <c r="BL250" s="17" t="s">
        <v>138</v>
      </c>
      <c r="BM250" s="229" t="s">
        <v>403</v>
      </c>
    </row>
    <row r="251" spans="1:51" s="13" customFormat="1" ht="12">
      <c r="A251" s="13"/>
      <c r="B251" s="231"/>
      <c r="C251" s="232"/>
      <c r="D251" s="233" t="s">
        <v>159</v>
      </c>
      <c r="E251" s="234" t="s">
        <v>19</v>
      </c>
      <c r="F251" s="235" t="s">
        <v>404</v>
      </c>
      <c r="G251" s="232"/>
      <c r="H251" s="234" t="s">
        <v>19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159</v>
      </c>
      <c r="AU251" s="241" t="s">
        <v>132</v>
      </c>
      <c r="AV251" s="13" t="s">
        <v>83</v>
      </c>
      <c r="AW251" s="13" t="s">
        <v>36</v>
      </c>
      <c r="AX251" s="13" t="s">
        <v>75</v>
      </c>
      <c r="AY251" s="241" t="s">
        <v>119</v>
      </c>
    </row>
    <row r="252" spans="1:51" s="13" customFormat="1" ht="12">
      <c r="A252" s="13"/>
      <c r="B252" s="231"/>
      <c r="C252" s="232"/>
      <c r="D252" s="233" t="s">
        <v>159</v>
      </c>
      <c r="E252" s="234" t="s">
        <v>19</v>
      </c>
      <c r="F252" s="235" t="s">
        <v>405</v>
      </c>
      <c r="G252" s="232"/>
      <c r="H252" s="234" t="s">
        <v>19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159</v>
      </c>
      <c r="AU252" s="241" t="s">
        <v>132</v>
      </c>
      <c r="AV252" s="13" t="s">
        <v>83</v>
      </c>
      <c r="AW252" s="13" t="s">
        <v>36</v>
      </c>
      <c r="AX252" s="13" t="s">
        <v>75</v>
      </c>
      <c r="AY252" s="241" t="s">
        <v>119</v>
      </c>
    </row>
    <row r="253" spans="1:51" s="13" customFormat="1" ht="12">
      <c r="A253" s="13"/>
      <c r="B253" s="231"/>
      <c r="C253" s="232"/>
      <c r="D253" s="233" t="s">
        <v>159</v>
      </c>
      <c r="E253" s="234" t="s">
        <v>19</v>
      </c>
      <c r="F253" s="235" t="s">
        <v>87</v>
      </c>
      <c r="G253" s="232"/>
      <c r="H253" s="234" t="s">
        <v>19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159</v>
      </c>
      <c r="AU253" s="241" t="s">
        <v>132</v>
      </c>
      <c r="AV253" s="13" t="s">
        <v>83</v>
      </c>
      <c r="AW253" s="13" t="s">
        <v>36</v>
      </c>
      <c r="AX253" s="13" t="s">
        <v>75</v>
      </c>
      <c r="AY253" s="241" t="s">
        <v>119</v>
      </c>
    </row>
    <row r="254" spans="1:51" s="13" customFormat="1" ht="12">
      <c r="A254" s="13"/>
      <c r="B254" s="231"/>
      <c r="C254" s="232"/>
      <c r="D254" s="233" t="s">
        <v>159</v>
      </c>
      <c r="E254" s="234" t="s">
        <v>19</v>
      </c>
      <c r="F254" s="235" t="s">
        <v>210</v>
      </c>
      <c r="G254" s="232"/>
      <c r="H254" s="234" t="s">
        <v>19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159</v>
      </c>
      <c r="AU254" s="241" t="s">
        <v>132</v>
      </c>
      <c r="AV254" s="13" t="s">
        <v>83</v>
      </c>
      <c r="AW254" s="13" t="s">
        <v>36</v>
      </c>
      <c r="AX254" s="13" t="s">
        <v>75</v>
      </c>
      <c r="AY254" s="241" t="s">
        <v>119</v>
      </c>
    </row>
    <row r="255" spans="1:51" s="14" customFormat="1" ht="12">
      <c r="A255" s="14"/>
      <c r="B255" s="242"/>
      <c r="C255" s="243"/>
      <c r="D255" s="233" t="s">
        <v>159</v>
      </c>
      <c r="E255" s="244" t="s">
        <v>19</v>
      </c>
      <c r="F255" s="245" t="s">
        <v>406</v>
      </c>
      <c r="G255" s="243"/>
      <c r="H255" s="246">
        <v>157.1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2" t="s">
        <v>159</v>
      </c>
      <c r="AU255" s="252" t="s">
        <v>132</v>
      </c>
      <c r="AV255" s="14" t="s">
        <v>85</v>
      </c>
      <c r="AW255" s="14" t="s">
        <v>36</v>
      </c>
      <c r="AX255" s="14" t="s">
        <v>75</v>
      </c>
      <c r="AY255" s="252" t="s">
        <v>119</v>
      </c>
    </row>
    <row r="256" spans="1:65" s="2" customFormat="1" ht="21.75" customHeight="1">
      <c r="A256" s="38"/>
      <c r="B256" s="39"/>
      <c r="C256" s="218" t="s">
        <v>407</v>
      </c>
      <c r="D256" s="218" t="s">
        <v>122</v>
      </c>
      <c r="E256" s="219" t="s">
        <v>408</v>
      </c>
      <c r="F256" s="220" t="s">
        <v>409</v>
      </c>
      <c r="G256" s="221" t="s">
        <v>270</v>
      </c>
      <c r="H256" s="222">
        <v>244.72</v>
      </c>
      <c r="I256" s="223"/>
      <c r="J256" s="224">
        <f>ROUND(I256*H256,2)</f>
        <v>0</v>
      </c>
      <c r="K256" s="220" t="s">
        <v>199</v>
      </c>
      <c r="L256" s="44"/>
      <c r="M256" s="225" t="s">
        <v>19</v>
      </c>
      <c r="N256" s="226" t="s">
        <v>46</v>
      </c>
      <c r="O256" s="84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138</v>
      </c>
      <c r="AT256" s="229" t="s">
        <v>122</v>
      </c>
      <c r="AU256" s="229" t="s">
        <v>132</v>
      </c>
      <c r="AY256" s="17" t="s">
        <v>119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83</v>
      </c>
      <c r="BK256" s="230">
        <f>ROUND(I256*H256,2)</f>
        <v>0</v>
      </c>
      <c r="BL256" s="17" t="s">
        <v>138</v>
      </c>
      <c r="BM256" s="229" t="s">
        <v>410</v>
      </c>
    </row>
    <row r="257" spans="1:51" s="13" customFormat="1" ht="12">
      <c r="A257" s="13"/>
      <c r="B257" s="231"/>
      <c r="C257" s="232"/>
      <c r="D257" s="233" t="s">
        <v>159</v>
      </c>
      <c r="E257" s="234" t="s">
        <v>19</v>
      </c>
      <c r="F257" s="235" t="s">
        <v>87</v>
      </c>
      <c r="G257" s="232"/>
      <c r="H257" s="234" t="s">
        <v>19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159</v>
      </c>
      <c r="AU257" s="241" t="s">
        <v>132</v>
      </c>
      <c r="AV257" s="13" t="s">
        <v>83</v>
      </c>
      <c r="AW257" s="13" t="s">
        <v>36</v>
      </c>
      <c r="AX257" s="13" t="s">
        <v>75</v>
      </c>
      <c r="AY257" s="241" t="s">
        <v>119</v>
      </c>
    </row>
    <row r="258" spans="1:51" s="13" customFormat="1" ht="12">
      <c r="A258" s="13"/>
      <c r="B258" s="231"/>
      <c r="C258" s="232"/>
      <c r="D258" s="233" t="s">
        <v>159</v>
      </c>
      <c r="E258" s="234" t="s">
        <v>19</v>
      </c>
      <c r="F258" s="235" t="s">
        <v>210</v>
      </c>
      <c r="G258" s="232"/>
      <c r="H258" s="234" t="s">
        <v>19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1" t="s">
        <v>159</v>
      </c>
      <c r="AU258" s="241" t="s">
        <v>132</v>
      </c>
      <c r="AV258" s="13" t="s">
        <v>83</v>
      </c>
      <c r="AW258" s="13" t="s">
        <v>36</v>
      </c>
      <c r="AX258" s="13" t="s">
        <v>75</v>
      </c>
      <c r="AY258" s="241" t="s">
        <v>119</v>
      </c>
    </row>
    <row r="259" spans="1:51" s="14" customFormat="1" ht="12">
      <c r="A259" s="14"/>
      <c r="B259" s="242"/>
      <c r="C259" s="243"/>
      <c r="D259" s="233" t="s">
        <v>159</v>
      </c>
      <c r="E259" s="244" t="s">
        <v>19</v>
      </c>
      <c r="F259" s="245" t="s">
        <v>406</v>
      </c>
      <c r="G259" s="243"/>
      <c r="H259" s="246">
        <v>157.1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2" t="s">
        <v>159</v>
      </c>
      <c r="AU259" s="252" t="s">
        <v>132</v>
      </c>
      <c r="AV259" s="14" t="s">
        <v>85</v>
      </c>
      <c r="AW259" s="14" t="s">
        <v>36</v>
      </c>
      <c r="AX259" s="14" t="s">
        <v>75</v>
      </c>
      <c r="AY259" s="252" t="s">
        <v>119</v>
      </c>
    </row>
    <row r="260" spans="1:51" s="13" customFormat="1" ht="12">
      <c r="A260" s="13"/>
      <c r="B260" s="231"/>
      <c r="C260" s="232"/>
      <c r="D260" s="233" t="s">
        <v>159</v>
      </c>
      <c r="E260" s="234" t="s">
        <v>19</v>
      </c>
      <c r="F260" s="235" t="s">
        <v>411</v>
      </c>
      <c r="G260" s="232"/>
      <c r="H260" s="234" t="s">
        <v>19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159</v>
      </c>
      <c r="AU260" s="241" t="s">
        <v>132</v>
      </c>
      <c r="AV260" s="13" t="s">
        <v>83</v>
      </c>
      <c r="AW260" s="13" t="s">
        <v>36</v>
      </c>
      <c r="AX260" s="13" t="s">
        <v>75</v>
      </c>
      <c r="AY260" s="241" t="s">
        <v>119</v>
      </c>
    </row>
    <row r="261" spans="1:51" s="13" customFormat="1" ht="12">
      <c r="A261" s="13"/>
      <c r="B261" s="231"/>
      <c r="C261" s="232"/>
      <c r="D261" s="233" t="s">
        <v>159</v>
      </c>
      <c r="E261" s="234" t="s">
        <v>19</v>
      </c>
      <c r="F261" s="235" t="s">
        <v>210</v>
      </c>
      <c r="G261" s="232"/>
      <c r="H261" s="234" t="s">
        <v>19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1" t="s">
        <v>159</v>
      </c>
      <c r="AU261" s="241" t="s">
        <v>132</v>
      </c>
      <c r="AV261" s="13" t="s">
        <v>83</v>
      </c>
      <c r="AW261" s="13" t="s">
        <v>36</v>
      </c>
      <c r="AX261" s="13" t="s">
        <v>75</v>
      </c>
      <c r="AY261" s="241" t="s">
        <v>119</v>
      </c>
    </row>
    <row r="262" spans="1:51" s="14" customFormat="1" ht="12">
      <c r="A262" s="14"/>
      <c r="B262" s="242"/>
      <c r="C262" s="243"/>
      <c r="D262" s="233" t="s">
        <v>159</v>
      </c>
      <c r="E262" s="244" t="s">
        <v>19</v>
      </c>
      <c r="F262" s="245" t="s">
        <v>412</v>
      </c>
      <c r="G262" s="243"/>
      <c r="H262" s="246">
        <v>87.62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2" t="s">
        <v>159</v>
      </c>
      <c r="AU262" s="252" t="s">
        <v>132</v>
      </c>
      <c r="AV262" s="14" t="s">
        <v>85</v>
      </c>
      <c r="AW262" s="14" t="s">
        <v>36</v>
      </c>
      <c r="AX262" s="14" t="s">
        <v>75</v>
      </c>
      <c r="AY262" s="252" t="s">
        <v>119</v>
      </c>
    </row>
    <row r="263" spans="1:65" s="2" customFormat="1" ht="33" customHeight="1">
      <c r="A263" s="38"/>
      <c r="B263" s="39"/>
      <c r="C263" s="218" t="s">
        <v>413</v>
      </c>
      <c r="D263" s="218" t="s">
        <v>122</v>
      </c>
      <c r="E263" s="219" t="s">
        <v>414</v>
      </c>
      <c r="F263" s="220" t="s">
        <v>415</v>
      </c>
      <c r="G263" s="221" t="s">
        <v>270</v>
      </c>
      <c r="H263" s="222">
        <v>157.1</v>
      </c>
      <c r="I263" s="223"/>
      <c r="J263" s="224">
        <f>ROUND(I263*H263,2)</f>
        <v>0</v>
      </c>
      <c r="K263" s="220" t="s">
        <v>199</v>
      </c>
      <c r="L263" s="44"/>
      <c r="M263" s="225" t="s">
        <v>19</v>
      </c>
      <c r="N263" s="226" t="s">
        <v>46</v>
      </c>
      <c r="O263" s="84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138</v>
      </c>
      <c r="AT263" s="229" t="s">
        <v>122</v>
      </c>
      <c r="AU263" s="229" t="s">
        <v>132</v>
      </c>
      <c r="AY263" s="17" t="s">
        <v>119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83</v>
      </c>
      <c r="BK263" s="230">
        <f>ROUND(I263*H263,2)</f>
        <v>0</v>
      </c>
      <c r="BL263" s="17" t="s">
        <v>138</v>
      </c>
      <c r="BM263" s="229" t="s">
        <v>416</v>
      </c>
    </row>
    <row r="264" spans="1:51" s="13" customFormat="1" ht="12">
      <c r="A264" s="13"/>
      <c r="B264" s="231"/>
      <c r="C264" s="232"/>
      <c r="D264" s="233" t="s">
        <v>159</v>
      </c>
      <c r="E264" s="234" t="s">
        <v>19</v>
      </c>
      <c r="F264" s="235" t="s">
        <v>417</v>
      </c>
      <c r="G264" s="232"/>
      <c r="H264" s="234" t="s">
        <v>19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1" t="s">
        <v>159</v>
      </c>
      <c r="AU264" s="241" t="s">
        <v>132</v>
      </c>
      <c r="AV264" s="13" t="s">
        <v>83</v>
      </c>
      <c r="AW264" s="13" t="s">
        <v>36</v>
      </c>
      <c r="AX264" s="13" t="s">
        <v>75</v>
      </c>
      <c r="AY264" s="241" t="s">
        <v>119</v>
      </c>
    </row>
    <row r="265" spans="1:51" s="13" customFormat="1" ht="12">
      <c r="A265" s="13"/>
      <c r="B265" s="231"/>
      <c r="C265" s="232"/>
      <c r="D265" s="233" t="s">
        <v>159</v>
      </c>
      <c r="E265" s="234" t="s">
        <v>19</v>
      </c>
      <c r="F265" s="235" t="s">
        <v>87</v>
      </c>
      <c r="G265" s="232"/>
      <c r="H265" s="234" t="s">
        <v>19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1" t="s">
        <v>159</v>
      </c>
      <c r="AU265" s="241" t="s">
        <v>132</v>
      </c>
      <c r="AV265" s="13" t="s">
        <v>83</v>
      </c>
      <c r="AW265" s="13" t="s">
        <v>36</v>
      </c>
      <c r="AX265" s="13" t="s">
        <v>75</v>
      </c>
      <c r="AY265" s="241" t="s">
        <v>119</v>
      </c>
    </row>
    <row r="266" spans="1:51" s="13" customFormat="1" ht="12">
      <c r="A266" s="13"/>
      <c r="B266" s="231"/>
      <c r="C266" s="232"/>
      <c r="D266" s="233" t="s">
        <v>159</v>
      </c>
      <c r="E266" s="234" t="s">
        <v>19</v>
      </c>
      <c r="F266" s="235" t="s">
        <v>210</v>
      </c>
      <c r="G266" s="232"/>
      <c r="H266" s="234" t="s">
        <v>19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159</v>
      </c>
      <c r="AU266" s="241" t="s">
        <v>132</v>
      </c>
      <c r="AV266" s="13" t="s">
        <v>83</v>
      </c>
      <c r="AW266" s="13" t="s">
        <v>36</v>
      </c>
      <c r="AX266" s="13" t="s">
        <v>75</v>
      </c>
      <c r="AY266" s="241" t="s">
        <v>119</v>
      </c>
    </row>
    <row r="267" spans="1:51" s="14" customFormat="1" ht="12">
      <c r="A267" s="14"/>
      <c r="B267" s="242"/>
      <c r="C267" s="243"/>
      <c r="D267" s="233" t="s">
        <v>159</v>
      </c>
      <c r="E267" s="244" t="s">
        <v>19</v>
      </c>
      <c r="F267" s="245" t="s">
        <v>406</v>
      </c>
      <c r="G267" s="243"/>
      <c r="H267" s="246">
        <v>157.1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159</v>
      </c>
      <c r="AU267" s="252" t="s">
        <v>132</v>
      </c>
      <c r="AV267" s="14" t="s">
        <v>85</v>
      </c>
      <c r="AW267" s="14" t="s">
        <v>36</v>
      </c>
      <c r="AX267" s="14" t="s">
        <v>75</v>
      </c>
      <c r="AY267" s="252" t="s">
        <v>119</v>
      </c>
    </row>
    <row r="268" spans="1:63" s="12" customFormat="1" ht="20.85" customHeight="1">
      <c r="A268" s="12"/>
      <c r="B268" s="202"/>
      <c r="C268" s="203"/>
      <c r="D268" s="204" t="s">
        <v>74</v>
      </c>
      <c r="E268" s="216" t="s">
        <v>418</v>
      </c>
      <c r="F268" s="216" t="s">
        <v>419</v>
      </c>
      <c r="G268" s="203"/>
      <c r="H268" s="203"/>
      <c r="I268" s="206"/>
      <c r="J268" s="217">
        <f>BK268</f>
        <v>0</v>
      </c>
      <c r="K268" s="203"/>
      <c r="L268" s="208"/>
      <c r="M268" s="209"/>
      <c r="N268" s="210"/>
      <c r="O268" s="210"/>
      <c r="P268" s="211">
        <f>SUM(P269:P276)</f>
        <v>0</v>
      </c>
      <c r="Q268" s="210"/>
      <c r="R268" s="211">
        <f>SUM(R269:R276)</f>
        <v>20.008027000000002</v>
      </c>
      <c r="S268" s="210"/>
      <c r="T268" s="212">
        <f>SUM(T269:T276)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3" t="s">
        <v>83</v>
      </c>
      <c r="AT268" s="214" t="s">
        <v>74</v>
      </c>
      <c r="AU268" s="214" t="s">
        <v>85</v>
      </c>
      <c r="AY268" s="213" t="s">
        <v>119</v>
      </c>
      <c r="BK268" s="215">
        <f>SUM(BK269:BK276)</f>
        <v>0</v>
      </c>
    </row>
    <row r="269" spans="1:65" s="2" customFormat="1" ht="66.75" customHeight="1">
      <c r="A269" s="38"/>
      <c r="B269" s="39"/>
      <c r="C269" s="218" t="s">
        <v>420</v>
      </c>
      <c r="D269" s="218" t="s">
        <v>122</v>
      </c>
      <c r="E269" s="219" t="s">
        <v>421</v>
      </c>
      <c r="F269" s="220" t="s">
        <v>422</v>
      </c>
      <c r="G269" s="221" t="s">
        <v>270</v>
      </c>
      <c r="H269" s="222">
        <v>87.62</v>
      </c>
      <c r="I269" s="223"/>
      <c r="J269" s="224">
        <f>ROUND(I269*H269,2)</f>
        <v>0</v>
      </c>
      <c r="K269" s="220" t="s">
        <v>199</v>
      </c>
      <c r="L269" s="44"/>
      <c r="M269" s="225" t="s">
        <v>19</v>
      </c>
      <c r="N269" s="226" t="s">
        <v>46</v>
      </c>
      <c r="O269" s="84"/>
      <c r="P269" s="227">
        <f>O269*H269</f>
        <v>0</v>
      </c>
      <c r="Q269" s="227">
        <v>0.08425</v>
      </c>
      <c r="R269" s="227">
        <f>Q269*H269</f>
        <v>7.381985000000001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138</v>
      </c>
      <c r="AT269" s="229" t="s">
        <v>122</v>
      </c>
      <c r="AU269" s="229" t="s">
        <v>132</v>
      </c>
      <c r="AY269" s="17" t="s">
        <v>119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83</v>
      </c>
      <c r="BK269" s="230">
        <f>ROUND(I269*H269,2)</f>
        <v>0</v>
      </c>
      <c r="BL269" s="17" t="s">
        <v>138</v>
      </c>
      <c r="BM269" s="229" t="s">
        <v>423</v>
      </c>
    </row>
    <row r="270" spans="1:51" s="13" customFormat="1" ht="12">
      <c r="A270" s="13"/>
      <c r="B270" s="231"/>
      <c r="C270" s="232"/>
      <c r="D270" s="233" t="s">
        <v>159</v>
      </c>
      <c r="E270" s="234" t="s">
        <v>19</v>
      </c>
      <c r="F270" s="235" t="s">
        <v>411</v>
      </c>
      <c r="G270" s="232"/>
      <c r="H270" s="234" t="s">
        <v>19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1" t="s">
        <v>159</v>
      </c>
      <c r="AU270" s="241" t="s">
        <v>132</v>
      </c>
      <c r="AV270" s="13" t="s">
        <v>83</v>
      </c>
      <c r="AW270" s="13" t="s">
        <v>36</v>
      </c>
      <c r="AX270" s="13" t="s">
        <v>75</v>
      </c>
      <c r="AY270" s="241" t="s">
        <v>119</v>
      </c>
    </row>
    <row r="271" spans="1:51" s="13" customFormat="1" ht="12">
      <c r="A271" s="13"/>
      <c r="B271" s="231"/>
      <c r="C271" s="232"/>
      <c r="D271" s="233" t="s">
        <v>159</v>
      </c>
      <c r="E271" s="234" t="s">
        <v>19</v>
      </c>
      <c r="F271" s="235" t="s">
        <v>210</v>
      </c>
      <c r="G271" s="232"/>
      <c r="H271" s="234" t="s">
        <v>19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1" t="s">
        <v>159</v>
      </c>
      <c r="AU271" s="241" t="s">
        <v>132</v>
      </c>
      <c r="AV271" s="13" t="s">
        <v>83</v>
      </c>
      <c r="AW271" s="13" t="s">
        <v>36</v>
      </c>
      <c r="AX271" s="13" t="s">
        <v>75</v>
      </c>
      <c r="AY271" s="241" t="s">
        <v>119</v>
      </c>
    </row>
    <row r="272" spans="1:51" s="14" customFormat="1" ht="12">
      <c r="A272" s="14"/>
      <c r="B272" s="242"/>
      <c r="C272" s="243"/>
      <c r="D272" s="233" t="s">
        <v>159</v>
      </c>
      <c r="E272" s="244" t="s">
        <v>19</v>
      </c>
      <c r="F272" s="245" t="s">
        <v>412</v>
      </c>
      <c r="G272" s="243"/>
      <c r="H272" s="246">
        <v>87.62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2" t="s">
        <v>159</v>
      </c>
      <c r="AU272" s="252" t="s">
        <v>132</v>
      </c>
      <c r="AV272" s="14" t="s">
        <v>85</v>
      </c>
      <c r="AW272" s="14" t="s">
        <v>36</v>
      </c>
      <c r="AX272" s="14" t="s">
        <v>75</v>
      </c>
      <c r="AY272" s="252" t="s">
        <v>119</v>
      </c>
    </row>
    <row r="273" spans="1:65" s="2" customFormat="1" ht="16.5" customHeight="1">
      <c r="A273" s="38"/>
      <c r="B273" s="39"/>
      <c r="C273" s="258" t="s">
        <v>424</v>
      </c>
      <c r="D273" s="258" t="s">
        <v>274</v>
      </c>
      <c r="E273" s="259" t="s">
        <v>425</v>
      </c>
      <c r="F273" s="260" t="s">
        <v>426</v>
      </c>
      <c r="G273" s="261" t="s">
        <v>270</v>
      </c>
      <c r="H273" s="262">
        <v>96.382</v>
      </c>
      <c r="I273" s="263"/>
      <c r="J273" s="264">
        <f>ROUND(I273*H273,2)</f>
        <v>0</v>
      </c>
      <c r="K273" s="260" t="s">
        <v>19</v>
      </c>
      <c r="L273" s="265"/>
      <c r="M273" s="266" t="s">
        <v>19</v>
      </c>
      <c r="N273" s="267" t="s">
        <v>46</v>
      </c>
      <c r="O273" s="84"/>
      <c r="P273" s="227">
        <f>O273*H273</f>
        <v>0</v>
      </c>
      <c r="Q273" s="227">
        <v>0.131</v>
      </c>
      <c r="R273" s="227">
        <f>Q273*H273</f>
        <v>12.626042000000002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155</v>
      </c>
      <c r="AT273" s="229" t="s">
        <v>274</v>
      </c>
      <c r="AU273" s="229" t="s">
        <v>132</v>
      </c>
      <c r="AY273" s="17" t="s">
        <v>119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83</v>
      </c>
      <c r="BK273" s="230">
        <f>ROUND(I273*H273,2)</f>
        <v>0</v>
      </c>
      <c r="BL273" s="17" t="s">
        <v>138</v>
      </c>
      <c r="BM273" s="229" t="s">
        <v>427</v>
      </c>
    </row>
    <row r="274" spans="1:51" s="13" customFormat="1" ht="12">
      <c r="A274" s="13"/>
      <c r="B274" s="231"/>
      <c r="C274" s="232"/>
      <c r="D274" s="233" t="s">
        <v>159</v>
      </c>
      <c r="E274" s="234" t="s">
        <v>19</v>
      </c>
      <c r="F274" s="235" t="s">
        <v>428</v>
      </c>
      <c r="G274" s="232"/>
      <c r="H274" s="234" t="s">
        <v>19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1" t="s">
        <v>159</v>
      </c>
      <c r="AU274" s="241" t="s">
        <v>132</v>
      </c>
      <c r="AV274" s="13" t="s">
        <v>83</v>
      </c>
      <c r="AW274" s="13" t="s">
        <v>36</v>
      </c>
      <c r="AX274" s="13" t="s">
        <v>75</v>
      </c>
      <c r="AY274" s="241" t="s">
        <v>119</v>
      </c>
    </row>
    <row r="275" spans="1:51" s="14" customFormat="1" ht="12">
      <c r="A275" s="14"/>
      <c r="B275" s="242"/>
      <c r="C275" s="243"/>
      <c r="D275" s="233" t="s">
        <v>159</v>
      </c>
      <c r="E275" s="244" t="s">
        <v>19</v>
      </c>
      <c r="F275" s="245" t="s">
        <v>412</v>
      </c>
      <c r="G275" s="243"/>
      <c r="H275" s="246">
        <v>87.62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2" t="s">
        <v>159</v>
      </c>
      <c r="AU275" s="252" t="s">
        <v>132</v>
      </c>
      <c r="AV275" s="14" t="s">
        <v>85</v>
      </c>
      <c r="AW275" s="14" t="s">
        <v>36</v>
      </c>
      <c r="AX275" s="14" t="s">
        <v>75</v>
      </c>
      <c r="AY275" s="252" t="s">
        <v>119</v>
      </c>
    </row>
    <row r="276" spans="1:51" s="14" customFormat="1" ht="12">
      <c r="A276" s="14"/>
      <c r="B276" s="242"/>
      <c r="C276" s="243"/>
      <c r="D276" s="233" t="s">
        <v>159</v>
      </c>
      <c r="E276" s="243"/>
      <c r="F276" s="245" t="s">
        <v>429</v>
      </c>
      <c r="G276" s="243"/>
      <c r="H276" s="246">
        <v>96.382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159</v>
      </c>
      <c r="AU276" s="252" t="s">
        <v>132</v>
      </c>
      <c r="AV276" s="14" t="s">
        <v>85</v>
      </c>
      <c r="AW276" s="14" t="s">
        <v>4</v>
      </c>
      <c r="AX276" s="14" t="s">
        <v>83</v>
      </c>
      <c r="AY276" s="252" t="s">
        <v>119</v>
      </c>
    </row>
    <row r="277" spans="1:63" s="12" customFormat="1" ht="20.85" customHeight="1">
      <c r="A277" s="12"/>
      <c r="B277" s="202"/>
      <c r="C277" s="203"/>
      <c r="D277" s="204" t="s">
        <v>74</v>
      </c>
      <c r="E277" s="216" t="s">
        <v>430</v>
      </c>
      <c r="F277" s="216" t="s">
        <v>431</v>
      </c>
      <c r="G277" s="203"/>
      <c r="H277" s="203"/>
      <c r="I277" s="206"/>
      <c r="J277" s="217">
        <f>BK277</f>
        <v>0</v>
      </c>
      <c r="K277" s="203"/>
      <c r="L277" s="208"/>
      <c r="M277" s="209"/>
      <c r="N277" s="210"/>
      <c r="O277" s="210"/>
      <c r="P277" s="211">
        <f>SUM(P278:P281)</f>
        <v>0</v>
      </c>
      <c r="Q277" s="210"/>
      <c r="R277" s="211">
        <f>SUM(R278:R281)</f>
        <v>0</v>
      </c>
      <c r="S277" s="210"/>
      <c r="T277" s="212">
        <f>SUM(T278:T281)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3" t="s">
        <v>83</v>
      </c>
      <c r="AT277" s="214" t="s">
        <v>74</v>
      </c>
      <c r="AU277" s="214" t="s">
        <v>85</v>
      </c>
      <c r="AY277" s="213" t="s">
        <v>119</v>
      </c>
      <c r="BK277" s="215">
        <f>SUM(BK278:BK281)</f>
        <v>0</v>
      </c>
    </row>
    <row r="278" spans="1:65" s="2" customFormat="1" ht="55.5" customHeight="1">
      <c r="A278" s="38"/>
      <c r="B278" s="39"/>
      <c r="C278" s="218" t="s">
        <v>432</v>
      </c>
      <c r="D278" s="218" t="s">
        <v>122</v>
      </c>
      <c r="E278" s="219" t="s">
        <v>433</v>
      </c>
      <c r="F278" s="220" t="s">
        <v>434</v>
      </c>
      <c r="G278" s="221" t="s">
        <v>270</v>
      </c>
      <c r="H278" s="222">
        <v>157.1</v>
      </c>
      <c r="I278" s="223"/>
      <c r="J278" s="224">
        <f>ROUND(I278*H278,2)</f>
        <v>0</v>
      </c>
      <c r="K278" s="220" t="s">
        <v>19</v>
      </c>
      <c r="L278" s="44"/>
      <c r="M278" s="225" t="s">
        <v>19</v>
      </c>
      <c r="N278" s="226" t="s">
        <v>46</v>
      </c>
      <c r="O278" s="84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138</v>
      </c>
      <c r="AT278" s="229" t="s">
        <v>122</v>
      </c>
      <c r="AU278" s="229" t="s">
        <v>132</v>
      </c>
      <c r="AY278" s="17" t="s">
        <v>119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83</v>
      </c>
      <c r="BK278" s="230">
        <f>ROUND(I278*H278,2)</f>
        <v>0</v>
      </c>
      <c r="BL278" s="17" t="s">
        <v>138</v>
      </c>
      <c r="BM278" s="229" t="s">
        <v>435</v>
      </c>
    </row>
    <row r="279" spans="1:51" s="13" customFormat="1" ht="12">
      <c r="A279" s="13"/>
      <c r="B279" s="231"/>
      <c r="C279" s="232"/>
      <c r="D279" s="233" t="s">
        <v>159</v>
      </c>
      <c r="E279" s="234" t="s">
        <v>19</v>
      </c>
      <c r="F279" s="235" t="s">
        <v>87</v>
      </c>
      <c r="G279" s="232"/>
      <c r="H279" s="234" t="s">
        <v>19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1" t="s">
        <v>159</v>
      </c>
      <c r="AU279" s="241" t="s">
        <v>132</v>
      </c>
      <c r="AV279" s="13" t="s">
        <v>83</v>
      </c>
      <c r="AW279" s="13" t="s">
        <v>36</v>
      </c>
      <c r="AX279" s="13" t="s">
        <v>75</v>
      </c>
      <c r="AY279" s="241" t="s">
        <v>119</v>
      </c>
    </row>
    <row r="280" spans="1:51" s="13" customFormat="1" ht="12">
      <c r="A280" s="13"/>
      <c r="B280" s="231"/>
      <c r="C280" s="232"/>
      <c r="D280" s="233" t="s">
        <v>159</v>
      </c>
      <c r="E280" s="234" t="s">
        <v>19</v>
      </c>
      <c r="F280" s="235" t="s">
        <v>210</v>
      </c>
      <c r="G280" s="232"/>
      <c r="H280" s="234" t="s">
        <v>19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1" t="s">
        <v>159</v>
      </c>
      <c r="AU280" s="241" t="s">
        <v>132</v>
      </c>
      <c r="AV280" s="13" t="s">
        <v>83</v>
      </c>
      <c r="AW280" s="13" t="s">
        <v>36</v>
      </c>
      <c r="AX280" s="13" t="s">
        <v>75</v>
      </c>
      <c r="AY280" s="241" t="s">
        <v>119</v>
      </c>
    </row>
    <row r="281" spans="1:51" s="14" customFormat="1" ht="12">
      <c r="A281" s="14"/>
      <c r="B281" s="242"/>
      <c r="C281" s="243"/>
      <c r="D281" s="233" t="s">
        <v>159</v>
      </c>
      <c r="E281" s="244" t="s">
        <v>19</v>
      </c>
      <c r="F281" s="245" t="s">
        <v>406</v>
      </c>
      <c r="G281" s="243"/>
      <c r="H281" s="246">
        <v>157.1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2" t="s">
        <v>159</v>
      </c>
      <c r="AU281" s="252" t="s">
        <v>132</v>
      </c>
      <c r="AV281" s="14" t="s">
        <v>85</v>
      </c>
      <c r="AW281" s="14" t="s">
        <v>36</v>
      </c>
      <c r="AX281" s="14" t="s">
        <v>75</v>
      </c>
      <c r="AY281" s="252" t="s">
        <v>119</v>
      </c>
    </row>
    <row r="282" spans="1:63" s="12" customFormat="1" ht="20.85" customHeight="1">
      <c r="A282" s="12"/>
      <c r="B282" s="202"/>
      <c r="C282" s="203"/>
      <c r="D282" s="204" t="s">
        <v>74</v>
      </c>
      <c r="E282" s="216" t="s">
        <v>436</v>
      </c>
      <c r="F282" s="216" t="s">
        <v>437</v>
      </c>
      <c r="G282" s="203"/>
      <c r="H282" s="203"/>
      <c r="I282" s="206"/>
      <c r="J282" s="217">
        <f>BK282</f>
        <v>0</v>
      </c>
      <c r="K282" s="203"/>
      <c r="L282" s="208"/>
      <c r="M282" s="209"/>
      <c r="N282" s="210"/>
      <c r="O282" s="210"/>
      <c r="P282" s="211">
        <f>SUM(P283:P292)</f>
        <v>0</v>
      </c>
      <c r="Q282" s="210"/>
      <c r="R282" s="211">
        <f>SUM(R283:R292)</f>
        <v>0</v>
      </c>
      <c r="S282" s="210"/>
      <c r="T282" s="212">
        <f>SUM(T283:T292)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3" t="s">
        <v>83</v>
      </c>
      <c r="AT282" s="214" t="s">
        <v>74</v>
      </c>
      <c r="AU282" s="214" t="s">
        <v>85</v>
      </c>
      <c r="AY282" s="213" t="s">
        <v>119</v>
      </c>
      <c r="BK282" s="215">
        <f>SUM(BK283:BK292)</f>
        <v>0</v>
      </c>
    </row>
    <row r="283" spans="1:65" s="2" customFormat="1" ht="21.75" customHeight="1">
      <c r="A283" s="38"/>
      <c r="B283" s="39"/>
      <c r="C283" s="218" t="s">
        <v>438</v>
      </c>
      <c r="D283" s="218" t="s">
        <v>122</v>
      </c>
      <c r="E283" s="219" t="s">
        <v>439</v>
      </c>
      <c r="F283" s="220" t="s">
        <v>440</v>
      </c>
      <c r="G283" s="221" t="s">
        <v>441</v>
      </c>
      <c r="H283" s="222">
        <v>1</v>
      </c>
      <c r="I283" s="223"/>
      <c r="J283" s="224">
        <f>ROUND(I283*H283,2)</f>
        <v>0</v>
      </c>
      <c r="K283" s="220" t="s">
        <v>19</v>
      </c>
      <c r="L283" s="44"/>
      <c r="M283" s="225" t="s">
        <v>19</v>
      </c>
      <c r="N283" s="226" t="s">
        <v>46</v>
      </c>
      <c r="O283" s="84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138</v>
      </c>
      <c r="AT283" s="229" t="s">
        <v>122</v>
      </c>
      <c r="AU283" s="229" t="s">
        <v>132</v>
      </c>
      <c r="AY283" s="17" t="s">
        <v>119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83</v>
      </c>
      <c r="BK283" s="230">
        <f>ROUND(I283*H283,2)</f>
        <v>0</v>
      </c>
      <c r="BL283" s="17" t="s">
        <v>138</v>
      </c>
      <c r="BM283" s="229" t="s">
        <v>442</v>
      </c>
    </row>
    <row r="284" spans="1:65" s="2" customFormat="1" ht="21.75" customHeight="1">
      <c r="A284" s="38"/>
      <c r="B284" s="39"/>
      <c r="C284" s="218" t="s">
        <v>443</v>
      </c>
      <c r="D284" s="218" t="s">
        <v>122</v>
      </c>
      <c r="E284" s="219" t="s">
        <v>444</v>
      </c>
      <c r="F284" s="220" t="s">
        <v>445</v>
      </c>
      <c r="G284" s="221" t="s">
        <v>441</v>
      </c>
      <c r="H284" s="222">
        <v>1</v>
      </c>
      <c r="I284" s="223"/>
      <c r="J284" s="224">
        <f>ROUND(I284*H284,2)</f>
        <v>0</v>
      </c>
      <c r="K284" s="220" t="s">
        <v>19</v>
      </c>
      <c r="L284" s="44"/>
      <c r="M284" s="225" t="s">
        <v>19</v>
      </c>
      <c r="N284" s="226" t="s">
        <v>46</v>
      </c>
      <c r="O284" s="84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138</v>
      </c>
      <c r="AT284" s="229" t="s">
        <v>122</v>
      </c>
      <c r="AU284" s="229" t="s">
        <v>132</v>
      </c>
      <c r="AY284" s="17" t="s">
        <v>119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83</v>
      </c>
      <c r="BK284" s="230">
        <f>ROUND(I284*H284,2)</f>
        <v>0</v>
      </c>
      <c r="BL284" s="17" t="s">
        <v>138</v>
      </c>
      <c r="BM284" s="229" t="s">
        <v>446</v>
      </c>
    </row>
    <row r="285" spans="1:65" s="2" customFormat="1" ht="21.75" customHeight="1">
      <c r="A285" s="38"/>
      <c r="B285" s="39"/>
      <c r="C285" s="218" t="s">
        <v>447</v>
      </c>
      <c r="D285" s="218" t="s">
        <v>122</v>
      </c>
      <c r="E285" s="219" t="s">
        <v>448</v>
      </c>
      <c r="F285" s="220" t="s">
        <v>449</v>
      </c>
      <c r="G285" s="221" t="s">
        <v>441</v>
      </c>
      <c r="H285" s="222">
        <v>1</v>
      </c>
      <c r="I285" s="223"/>
      <c r="J285" s="224">
        <f>ROUND(I285*H285,2)</f>
        <v>0</v>
      </c>
      <c r="K285" s="220" t="s">
        <v>19</v>
      </c>
      <c r="L285" s="44"/>
      <c r="M285" s="225" t="s">
        <v>19</v>
      </c>
      <c r="N285" s="226" t="s">
        <v>46</v>
      </c>
      <c r="O285" s="84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138</v>
      </c>
      <c r="AT285" s="229" t="s">
        <v>122</v>
      </c>
      <c r="AU285" s="229" t="s">
        <v>132</v>
      </c>
      <c r="AY285" s="17" t="s">
        <v>119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83</v>
      </c>
      <c r="BK285" s="230">
        <f>ROUND(I285*H285,2)</f>
        <v>0</v>
      </c>
      <c r="BL285" s="17" t="s">
        <v>138</v>
      </c>
      <c r="BM285" s="229" t="s">
        <v>450</v>
      </c>
    </row>
    <row r="286" spans="1:65" s="2" customFormat="1" ht="21.75" customHeight="1">
      <c r="A286" s="38"/>
      <c r="B286" s="39"/>
      <c r="C286" s="218" t="s">
        <v>451</v>
      </c>
      <c r="D286" s="218" t="s">
        <v>122</v>
      </c>
      <c r="E286" s="219" t="s">
        <v>452</v>
      </c>
      <c r="F286" s="220" t="s">
        <v>453</v>
      </c>
      <c r="G286" s="221" t="s">
        <v>441</v>
      </c>
      <c r="H286" s="222">
        <v>1</v>
      </c>
      <c r="I286" s="223"/>
      <c r="J286" s="224">
        <f>ROUND(I286*H286,2)</f>
        <v>0</v>
      </c>
      <c r="K286" s="220" t="s">
        <v>19</v>
      </c>
      <c r="L286" s="44"/>
      <c r="M286" s="225" t="s">
        <v>19</v>
      </c>
      <c r="N286" s="226" t="s">
        <v>46</v>
      </c>
      <c r="O286" s="84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138</v>
      </c>
      <c r="AT286" s="229" t="s">
        <v>122</v>
      </c>
      <c r="AU286" s="229" t="s">
        <v>132</v>
      </c>
      <c r="AY286" s="17" t="s">
        <v>119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83</v>
      </c>
      <c r="BK286" s="230">
        <f>ROUND(I286*H286,2)</f>
        <v>0</v>
      </c>
      <c r="BL286" s="17" t="s">
        <v>138</v>
      </c>
      <c r="BM286" s="229" t="s">
        <v>454</v>
      </c>
    </row>
    <row r="287" spans="1:65" s="2" customFormat="1" ht="21.75" customHeight="1">
      <c r="A287" s="38"/>
      <c r="B287" s="39"/>
      <c r="C287" s="218" t="s">
        <v>455</v>
      </c>
      <c r="D287" s="218" t="s">
        <v>122</v>
      </c>
      <c r="E287" s="219" t="s">
        <v>456</v>
      </c>
      <c r="F287" s="220" t="s">
        <v>457</v>
      </c>
      <c r="G287" s="221" t="s">
        <v>441</v>
      </c>
      <c r="H287" s="222">
        <v>1</v>
      </c>
      <c r="I287" s="223"/>
      <c r="J287" s="224">
        <f>ROUND(I287*H287,2)</f>
        <v>0</v>
      </c>
      <c r="K287" s="220" t="s">
        <v>19</v>
      </c>
      <c r="L287" s="44"/>
      <c r="M287" s="225" t="s">
        <v>19</v>
      </c>
      <c r="N287" s="226" t="s">
        <v>46</v>
      </c>
      <c r="O287" s="84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138</v>
      </c>
      <c r="AT287" s="229" t="s">
        <v>122</v>
      </c>
      <c r="AU287" s="229" t="s">
        <v>132</v>
      </c>
      <c r="AY287" s="17" t="s">
        <v>119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83</v>
      </c>
      <c r="BK287" s="230">
        <f>ROUND(I287*H287,2)</f>
        <v>0</v>
      </c>
      <c r="BL287" s="17" t="s">
        <v>138</v>
      </c>
      <c r="BM287" s="229" t="s">
        <v>458</v>
      </c>
    </row>
    <row r="288" spans="1:65" s="2" customFormat="1" ht="16.5" customHeight="1">
      <c r="A288" s="38"/>
      <c r="B288" s="39"/>
      <c r="C288" s="218" t="s">
        <v>459</v>
      </c>
      <c r="D288" s="218" t="s">
        <v>122</v>
      </c>
      <c r="E288" s="219" t="s">
        <v>460</v>
      </c>
      <c r="F288" s="220" t="s">
        <v>461</v>
      </c>
      <c r="G288" s="221" t="s">
        <v>441</v>
      </c>
      <c r="H288" s="222">
        <v>1</v>
      </c>
      <c r="I288" s="223"/>
      <c r="J288" s="224">
        <f>ROUND(I288*H288,2)</f>
        <v>0</v>
      </c>
      <c r="K288" s="220" t="s">
        <v>19</v>
      </c>
      <c r="L288" s="44"/>
      <c r="M288" s="225" t="s">
        <v>19</v>
      </c>
      <c r="N288" s="226" t="s">
        <v>46</v>
      </c>
      <c r="O288" s="84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138</v>
      </c>
      <c r="AT288" s="229" t="s">
        <v>122</v>
      </c>
      <c r="AU288" s="229" t="s">
        <v>132</v>
      </c>
      <c r="AY288" s="17" t="s">
        <v>119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83</v>
      </c>
      <c r="BK288" s="230">
        <f>ROUND(I288*H288,2)</f>
        <v>0</v>
      </c>
      <c r="BL288" s="17" t="s">
        <v>138</v>
      </c>
      <c r="BM288" s="229" t="s">
        <v>462</v>
      </c>
    </row>
    <row r="289" spans="1:65" s="2" customFormat="1" ht="16.5" customHeight="1">
      <c r="A289" s="38"/>
      <c r="B289" s="39"/>
      <c r="C289" s="218" t="s">
        <v>463</v>
      </c>
      <c r="D289" s="218" t="s">
        <v>122</v>
      </c>
      <c r="E289" s="219" t="s">
        <v>464</v>
      </c>
      <c r="F289" s="220" t="s">
        <v>465</v>
      </c>
      <c r="G289" s="221" t="s">
        <v>441</v>
      </c>
      <c r="H289" s="222">
        <v>1</v>
      </c>
      <c r="I289" s="223"/>
      <c r="J289" s="224">
        <f>ROUND(I289*H289,2)</f>
        <v>0</v>
      </c>
      <c r="K289" s="220" t="s">
        <v>19</v>
      </c>
      <c r="L289" s="44"/>
      <c r="M289" s="225" t="s">
        <v>19</v>
      </c>
      <c r="N289" s="226" t="s">
        <v>46</v>
      </c>
      <c r="O289" s="84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138</v>
      </c>
      <c r="AT289" s="229" t="s">
        <v>122</v>
      </c>
      <c r="AU289" s="229" t="s">
        <v>132</v>
      </c>
      <c r="AY289" s="17" t="s">
        <v>119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83</v>
      </c>
      <c r="BK289" s="230">
        <f>ROUND(I289*H289,2)</f>
        <v>0</v>
      </c>
      <c r="BL289" s="17" t="s">
        <v>138</v>
      </c>
      <c r="BM289" s="229" t="s">
        <v>466</v>
      </c>
    </row>
    <row r="290" spans="1:65" s="2" customFormat="1" ht="21.75" customHeight="1">
      <c r="A290" s="38"/>
      <c r="B290" s="39"/>
      <c r="C290" s="218" t="s">
        <v>467</v>
      </c>
      <c r="D290" s="218" t="s">
        <v>122</v>
      </c>
      <c r="E290" s="219" t="s">
        <v>468</v>
      </c>
      <c r="F290" s="220" t="s">
        <v>469</v>
      </c>
      <c r="G290" s="221" t="s">
        <v>441</v>
      </c>
      <c r="H290" s="222">
        <v>1</v>
      </c>
      <c r="I290" s="223"/>
      <c r="J290" s="224">
        <f>ROUND(I290*H290,2)</f>
        <v>0</v>
      </c>
      <c r="K290" s="220" t="s">
        <v>19</v>
      </c>
      <c r="L290" s="44"/>
      <c r="M290" s="225" t="s">
        <v>19</v>
      </c>
      <c r="N290" s="226" t="s">
        <v>46</v>
      </c>
      <c r="O290" s="84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138</v>
      </c>
      <c r="AT290" s="229" t="s">
        <v>122</v>
      </c>
      <c r="AU290" s="229" t="s">
        <v>132</v>
      </c>
      <c r="AY290" s="17" t="s">
        <v>119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83</v>
      </c>
      <c r="BK290" s="230">
        <f>ROUND(I290*H290,2)</f>
        <v>0</v>
      </c>
      <c r="BL290" s="17" t="s">
        <v>138</v>
      </c>
      <c r="BM290" s="229" t="s">
        <v>470</v>
      </c>
    </row>
    <row r="291" spans="1:65" s="2" customFormat="1" ht="21.75" customHeight="1">
      <c r="A291" s="38"/>
      <c r="B291" s="39"/>
      <c r="C291" s="218" t="s">
        <v>471</v>
      </c>
      <c r="D291" s="218" t="s">
        <v>122</v>
      </c>
      <c r="E291" s="219" t="s">
        <v>472</v>
      </c>
      <c r="F291" s="220" t="s">
        <v>473</v>
      </c>
      <c r="G291" s="221" t="s">
        <v>208</v>
      </c>
      <c r="H291" s="222">
        <v>2.121</v>
      </c>
      <c r="I291" s="223"/>
      <c r="J291" s="224">
        <f>ROUND(I291*H291,2)</f>
        <v>0</v>
      </c>
      <c r="K291" s="220" t="s">
        <v>19</v>
      </c>
      <c r="L291" s="44"/>
      <c r="M291" s="225" t="s">
        <v>19</v>
      </c>
      <c r="N291" s="226" t="s">
        <v>46</v>
      </c>
      <c r="O291" s="84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138</v>
      </c>
      <c r="AT291" s="229" t="s">
        <v>122</v>
      </c>
      <c r="AU291" s="229" t="s">
        <v>132</v>
      </c>
      <c r="AY291" s="17" t="s">
        <v>119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83</v>
      </c>
      <c r="BK291" s="230">
        <f>ROUND(I291*H291,2)</f>
        <v>0</v>
      </c>
      <c r="BL291" s="17" t="s">
        <v>138</v>
      </c>
      <c r="BM291" s="229" t="s">
        <v>474</v>
      </c>
    </row>
    <row r="292" spans="1:51" s="14" customFormat="1" ht="12">
      <c r="A292" s="14"/>
      <c r="B292" s="242"/>
      <c r="C292" s="243"/>
      <c r="D292" s="233" t="s">
        <v>159</v>
      </c>
      <c r="E292" s="244" t="s">
        <v>19</v>
      </c>
      <c r="F292" s="245" t="s">
        <v>475</v>
      </c>
      <c r="G292" s="243"/>
      <c r="H292" s="246">
        <v>2.121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159</v>
      </c>
      <c r="AU292" s="252" t="s">
        <v>132</v>
      </c>
      <c r="AV292" s="14" t="s">
        <v>85</v>
      </c>
      <c r="AW292" s="14" t="s">
        <v>36</v>
      </c>
      <c r="AX292" s="14" t="s">
        <v>75</v>
      </c>
      <c r="AY292" s="252" t="s">
        <v>119</v>
      </c>
    </row>
    <row r="293" spans="1:63" s="12" customFormat="1" ht="22.8" customHeight="1">
      <c r="A293" s="12"/>
      <c r="B293" s="202"/>
      <c r="C293" s="203"/>
      <c r="D293" s="204" t="s">
        <v>74</v>
      </c>
      <c r="E293" s="216" t="s">
        <v>162</v>
      </c>
      <c r="F293" s="216" t="s">
        <v>476</v>
      </c>
      <c r="G293" s="203"/>
      <c r="H293" s="203"/>
      <c r="I293" s="206"/>
      <c r="J293" s="217">
        <f>BK293</f>
        <v>0</v>
      </c>
      <c r="K293" s="203"/>
      <c r="L293" s="208"/>
      <c r="M293" s="209"/>
      <c r="N293" s="210"/>
      <c r="O293" s="210"/>
      <c r="P293" s="211">
        <f>P294+P303+P308</f>
        <v>0</v>
      </c>
      <c r="Q293" s="210"/>
      <c r="R293" s="211">
        <f>R294+R303+R308</f>
        <v>19.273619000000004</v>
      </c>
      <c r="S293" s="210"/>
      <c r="T293" s="212">
        <f>T294+T303+T308</f>
        <v>4.612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3" t="s">
        <v>83</v>
      </c>
      <c r="AT293" s="214" t="s">
        <v>74</v>
      </c>
      <c r="AU293" s="214" t="s">
        <v>83</v>
      </c>
      <c r="AY293" s="213" t="s">
        <v>119</v>
      </c>
      <c r="BK293" s="215">
        <f>BK294+BK303+BK308</f>
        <v>0</v>
      </c>
    </row>
    <row r="294" spans="1:63" s="12" customFormat="1" ht="20.85" customHeight="1">
      <c r="A294" s="12"/>
      <c r="B294" s="202"/>
      <c r="C294" s="203"/>
      <c r="D294" s="204" t="s">
        <v>74</v>
      </c>
      <c r="E294" s="216" t="s">
        <v>477</v>
      </c>
      <c r="F294" s="216" t="s">
        <v>478</v>
      </c>
      <c r="G294" s="203"/>
      <c r="H294" s="203"/>
      <c r="I294" s="206"/>
      <c r="J294" s="217">
        <f>BK294</f>
        <v>0</v>
      </c>
      <c r="K294" s="203"/>
      <c r="L294" s="208"/>
      <c r="M294" s="209"/>
      <c r="N294" s="210"/>
      <c r="O294" s="210"/>
      <c r="P294" s="211">
        <f>SUM(P295:P302)</f>
        <v>0</v>
      </c>
      <c r="Q294" s="210"/>
      <c r="R294" s="211">
        <f>SUM(R295:R302)</f>
        <v>19.036419000000002</v>
      </c>
      <c r="S294" s="210"/>
      <c r="T294" s="212">
        <f>SUM(T295:T302)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3" t="s">
        <v>83</v>
      </c>
      <c r="AT294" s="214" t="s">
        <v>74</v>
      </c>
      <c r="AU294" s="214" t="s">
        <v>85</v>
      </c>
      <c r="AY294" s="213" t="s">
        <v>119</v>
      </c>
      <c r="BK294" s="215">
        <f>SUM(BK295:BK302)</f>
        <v>0</v>
      </c>
    </row>
    <row r="295" spans="1:65" s="2" customFormat="1" ht="33" customHeight="1">
      <c r="A295" s="38"/>
      <c r="B295" s="39"/>
      <c r="C295" s="218" t="s">
        <v>479</v>
      </c>
      <c r="D295" s="218" t="s">
        <v>122</v>
      </c>
      <c r="E295" s="219" t="s">
        <v>480</v>
      </c>
      <c r="F295" s="220" t="s">
        <v>481</v>
      </c>
      <c r="G295" s="221" t="s">
        <v>482</v>
      </c>
      <c r="H295" s="222">
        <v>142.82</v>
      </c>
      <c r="I295" s="223"/>
      <c r="J295" s="224">
        <f>ROUND(I295*H295,2)</f>
        <v>0</v>
      </c>
      <c r="K295" s="220" t="s">
        <v>199</v>
      </c>
      <c r="L295" s="44"/>
      <c r="M295" s="225" t="s">
        <v>19</v>
      </c>
      <c r="N295" s="226" t="s">
        <v>46</v>
      </c>
      <c r="O295" s="84"/>
      <c r="P295" s="227">
        <f>O295*H295</f>
        <v>0</v>
      </c>
      <c r="Q295" s="227">
        <v>0.10095</v>
      </c>
      <c r="R295" s="227">
        <f>Q295*H295</f>
        <v>14.417679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138</v>
      </c>
      <c r="AT295" s="229" t="s">
        <v>122</v>
      </c>
      <c r="AU295" s="229" t="s">
        <v>132</v>
      </c>
      <c r="AY295" s="17" t="s">
        <v>119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83</v>
      </c>
      <c r="BK295" s="230">
        <f>ROUND(I295*H295,2)</f>
        <v>0</v>
      </c>
      <c r="BL295" s="17" t="s">
        <v>138</v>
      </c>
      <c r="BM295" s="229" t="s">
        <v>483</v>
      </c>
    </row>
    <row r="296" spans="1:51" s="13" customFormat="1" ht="12">
      <c r="A296" s="13"/>
      <c r="B296" s="231"/>
      <c r="C296" s="232"/>
      <c r="D296" s="233" t="s">
        <v>159</v>
      </c>
      <c r="E296" s="234" t="s">
        <v>19</v>
      </c>
      <c r="F296" s="235" t="s">
        <v>87</v>
      </c>
      <c r="G296" s="232"/>
      <c r="H296" s="234" t="s">
        <v>19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1" t="s">
        <v>159</v>
      </c>
      <c r="AU296" s="241" t="s">
        <v>132</v>
      </c>
      <c r="AV296" s="13" t="s">
        <v>83</v>
      </c>
      <c r="AW296" s="13" t="s">
        <v>36</v>
      </c>
      <c r="AX296" s="13" t="s">
        <v>75</v>
      </c>
      <c r="AY296" s="241" t="s">
        <v>119</v>
      </c>
    </row>
    <row r="297" spans="1:51" s="13" customFormat="1" ht="12">
      <c r="A297" s="13"/>
      <c r="B297" s="231"/>
      <c r="C297" s="232"/>
      <c r="D297" s="233" t="s">
        <v>159</v>
      </c>
      <c r="E297" s="234" t="s">
        <v>19</v>
      </c>
      <c r="F297" s="235" t="s">
        <v>210</v>
      </c>
      <c r="G297" s="232"/>
      <c r="H297" s="234" t="s">
        <v>19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1" t="s">
        <v>159</v>
      </c>
      <c r="AU297" s="241" t="s">
        <v>132</v>
      </c>
      <c r="AV297" s="13" t="s">
        <v>83</v>
      </c>
      <c r="AW297" s="13" t="s">
        <v>36</v>
      </c>
      <c r="AX297" s="13" t="s">
        <v>75</v>
      </c>
      <c r="AY297" s="241" t="s">
        <v>119</v>
      </c>
    </row>
    <row r="298" spans="1:51" s="14" customFormat="1" ht="12">
      <c r="A298" s="14"/>
      <c r="B298" s="242"/>
      <c r="C298" s="243"/>
      <c r="D298" s="233" t="s">
        <v>159</v>
      </c>
      <c r="E298" s="244" t="s">
        <v>19</v>
      </c>
      <c r="F298" s="245" t="s">
        <v>484</v>
      </c>
      <c r="G298" s="243"/>
      <c r="H298" s="246">
        <v>142.82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2" t="s">
        <v>159</v>
      </c>
      <c r="AU298" s="252" t="s">
        <v>132</v>
      </c>
      <c r="AV298" s="14" t="s">
        <v>85</v>
      </c>
      <c r="AW298" s="14" t="s">
        <v>36</v>
      </c>
      <c r="AX298" s="14" t="s">
        <v>75</v>
      </c>
      <c r="AY298" s="252" t="s">
        <v>119</v>
      </c>
    </row>
    <row r="299" spans="1:65" s="2" customFormat="1" ht="16.5" customHeight="1">
      <c r="A299" s="38"/>
      <c r="B299" s="39"/>
      <c r="C299" s="258" t="s">
        <v>485</v>
      </c>
      <c r="D299" s="258" t="s">
        <v>274</v>
      </c>
      <c r="E299" s="259" t="s">
        <v>486</v>
      </c>
      <c r="F299" s="260" t="s">
        <v>487</v>
      </c>
      <c r="G299" s="261" t="s">
        <v>482</v>
      </c>
      <c r="H299" s="262">
        <v>164.955</v>
      </c>
      <c r="I299" s="263"/>
      <c r="J299" s="264">
        <f>ROUND(I299*H299,2)</f>
        <v>0</v>
      </c>
      <c r="K299" s="260" t="s">
        <v>199</v>
      </c>
      <c r="L299" s="265"/>
      <c r="M299" s="266" t="s">
        <v>19</v>
      </c>
      <c r="N299" s="267" t="s">
        <v>46</v>
      </c>
      <c r="O299" s="84"/>
      <c r="P299" s="227">
        <f>O299*H299</f>
        <v>0</v>
      </c>
      <c r="Q299" s="227">
        <v>0.028</v>
      </c>
      <c r="R299" s="227">
        <f>Q299*H299</f>
        <v>4.618740000000001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155</v>
      </c>
      <c r="AT299" s="229" t="s">
        <v>274</v>
      </c>
      <c r="AU299" s="229" t="s">
        <v>132</v>
      </c>
      <c r="AY299" s="17" t="s">
        <v>119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83</v>
      </c>
      <c r="BK299" s="230">
        <f>ROUND(I299*H299,2)</f>
        <v>0</v>
      </c>
      <c r="BL299" s="17" t="s">
        <v>138</v>
      </c>
      <c r="BM299" s="229" t="s">
        <v>488</v>
      </c>
    </row>
    <row r="300" spans="1:51" s="13" customFormat="1" ht="12">
      <c r="A300" s="13"/>
      <c r="B300" s="231"/>
      <c r="C300" s="232"/>
      <c r="D300" s="233" t="s">
        <v>159</v>
      </c>
      <c r="E300" s="234" t="s">
        <v>19</v>
      </c>
      <c r="F300" s="235" t="s">
        <v>489</v>
      </c>
      <c r="G300" s="232"/>
      <c r="H300" s="234" t="s">
        <v>19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159</v>
      </c>
      <c r="AU300" s="241" t="s">
        <v>132</v>
      </c>
      <c r="AV300" s="13" t="s">
        <v>83</v>
      </c>
      <c r="AW300" s="13" t="s">
        <v>36</v>
      </c>
      <c r="AX300" s="13" t="s">
        <v>75</v>
      </c>
      <c r="AY300" s="241" t="s">
        <v>119</v>
      </c>
    </row>
    <row r="301" spans="1:51" s="14" customFormat="1" ht="12">
      <c r="A301" s="14"/>
      <c r="B301" s="242"/>
      <c r="C301" s="243"/>
      <c r="D301" s="233" t="s">
        <v>159</v>
      </c>
      <c r="E301" s="244" t="s">
        <v>19</v>
      </c>
      <c r="F301" s="245" t="s">
        <v>490</v>
      </c>
      <c r="G301" s="243"/>
      <c r="H301" s="246">
        <v>157.1</v>
      </c>
      <c r="I301" s="247"/>
      <c r="J301" s="243"/>
      <c r="K301" s="243"/>
      <c r="L301" s="248"/>
      <c r="M301" s="249"/>
      <c r="N301" s="250"/>
      <c r="O301" s="250"/>
      <c r="P301" s="250"/>
      <c r="Q301" s="250"/>
      <c r="R301" s="250"/>
      <c r="S301" s="250"/>
      <c r="T301" s="25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2" t="s">
        <v>159</v>
      </c>
      <c r="AU301" s="252" t="s">
        <v>132</v>
      </c>
      <c r="AV301" s="14" t="s">
        <v>85</v>
      </c>
      <c r="AW301" s="14" t="s">
        <v>36</v>
      </c>
      <c r="AX301" s="14" t="s">
        <v>75</v>
      </c>
      <c r="AY301" s="252" t="s">
        <v>119</v>
      </c>
    </row>
    <row r="302" spans="1:51" s="14" customFormat="1" ht="12">
      <c r="A302" s="14"/>
      <c r="B302" s="242"/>
      <c r="C302" s="243"/>
      <c r="D302" s="233" t="s">
        <v>159</v>
      </c>
      <c r="E302" s="243"/>
      <c r="F302" s="245" t="s">
        <v>491</v>
      </c>
      <c r="G302" s="243"/>
      <c r="H302" s="246">
        <v>164.955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2" t="s">
        <v>159</v>
      </c>
      <c r="AU302" s="252" t="s">
        <v>132</v>
      </c>
      <c r="AV302" s="14" t="s">
        <v>85</v>
      </c>
      <c r="AW302" s="14" t="s">
        <v>4</v>
      </c>
      <c r="AX302" s="14" t="s">
        <v>83</v>
      </c>
      <c r="AY302" s="252" t="s">
        <v>119</v>
      </c>
    </row>
    <row r="303" spans="1:63" s="12" customFormat="1" ht="20.85" customHeight="1">
      <c r="A303" s="12"/>
      <c r="B303" s="202"/>
      <c r="C303" s="203"/>
      <c r="D303" s="204" t="s">
        <v>74</v>
      </c>
      <c r="E303" s="216" t="s">
        <v>492</v>
      </c>
      <c r="F303" s="216" t="s">
        <v>493</v>
      </c>
      <c r="G303" s="203"/>
      <c r="H303" s="203"/>
      <c r="I303" s="206"/>
      <c r="J303" s="217">
        <f>BK303</f>
        <v>0</v>
      </c>
      <c r="K303" s="203"/>
      <c r="L303" s="208"/>
      <c r="M303" s="209"/>
      <c r="N303" s="210"/>
      <c r="O303" s="210"/>
      <c r="P303" s="211">
        <f>SUM(P304:P307)</f>
        <v>0</v>
      </c>
      <c r="Q303" s="210"/>
      <c r="R303" s="211">
        <f>SUM(R304:R307)</f>
        <v>0.2372</v>
      </c>
      <c r="S303" s="210"/>
      <c r="T303" s="212">
        <f>SUM(T304:T307)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3" t="s">
        <v>83</v>
      </c>
      <c r="AT303" s="214" t="s">
        <v>74</v>
      </c>
      <c r="AU303" s="214" t="s">
        <v>85</v>
      </c>
      <c r="AY303" s="213" t="s">
        <v>119</v>
      </c>
      <c r="BK303" s="215">
        <f>SUM(BK304:BK307)</f>
        <v>0</v>
      </c>
    </row>
    <row r="304" spans="1:65" s="2" customFormat="1" ht="21.75" customHeight="1">
      <c r="A304" s="38"/>
      <c r="B304" s="39"/>
      <c r="C304" s="218" t="s">
        <v>494</v>
      </c>
      <c r="D304" s="218" t="s">
        <v>122</v>
      </c>
      <c r="E304" s="219" t="s">
        <v>495</v>
      </c>
      <c r="F304" s="220" t="s">
        <v>496</v>
      </c>
      <c r="G304" s="221" t="s">
        <v>198</v>
      </c>
      <c r="H304" s="222">
        <v>1</v>
      </c>
      <c r="I304" s="223"/>
      <c r="J304" s="224">
        <f>ROUND(I304*H304,2)</f>
        <v>0</v>
      </c>
      <c r="K304" s="220" t="s">
        <v>199</v>
      </c>
      <c r="L304" s="44"/>
      <c r="M304" s="225" t="s">
        <v>19</v>
      </c>
      <c r="N304" s="226" t="s">
        <v>46</v>
      </c>
      <c r="O304" s="84"/>
      <c r="P304" s="227">
        <f>O304*H304</f>
        <v>0</v>
      </c>
      <c r="Q304" s="227">
        <v>0.0008</v>
      </c>
      <c r="R304" s="227">
        <f>Q304*H304</f>
        <v>0.0008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138</v>
      </c>
      <c r="AT304" s="229" t="s">
        <v>122</v>
      </c>
      <c r="AU304" s="229" t="s">
        <v>132</v>
      </c>
      <c r="AY304" s="17" t="s">
        <v>119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83</v>
      </c>
      <c r="BK304" s="230">
        <f>ROUND(I304*H304,2)</f>
        <v>0</v>
      </c>
      <c r="BL304" s="17" t="s">
        <v>138</v>
      </c>
      <c r="BM304" s="229" t="s">
        <v>497</v>
      </c>
    </row>
    <row r="305" spans="1:65" s="2" customFormat="1" ht="33" customHeight="1">
      <c r="A305" s="38"/>
      <c r="B305" s="39"/>
      <c r="C305" s="258" t="s">
        <v>498</v>
      </c>
      <c r="D305" s="258" t="s">
        <v>274</v>
      </c>
      <c r="E305" s="259" t="s">
        <v>499</v>
      </c>
      <c r="F305" s="260" t="s">
        <v>500</v>
      </c>
      <c r="G305" s="261" t="s">
        <v>198</v>
      </c>
      <c r="H305" s="262">
        <v>1</v>
      </c>
      <c r="I305" s="263"/>
      <c r="J305" s="264">
        <f>ROUND(I305*H305,2)</f>
        <v>0</v>
      </c>
      <c r="K305" s="260" t="s">
        <v>19</v>
      </c>
      <c r="L305" s="265"/>
      <c r="M305" s="266" t="s">
        <v>19</v>
      </c>
      <c r="N305" s="267" t="s">
        <v>46</v>
      </c>
      <c r="O305" s="84"/>
      <c r="P305" s="227">
        <f>O305*H305</f>
        <v>0</v>
      </c>
      <c r="Q305" s="227">
        <v>0.006</v>
      </c>
      <c r="R305" s="227">
        <f>Q305*H305</f>
        <v>0.006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155</v>
      </c>
      <c r="AT305" s="229" t="s">
        <v>274</v>
      </c>
      <c r="AU305" s="229" t="s">
        <v>132</v>
      </c>
      <c r="AY305" s="17" t="s">
        <v>119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83</v>
      </c>
      <c r="BK305" s="230">
        <f>ROUND(I305*H305,2)</f>
        <v>0</v>
      </c>
      <c r="BL305" s="17" t="s">
        <v>138</v>
      </c>
      <c r="BM305" s="229" t="s">
        <v>501</v>
      </c>
    </row>
    <row r="306" spans="1:65" s="2" customFormat="1" ht="21.75" customHeight="1">
      <c r="A306" s="38"/>
      <c r="B306" s="39"/>
      <c r="C306" s="218" t="s">
        <v>502</v>
      </c>
      <c r="D306" s="218" t="s">
        <v>122</v>
      </c>
      <c r="E306" s="219" t="s">
        <v>503</v>
      </c>
      <c r="F306" s="220" t="s">
        <v>504</v>
      </c>
      <c r="G306" s="221" t="s">
        <v>198</v>
      </c>
      <c r="H306" s="222">
        <v>4</v>
      </c>
      <c r="I306" s="223"/>
      <c r="J306" s="224">
        <f>ROUND(I306*H306,2)</f>
        <v>0</v>
      </c>
      <c r="K306" s="220" t="s">
        <v>199</v>
      </c>
      <c r="L306" s="44"/>
      <c r="M306" s="225" t="s">
        <v>19</v>
      </c>
      <c r="N306" s="226" t="s">
        <v>46</v>
      </c>
      <c r="O306" s="84"/>
      <c r="P306" s="227">
        <f>O306*H306</f>
        <v>0</v>
      </c>
      <c r="Q306" s="227">
        <v>0.001</v>
      </c>
      <c r="R306" s="227">
        <f>Q306*H306</f>
        <v>0.004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138</v>
      </c>
      <c r="AT306" s="229" t="s">
        <v>122</v>
      </c>
      <c r="AU306" s="229" t="s">
        <v>132</v>
      </c>
      <c r="AY306" s="17" t="s">
        <v>119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83</v>
      </c>
      <c r="BK306" s="230">
        <f>ROUND(I306*H306,2)</f>
        <v>0</v>
      </c>
      <c r="BL306" s="17" t="s">
        <v>138</v>
      </c>
      <c r="BM306" s="229" t="s">
        <v>505</v>
      </c>
    </row>
    <row r="307" spans="1:65" s="2" customFormat="1" ht="33" customHeight="1">
      <c r="A307" s="38"/>
      <c r="B307" s="39"/>
      <c r="C307" s="258" t="s">
        <v>398</v>
      </c>
      <c r="D307" s="258" t="s">
        <v>274</v>
      </c>
      <c r="E307" s="259" t="s">
        <v>506</v>
      </c>
      <c r="F307" s="260" t="s">
        <v>507</v>
      </c>
      <c r="G307" s="261" t="s">
        <v>198</v>
      </c>
      <c r="H307" s="262">
        <v>4</v>
      </c>
      <c r="I307" s="263"/>
      <c r="J307" s="264">
        <f>ROUND(I307*H307,2)</f>
        <v>0</v>
      </c>
      <c r="K307" s="260" t="s">
        <v>19</v>
      </c>
      <c r="L307" s="265"/>
      <c r="M307" s="266" t="s">
        <v>19</v>
      </c>
      <c r="N307" s="267" t="s">
        <v>46</v>
      </c>
      <c r="O307" s="84"/>
      <c r="P307" s="227">
        <f>O307*H307</f>
        <v>0</v>
      </c>
      <c r="Q307" s="227">
        <v>0.0566</v>
      </c>
      <c r="R307" s="227">
        <f>Q307*H307</f>
        <v>0.2264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155</v>
      </c>
      <c r="AT307" s="229" t="s">
        <v>274</v>
      </c>
      <c r="AU307" s="229" t="s">
        <v>132</v>
      </c>
      <c r="AY307" s="17" t="s">
        <v>119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83</v>
      </c>
      <c r="BK307" s="230">
        <f>ROUND(I307*H307,2)</f>
        <v>0</v>
      </c>
      <c r="BL307" s="17" t="s">
        <v>138</v>
      </c>
      <c r="BM307" s="229" t="s">
        <v>508</v>
      </c>
    </row>
    <row r="308" spans="1:63" s="12" customFormat="1" ht="20.85" customHeight="1">
      <c r="A308" s="12"/>
      <c r="B308" s="202"/>
      <c r="C308" s="203"/>
      <c r="D308" s="204" t="s">
        <v>74</v>
      </c>
      <c r="E308" s="216" t="s">
        <v>509</v>
      </c>
      <c r="F308" s="216" t="s">
        <v>510</v>
      </c>
      <c r="G308" s="203"/>
      <c r="H308" s="203"/>
      <c r="I308" s="206"/>
      <c r="J308" s="217">
        <f>BK308</f>
        <v>0</v>
      </c>
      <c r="K308" s="203"/>
      <c r="L308" s="208"/>
      <c r="M308" s="209"/>
      <c r="N308" s="210"/>
      <c r="O308" s="210"/>
      <c r="P308" s="211">
        <f>SUM(P309:P318)</f>
        <v>0</v>
      </c>
      <c r="Q308" s="210"/>
      <c r="R308" s="211">
        <f>SUM(R309:R318)</f>
        <v>0</v>
      </c>
      <c r="S308" s="210"/>
      <c r="T308" s="212">
        <f>SUM(T309:T318)</f>
        <v>4.612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3" t="s">
        <v>83</v>
      </c>
      <c r="AT308" s="214" t="s">
        <v>74</v>
      </c>
      <c r="AU308" s="214" t="s">
        <v>85</v>
      </c>
      <c r="AY308" s="213" t="s">
        <v>119</v>
      </c>
      <c r="BK308" s="215">
        <f>SUM(BK309:BK318)</f>
        <v>0</v>
      </c>
    </row>
    <row r="309" spans="1:65" s="2" customFormat="1" ht="16.5" customHeight="1">
      <c r="A309" s="38"/>
      <c r="B309" s="39"/>
      <c r="C309" s="218" t="s">
        <v>511</v>
      </c>
      <c r="D309" s="218" t="s">
        <v>122</v>
      </c>
      <c r="E309" s="219" t="s">
        <v>512</v>
      </c>
      <c r="F309" s="220" t="s">
        <v>513</v>
      </c>
      <c r="G309" s="221" t="s">
        <v>441</v>
      </c>
      <c r="H309" s="222">
        <v>1</v>
      </c>
      <c r="I309" s="223"/>
      <c r="J309" s="224">
        <f>ROUND(I309*H309,2)</f>
        <v>0</v>
      </c>
      <c r="K309" s="220" t="s">
        <v>19</v>
      </c>
      <c r="L309" s="44"/>
      <c r="M309" s="225" t="s">
        <v>19</v>
      </c>
      <c r="N309" s="226" t="s">
        <v>46</v>
      </c>
      <c r="O309" s="84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138</v>
      </c>
      <c r="AT309" s="229" t="s">
        <v>122</v>
      </c>
      <c r="AU309" s="229" t="s">
        <v>132</v>
      </c>
      <c r="AY309" s="17" t="s">
        <v>119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83</v>
      </c>
      <c r="BK309" s="230">
        <f>ROUND(I309*H309,2)</f>
        <v>0</v>
      </c>
      <c r="BL309" s="17" t="s">
        <v>138</v>
      </c>
      <c r="BM309" s="229" t="s">
        <v>514</v>
      </c>
    </row>
    <row r="310" spans="1:65" s="2" customFormat="1" ht="21.75" customHeight="1">
      <c r="A310" s="38"/>
      <c r="B310" s="39"/>
      <c r="C310" s="218" t="s">
        <v>515</v>
      </c>
      <c r="D310" s="218" t="s">
        <v>122</v>
      </c>
      <c r="E310" s="219" t="s">
        <v>516</v>
      </c>
      <c r="F310" s="220" t="s">
        <v>517</v>
      </c>
      <c r="G310" s="221" t="s">
        <v>441</v>
      </c>
      <c r="H310" s="222">
        <v>1</v>
      </c>
      <c r="I310" s="223"/>
      <c r="J310" s="224">
        <f>ROUND(I310*H310,2)</f>
        <v>0</v>
      </c>
      <c r="K310" s="220" t="s">
        <v>19</v>
      </c>
      <c r="L310" s="44"/>
      <c r="M310" s="225" t="s">
        <v>19</v>
      </c>
      <c r="N310" s="226" t="s">
        <v>46</v>
      </c>
      <c r="O310" s="84"/>
      <c r="P310" s="227">
        <f>O310*H310</f>
        <v>0</v>
      </c>
      <c r="Q310" s="227">
        <v>0</v>
      </c>
      <c r="R310" s="227">
        <f>Q310*H310</f>
        <v>0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138</v>
      </c>
      <c r="AT310" s="229" t="s">
        <v>122</v>
      </c>
      <c r="AU310" s="229" t="s">
        <v>132</v>
      </c>
      <c r="AY310" s="17" t="s">
        <v>119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83</v>
      </c>
      <c r="BK310" s="230">
        <f>ROUND(I310*H310,2)</f>
        <v>0</v>
      </c>
      <c r="BL310" s="17" t="s">
        <v>138</v>
      </c>
      <c r="BM310" s="229" t="s">
        <v>518</v>
      </c>
    </row>
    <row r="311" spans="1:65" s="2" customFormat="1" ht="21.75" customHeight="1">
      <c r="A311" s="38"/>
      <c r="B311" s="39"/>
      <c r="C311" s="218" t="s">
        <v>418</v>
      </c>
      <c r="D311" s="218" t="s">
        <v>122</v>
      </c>
      <c r="E311" s="219" t="s">
        <v>519</v>
      </c>
      <c r="F311" s="220" t="s">
        <v>520</v>
      </c>
      <c r="G311" s="221" t="s">
        <v>441</v>
      </c>
      <c r="H311" s="222">
        <v>1</v>
      </c>
      <c r="I311" s="223"/>
      <c r="J311" s="224">
        <f>ROUND(I311*H311,2)</f>
        <v>0</v>
      </c>
      <c r="K311" s="220" t="s">
        <v>19</v>
      </c>
      <c r="L311" s="44"/>
      <c r="M311" s="225" t="s">
        <v>19</v>
      </c>
      <c r="N311" s="226" t="s">
        <v>46</v>
      </c>
      <c r="O311" s="84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138</v>
      </c>
      <c r="AT311" s="229" t="s">
        <v>122</v>
      </c>
      <c r="AU311" s="229" t="s">
        <v>132</v>
      </c>
      <c r="AY311" s="17" t="s">
        <v>119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83</v>
      </c>
      <c r="BK311" s="230">
        <f>ROUND(I311*H311,2)</f>
        <v>0</v>
      </c>
      <c r="BL311" s="17" t="s">
        <v>138</v>
      </c>
      <c r="BM311" s="229" t="s">
        <v>521</v>
      </c>
    </row>
    <row r="312" spans="1:65" s="2" customFormat="1" ht="21.75" customHeight="1">
      <c r="A312" s="38"/>
      <c r="B312" s="39"/>
      <c r="C312" s="218" t="s">
        <v>522</v>
      </c>
      <c r="D312" s="218" t="s">
        <v>122</v>
      </c>
      <c r="E312" s="219" t="s">
        <v>523</v>
      </c>
      <c r="F312" s="220" t="s">
        <v>524</v>
      </c>
      <c r="G312" s="221" t="s">
        <v>441</v>
      </c>
      <c r="H312" s="222">
        <v>1</v>
      </c>
      <c r="I312" s="223"/>
      <c r="J312" s="224">
        <f>ROUND(I312*H312,2)</f>
        <v>0</v>
      </c>
      <c r="K312" s="220" t="s">
        <v>19</v>
      </c>
      <c r="L312" s="44"/>
      <c r="M312" s="225" t="s">
        <v>19</v>
      </c>
      <c r="N312" s="226" t="s">
        <v>46</v>
      </c>
      <c r="O312" s="84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138</v>
      </c>
      <c r="AT312" s="229" t="s">
        <v>122</v>
      </c>
      <c r="AU312" s="229" t="s">
        <v>132</v>
      </c>
      <c r="AY312" s="17" t="s">
        <v>119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83</v>
      </c>
      <c r="BK312" s="230">
        <f>ROUND(I312*H312,2)</f>
        <v>0</v>
      </c>
      <c r="BL312" s="17" t="s">
        <v>138</v>
      </c>
      <c r="BM312" s="229" t="s">
        <v>525</v>
      </c>
    </row>
    <row r="313" spans="1:65" s="2" customFormat="1" ht="16.5" customHeight="1">
      <c r="A313" s="38"/>
      <c r="B313" s="39"/>
      <c r="C313" s="218" t="s">
        <v>526</v>
      </c>
      <c r="D313" s="218" t="s">
        <v>122</v>
      </c>
      <c r="E313" s="219" t="s">
        <v>527</v>
      </c>
      <c r="F313" s="220" t="s">
        <v>528</v>
      </c>
      <c r="G313" s="221" t="s">
        <v>441</v>
      </c>
      <c r="H313" s="222">
        <v>14</v>
      </c>
      <c r="I313" s="223"/>
      <c r="J313" s="224">
        <f>ROUND(I313*H313,2)</f>
        <v>0</v>
      </c>
      <c r="K313" s="220" t="s">
        <v>19</v>
      </c>
      <c r="L313" s="44"/>
      <c r="M313" s="225" t="s">
        <v>19</v>
      </c>
      <c r="N313" s="226" t="s">
        <v>46</v>
      </c>
      <c r="O313" s="84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138</v>
      </c>
      <c r="AT313" s="229" t="s">
        <v>122</v>
      </c>
      <c r="AU313" s="229" t="s">
        <v>132</v>
      </c>
      <c r="AY313" s="17" t="s">
        <v>119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83</v>
      </c>
      <c r="BK313" s="230">
        <f>ROUND(I313*H313,2)</f>
        <v>0</v>
      </c>
      <c r="BL313" s="17" t="s">
        <v>138</v>
      </c>
      <c r="BM313" s="229" t="s">
        <v>529</v>
      </c>
    </row>
    <row r="314" spans="1:51" s="14" customFormat="1" ht="12">
      <c r="A314" s="14"/>
      <c r="B314" s="242"/>
      <c r="C314" s="243"/>
      <c r="D314" s="233" t="s">
        <v>159</v>
      </c>
      <c r="E314" s="244" t="s">
        <v>19</v>
      </c>
      <c r="F314" s="245" t="s">
        <v>530</v>
      </c>
      <c r="G314" s="243"/>
      <c r="H314" s="246">
        <v>14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2" t="s">
        <v>159</v>
      </c>
      <c r="AU314" s="252" t="s">
        <v>132</v>
      </c>
      <c r="AV314" s="14" t="s">
        <v>85</v>
      </c>
      <c r="AW314" s="14" t="s">
        <v>36</v>
      </c>
      <c r="AX314" s="14" t="s">
        <v>75</v>
      </c>
      <c r="AY314" s="252" t="s">
        <v>119</v>
      </c>
    </row>
    <row r="315" spans="1:65" s="2" customFormat="1" ht="16.5" customHeight="1">
      <c r="A315" s="38"/>
      <c r="B315" s="39"/>
      <c r="C315" s="218" t="s">
        <v>531</v>
      </c>
      <c r="D315" s="218" t="s">
        <v>122</v>
      </c>
      <c r="E315" s="219" t="s">
        <v>532</v>
      </c>
      <c r="F315" s="220" t="s">
        <v>533</v>
      </c>
      <c r="G315" s="221" t="s">
        <v>208</v>
      </c>
      <c r="H315" s="222">
        <v>1.824</v>
      </c>
      <c r="I315" s="223"/>
      <c r="J315" s="224">
        <f>ROUND(I315*H315,2)</f>
        <v>0</v>
      </c>
      <c r="K315" s="220" t="s">
        <v>199</v>
      </c>
      <c r="L315" s="44"/>
      <c r="M315" s="225" t="s">
        <v>19</v>
      </c>
      <c r="N315" s="226" t="s">
        <v>46</v>
      </c>
      <c r="O315" s="84"/>
      <c r="P315" s="227">
        <f>O315*H315</f>
        <v>0</v>
      </c>
      <c r="Q315" s="227">
        <v>0</v>
      </c>
      <c r="R315" s="227">
        <f>Q315*H315</f>
        <v>0</v>
      </c>
      <c r="S315" s="227">
        <v>2</v>
      </c>
      <c r="T315" s="228">
        <f>S315*H315</f>
        <v>3.648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138</v>
      </c>
      <c r="AT315" s="229" t="s">
        <v>122</v>
      </c>
      <c r="AU315" s="229" t="s">
        <v>132</v>
      </c>
      <c r="AY315" s="17" t="s">
        <v>119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83</v>
      </c>
      <c r="BK315" s="230">
        <f>ROUND(I315*H315,2)</f>
        <v>0</v>
      </c>
      <c r="BL315" s="17" t="s">
        <v>138</v>
      </c>
      <c r="BM315" s="229" t="s">
        <v>534</v>
      </c>
    </row>
    <row r="316" spans="1:51" s="13" customFormat="1" ht="12">
      <c r="A316" s="13"/>
      <c r="B316" s="231"/>
      <c r="C316" s="232"/>
      <c r="D316" s="233" t="s">
        <v>159</v>
      </c>
      <c r="E316" s="234" t="s">
        <v>19</v>
      </c>
      <c r="F316" s="235" t="s">
        <v>535</v>
      </c>
      <c r="G316" s="232"/>
      <c r="H316" s="234" t="s">
        <v>19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1" t="s">
        <v>159</v>
      </c>
      <c r="AU316" s="241" t="s">
        <v>132</v>
      </c>
      <c r="AV316" s="13" t="s">
        <v>83</v>
      </c>
      <c r="AW316" s="13" t="s">
        <v>36</v>
      </c>
      <c r="AX316" s="13" t="s">
        <v>75</v>
      </c>
      <c r="AY316" s="241" t="s">
        <v>119</v>
      </c>
    </row>
    <row r="317" spans="1:51" s="14" customFormat="1" ht="12">
      <c r="A317" s="14"/>
      <c r="B317" s="242"/>
      <c r="C317" s="243"/>
      <c r="D317" s="233" t="s">
        <v>159</v>
      </c>
      <c r="E317" s="244" t="s">
        <v>19</v>
      </c>
      <c r="F317" s="245" t="s">
        <v>536</v>
      </c>
      <c r="G317" s="243"/>
      <c r="H317" s="246">
        <v>1.824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2" t="s">
        <v>159</v>
      </c>
      <c r="AU317" s="252" t="s">
        <v>132</v>
      </c>
      <c r="AV317" s="14" t="s">
        <v>85</v>
      </c>
      <c r="AW317" s="14" t="s">
        <v>36</v>
      </c>
      <c r="AX317" s="14" t="s">
        <v>75</v>
      </c>
      <c r="AY317" s="252" t="s">
        <v>119</v>
      </c>
    </row>
    <row r="318" spans="1:65" s="2" customFormat="1" ht="16.5" customHeight="1">
      <c r="A318" s="38"/>
      <c r="B318" s="39"/>
      <c r="C318" s="218" t="s">
        <v>537</v>
      </c>
      <c r="D318" s="218" t="s">
        <v>122</v>
      </c>
      <c r="E318" s="219" t="s">
        <v>538</v>
      </c>
      <c r="F318" s="220" t="s">
        <v>539</v>
      </c>
      <c r="G318" s="221" t="s">
        <v>198</v>
      </c>
      <c r="H318" s="222">
        <v>2</v>
      </c>
      <c r="I318" s="223"/>
      <c r="J318" s="224">
        <f>ROUND(I318*H318,2)</f>
        <v>0</v>
      </c>
      <c r="K318" s="220" t="s">
        <v>199</v>
      </c>
      <c r="L318" s="44"/>
      <c r="M318" s="225" t="s">
        <v>19</v>
      </c>
      <c r="N318" s="226" t="s">
        <v>46</v>
      </c>
      <c r="O318" s="84"/>
      <c r="P318" s="227">
        <f>O318*H318</f>
        <v>0</v>
      </c>
      <c r="Q318" s="227">
        <v>0</v>
      </c>
      <c r="R318" s="227">
        <f>Q318*H318</f>
        <v>0</v>
      </c>
      <c r="S318" s="227">
        <v>0.482</v>
      </c>
      <c r="T318" s="228">
        <f>S318*H318</f>
        <v>0.964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138</v>
      </c>
      <c r="AT318" s="229" t="s">
        <v>122</v>
      </c>
      <c r="AU318" s="229" t="s">
        <v>132</v>
      </c>
      <c r="AY318" s="17" t="s">
        <v>119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83</v>
      </c>
      <c r="BK318" s="230">
        <f>ROUND(I318*H318,2)</f>
        <v>0</v>
      </c>
      <c r="BL318" s="17" t="s">
        <v>138</v>
      </c>
      <c r="BM318" s="229" t="s">
        <v>540</v>
      </c>
    </row>
    <row r="319" spans="1:63" s="12" customFormat="1" ht="22.8" customHeight="1">
      <c r="A319" s="12"/>
      <c r="B319" s="202"/>
      <c r="C319" s="203"/>
      <c r="D319" s="204" t="s">
        <v>74</v>
      </c>
      <c r="E319" s="216" t="s">
        <v>541</v>
      </c>
      <c r="F319" s="216" t="s">
        <v>542</v>
      </c>
      <c r="G319" s="203"/>
      <c r="H319" s="203"/>
      <c r="I319" s="206"/>
      <c r="J319" s="217">
        <f>BK319</f>
        <v>0</v>
      </c>
      <c r="K319" s="203"/>
      <c r="L319" s="208"/>
      <c r="M319" s="209"/>
      <c r="N319" s="210"/>
      <c r="O319" s="210"/>
      <c r="P319" s="211">
        <f>P320</f>
        <v>0</v>
      </c>
      <c r="Q319" s="210"/>
      <c r="R319" s="211">
        <f>R320</f>
        <v>0</v>
      </c>
      <c r="S319" s="210"/>
      <c r="T319" s="212">
        <f>T320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3" t="s">
        <v>83</v>
      </c>
      <c r="AT319" s="214" t="s">
        <v>74</v>
      </c>
      <c r="AU319" s="214" t="s">
        <v>83</v>
      </c>
      <c r="AY319" s="213" t="s">
        <v>119</v>
      </c>
      <c r="BK319" s="215">
        <f>BK320</f>
        <v>0</v>
      </c>
    </row>
    <row r="320" spans="1:65" s="2" customFormat="1" ht="21.75" customHeight="1">
      <c r="A320" s="38"/>
      <c r="B320" s="39"/>
      <c r="C320" s="218" t="s">
        <v>543</v>
      </c>
      <c r="D320" s="218" t="s">
        <v>122</v>
      </c>
      <c r="E320" s="219" t="s">
        <v>544</v>
      </c>
      <c r="F320" s="220" t="s">
        <v>545</v>
      </c>
      <c r="G320" s="221" t="s">
        <v>260</v>
      </c>
      <c r="H320" s="222">
        <v>79.416</v>
      </c>
      <c r="I320" s="223"/>
      <c r="J320" s="224">
        <f>ROUND(I320*H320,2)</f>
        <v>0</v>
      </c>
      <c r="K320" s="220" t="s">
        <v>199</v>
      </c>
      <c r="L320" s="44"/>
      <c r="M320" s="225" t="s">
        <v>19</v>
      </c>
      <c r="N320" s="226" t="s">
        <v>46</v>
      </c>
      <c r="O320" s="84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138</v>
      </c>
      <c r="AT320" s="229" t="s">
        <v>122</v>
      </c>
      <c r="AU320" s="229" t="s">
        <v>85</v>
      </c>
      <c r="AY320" s="17" t="s">
        <v>119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83</v>
      </c>
      <c r="BK320" s="230">
        <f>ROUND(I320*H320,2)</f>
        <v>0</v>
      </c>
      <c r="BL320" s="17" t="s">
        <v>138</v>
      </c>
      <c r="BM320" s="229" t="s">
        <v>546</v>
      </c>
    </row>
    <row r="321" spans="1:63" s="12" customFormat="1" ht="22.8" customHeight="1">
      <c r="A321" s="12"/>
      <c r="B321" s="202"/>
      <c r="C321" s="203"/>
      <c r="D321" s="204" t="s">
        <v>74</v>
      </c>
      <c r="E321" s="216" t="s">
        <v>547</v>
      </c>
      <c r="F321" s="216" t="s">
        <v>548</v>
      </c>
      <c r="G321" s="203"/>
      <c r="H321" s="203"/>
      <c r="I321" s="206"/>
      <c r="J321" s="217">
        <f>BK321</f>
        <v>0</v>
      </c>
      <c r="K321" s="203"/>
      <c r="L321" s="208"/>
      <c r="M321" s="209"/>
      <c r="N321" s="210"/>
      <c r="O321" s="210"/>
      <c r="P321" s="211">
        <f>SUM(P322:P325)</f>
        <v>0</v>
      </c>
      <c r="Q321" s="210"/>
      <c r="R321" s="211">
        <f>SUM(R322:R325)</f>
        <v>0</v>
      </c>
      <c r="S321" s="210"/>
      <c r="T321" s="212">
        <f>SUM(T322:T325)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3" t="s">
        <v>83</v>
      </c>
      <c r="AT321" s="214" t="s">
        <v>74</v>
      </c>
      <c r="AU321" s="214" t="s">
        <v>83</v>
      </c>
      <c r="AY321" s="213" t="s">
        <v>119</v>
      </c>
      <c r="BK321" s="215">
        <f>SUM(BK322:BK325)</f>
        <v>0</v>
      </c>
    </row>
    <row r="322" spans="1:65" s="2" customFormat="1" ht="21.75" customHeight="1">
      <c r="A322" s="38"/>
      <c r="B322" s="39"/>
      <c r="C322" s="218" t="s">
        <v>549</v>
      </c>
      <c r="D322" s="218" t="s">
        <v>122</v>
      </c>
      <c r="E322" s="219" t="s">
        <v>550</v>
      </c>
      <c r="F322" s="220" t="s">
        <v>551</v>
      </c>
      <c r="G322" s="221" t="s">
        <v>260</v>
      </c>
      <c r="H322" s="222">
        <v>4.612</v>
      </c>
      <c r="I322" s="223"/>
      <c r="J322" s="224">
        <f>ROUND(I322*H322,2)</f>
        <v>0</v>
      </c>
      <c r="K322" s="220" t="s">
        <v>199</v>
      </c>
      <c r="L322" s="44"/>
      <c r="M322" s="225" t="s">
        <v>19</v>
      </c>
      <c r="N322" s="226" t="s">
        <v>46</v>
      </c>
      <c r="O322" s="84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138</v>
      </c>
      <c r="AT322" s="229" t="s">
        <v>122</v>
      </c>
      <c r="AU322" s="229" t="s">
        <v>85</v>
      </c>
      <c r="AY322" s="17" t="s">
        <v>119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83</v>
      </c>
      <c r="BK322" s="230">
        <f>ROUND(I322*H322,2)</f>
        <v>0</v>
      </c>
      <c r="BL322" s="17" t="s">
        <v>138</v>
      </c>
      <c r="BM322" s="229" t="s">
        <v>552</v>
      </c>
    </row>
    <row r="323" spans="1:65" s="2" customFormat="1" ht="33" customHeight="1">
      <c r="A323" s="38"/>
      <c r="B323" s="39"/>
      <c r="C323" s="218" t="s">
        <v>553</v>
      </c>
      <c r="D323" s="218" t="s">
        <v>122</v>
      </c>
      <c r="E323" s="219" t="s">
        <v>554</v>
      </c>
      <c r="F323" s="220" t="s">
        <v>555</v>
      </c>
      <c r="G323" s="221" t="s">
        <v>260</v>
      </c>
      <c r="H323" s="222">
        <v>23.06</v>
      </c>
      <c r="I323" s="223"/>
      <c r="J323" s="224">
        <f>ROUND(I323*H323,2)</f>
        <v>0</v>
      </c>
      <c r="K323" s="220" t="s">
        <v>199</v>
      </c>
      <c r="L323" s="44"/>
      <c r="M323" s="225" t="s">
        <v>19</v>
      </c>
      <c r="N323" s="226" t="s">
        <v>46</v>
      </c>
      <c r="O323" s="84"/>
      <c r="P323" s="227">
        <f>O323*H323</f>
        <v>0</v>
      </c>
      <c r="Q323" s="227">
        <v>0</v>
      </c>
      <c r="R323" s="227">
        <f>Q323*H323</f>
        <v>0</v>
      </c>
      <c r="S323" s="227">
        <v>0</v>
      </c>
      <c r="T323" s="22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9" t="s">
        <v>138</v>
      </c>
      <c r="AT323" s="229" t="s">
        <v>122</v>
      </c>
      <c r="AU323" s="229" t="s">
        <v>85</v>
      </c>
      <c r="AY323" s="17" t="s">
        <v>119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7" t="s">
        <v>83</v>
      </c>
      <c r="BK323" s="230">
        <f>ROUND(I323*H323,2)</f>
        <v>0</v>
      </c>
      <c r="BL323" s="17" t="s">
        <v>138</v>
      </c>
      <c r="BM323" s="229" t="s">
        <v>556</v>
      </c>
    </row>
    <row r="324" spans="1:51" s="14" customFormat="1" ht="12">
      <c r="A324" s="14"/>
      <c r="B324" s="242"/>
      <c r="C324" s="243"/>
      <c r="D324" s="233" t="s">
        <v>159</v>
      </c>
      <c r="E324" s="243"/>
      <c r="F324" s="245" t="s">
        <v>557</v>
      </c>
      <c r="G324" s="243"/>
      <c r="H324" s="246">
        <v>23.06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2" t="s">
        <v>159</v>
      </c>
      <c r="AU324" s="252" t="s">
        <v>85</v>
      </c>
      <c r="AV324" s="14" t="s">
        <v>85</v>
      </c>
      <c r="AW324" s="14" t="s">
        <v>4</v>
      </c>
      <c r="AX324" s="14" t="s">
        <v>83</v>
      </c>
      <c r="AY324" s="252" t="s">
        <v>119</v>
      </c>
    </row>
    <row r="325" spans="1:65" s="2" customFormat="1" ht="44.25" customHeight="1">
      <c r="A325" s="38"/>
      <c r="B325" s="39"/>
      <c r="C325" s="218" t="s">
        <v>558</v>
      </c>
      <c r="D325" s="218" t="s">
        <v>122</v>
      </c>
      <c r="E325" s="219" t="s">
        <v>559</v>
      </c>
      <c r="F325" s="220" t="s">
        <v>560</v>
      </c>
      <c r="G325" s="221" t="s">
        <v>260</v>
      </c>
      <c r="H325" s="222">
        <v>4.612</v>
      </c>
      <c r="I325" s="223"/>
      <c r="J325" s="224">
        <f>ROUND(I325*H325,2)</f>
        <v>0</v>
      </c>
      <c r="K325" s="220" t="s">
        <v>199</v>
      </c>
      <c r="L325" s="44"/>
      <c r="M325" s="253" t="s">
        <v>19</v>
      </c>
      <c r="N325" s="254" t="s">
        <v>46</v>
      </c>
      <c r="O325" s="255"/>
      <c r="P325" s="256">
        <f>O325*H325</f>
        <v>0</v>
      </c>
      <c r="Q325" s="256">
        <v>0</v>
      </c>
      <c r="R325" s="256">
        <f>Q325*H325</f>
        <v>0</v>
      </c>
      <c r="S325" s="256">
        <v>0</v>
      </c>
      <c r="T325" s="25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9" t="s">
        <v>138</v>
      </c>
      <c r="AT325" s="229" t="s">
        <v>122</v>
      </c>
      <c r="AU325" s="229" t="s">
        <v>85</v>
      </c>
      <c r="AY325" s="17" t="s">
        <v>119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7" t="s">
        <v>83</v>
      </c>
      <c r="BK325" s="230">
        <f>ROUND(I325*H325,2)</f>
        <v>0</v>
      </c>
      <c r="BL325" s="17" t="s">
        <v>138</v>
      </c>
      <c r="BM325" s="229" t="s">
        <v>561</v>
      </c>
    </row>
    <row r="326" spans="1:31" s="2" customFormat="1" ht="6.95" customHeight="1">
      <c r="A326" s="38"/>
      <c r="B326" s="59"/>
      <c r="C326" s="60"/>
      <c r="D326" s="60"/>
      <c r="E326" s="60"/>
      <c r="F326" s="60"/>
      <c r="G326" s="60"/>
      <c r="H326" s="60"/>
      <c r="I326" s="166"/>
      <c r="J326" s="60"/>
      <c r="K326" s="60"/>
      <c r="L326" s="44"/>
      <c r="M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</row>
  </sheetData>
  <sheetProtection password="CC35" sheet="1" objects="1" scenarios="1" formatColumns="0" formatRows="0" autoFilter="0"/>
  <autoFilter ref="C102:K325"/>
  <mergeCells count="9">
    <mergeCell ref="E7:H7"/>
    <mergeCell ref="E9:H9"/>
    <mergeCell ref="E18:H18"/>
    <mergeCell ref="E27:H27"/>
    <mergeCell ref="E48:H48"/>
    <mergeCell ref="E50:H50"/>
    <mergeCell ref="E93:H93"/>
    <mergeCell ref="E95:H9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85</v>
      </c>
    </row>
    <row r="4" spans="2:46" s="1" customFormat="1" ht="24.95" customHeight="1">
      <c r="B4" s="20"/>
      <c r="D4" s="132" t="s">
        <v>92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Dětské hřiště vnitroblok ul. Erbenova, Otrokovice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93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562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25. 5. 2020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27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28</v>
      </c>
      <c r="F15" s="38"/>
      <c r="G15" s="38"/>
      <c r="H15" s="38"/>
      <c r="I15" s="140" t="s">
        <v>29</v>
      </c>
      <c r="J15" s="139" t="s">
        <v>30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31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29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33</v>
      </c>
      <c r="E20" s="38"/>
      <c r="F20" s="38"/>
      <c r="G20" s="38"/>
      <c r="H20" s="38"/>
      <c r="I20" s="140" t="s">
        <v>26</v>
      </c>
      <c r="J20" s="139" t="s">
        <v>34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35</v>
      </c>
      <c r="F21" s="38"/>
      <c r="G21" s="38"/>
      <c r="H21" s="38"/>
      <c r="I21" s="140" t="s">
        <v>29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37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38</v>
      </c>
      <c r="F24" s="38"/>
      <c r="G24" s="38"/>
      <c r="H24" s="38"/>
      <c r="I24" s="140" t="s">
        <v>29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39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41</v>
      </c>
      <c r="E30" s="38"/>
      <c r="F30" s="38"/>
      <c r="G30" s="38"/>
      <c r="H30" s="38"/>
      <c r="I30" s="136"/>
      <c r="J30" s="150">
        <f>ROUND(J96,2)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43</v>
      </c>
      <c r="G32" s="38"/>
      <c r="H32" s="38"/>
      <c r="I32" s="152" t="s">
        <v>42</v>
      </c>
      <c r="J32" s="151" t="s">
        <v>44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34" t="s">
        <v>46</v>
      </c>
      <c r="F33" s="154">
        <f>ROUND((SUM(BE96:BE211)),2)</f>
        <v>0</v>
      </c>
      <c r="G33" s="38"/>
      <c r="H33" s="38"/>
      <c r="I33" s="155">
        <v>0.21</v>
      </c>
      <c r="J33" s="154">
        <f>ROUND(((SUM(BE96:BE211))*I33),2)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47</v>
      </c>
      <c r="F34" s="154">
        <f>ROUND((SUM(BF96:BF211)),2)</f>
        <v>0</v>
      </c>
      <c r="G34" s="38"/>
      <c r="H34" s="38"/>
      <c r="I34" s="155">
        <v>0.15</v>
      </c>
      <c r="J34" s="154">
        <f>ROUND(((SUM(BF96:BF211))*I34),2)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48</v>
      </c>
      <c r="F35" s="154">
        <f>ROUND((SUM(BG96:BG211)),2)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49</v>
      </c>
      <c r="F36" s="154">
        <f>ROUND((SUM(BH96:BH211)),2)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50</v>
      </c>
      <c r="F37" s="154">
        <f>ROUND((SUM(BI96:BI211)),2)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Dětské hřiště vnitroblok ul. Erbenova, Otrokovice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02 - Víceúčelové hřiště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Otrokovice</v>
      </c>
      <c r="G52" s="40"/>
      <c r="H52" s="40"/>
      <c r="I52" s="140" t="s">
        <v>23</v>
      </c>
      <c r="J52" s="72" t="str">
        <f>IF(J12="","",J12)</f>
        <v>25. 5. 2020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Otrokovice</v>
      </c>
      <c r="G54" s="40"/>
      <c r="H54" s="40"/>
      <c r="I54" s="140" t="s">
        <v>33</v>
      </c>
      <c r="J54" s="36" t="str">
        <f>E21</f>
        <v>Eva Palová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0" t="s">
        <v>37</v>
      </c>
      <c r="J55" s="36" t="str">
        <f>E24</f>
        <v>Marek Pala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96</v>
      </c>
      <c r="D57" s="172"/>
      <c r="E57" s="172"/>
      <c r="F57" s="172"/>
      <c r="G57" s="172"/>
      <c r="H57" s="172"/>
      <c r="I57" s="173"/>
      <c r="J57" s="174" t="s">
        <v>97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73</v>
      </c>
      <c r="D59" s="40"/>
      <c r="E59" s="40"/>
      <c r="F59" s="40"/>
      <c r="G59" s="40"/>
      <c r="H59" s="40"/>
      <c r="I59" s="136"/>
      <c r="J59" s="102">
        <f>J96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76"/>
      <c r="C60" s="177"/>
      <c r="D60" s="178" t="s">
        <v>167</v>
      </c>
      <c r="E60" s="179"/>
      <c r="F60" s="179"/>
      <c r="G60" s="179"/>
      <c r="H60" s="179"/>
      <c r="I60" s="180"/>
      <c r="J60" s="181">
        <f>J97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168</v>
      </c>
      <c r="E61" s="186"/>
      <c r="F61" s="186"/>
      <c r="G61" s="186"/>
      <c r="H61" s="186"/>
      <c r="I61" s="187"/>
      <c r="J61" s="188">
        <f>J98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83"/>
      <c r="C62" s="184"/>
      <c r="D62" s="185" t="s">
        <v>171</v>
      </c>
      <c r="E62" s="186"/>
      <c r="F62" s="186"/>
      <c r="G62" s="186"/>
      <c r="H62" s="186"/>
      <c r="I62" s="187"/>
      <c r="J62" s="188">
        <f>J99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3"/>
      <c r="C63" s="184"/>
      <c r="D63" s="185" t="s">
        <v>172</v>
      </c>
      <c r="E63" s="186"/>
      <c r="F63" s="186"/>
      <c r="G63" s="186"/>
      <c r="H63" s="186"/>
      <c r="I63" s="187"/>
      <c r="J63" s="188">
        <f>J103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83"/>
      <c r="C64" s="184"/>
      <c r="D64" s="185" t="s">
        <v>173</v>
      </c>
      <c r="E64" s="186"/>
      <c r="F64" s="186"/>
      <c r="G64" s="186"/>
      <c r="H64" s="186"/>
      <c r="I64" s="187"/>
      <c r="J64" s="188">
        <f>J113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83"/>
      <c r="C65" s="184"/>
      <c r="D65" s="185" t="s">
        <v>174</v>
      </c>
      <c r="E65" s="186"/>
      <c r="F65" s="186"/>
      <c r="G65" s="186"/>
      <c r="H65" s="186"/>
      <c r="I65" s="187"/>
      <c r="J65" s="188">
        <f>J118</f>
        <v>0</v>
      </c>
      <c r="K65" s="184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84"/>
      <c r="D66" s="185" t="s">
        <v>177</v>
      </c>
      <c r="E66" s="186"/>
      <c r="F66" s="186"/>
      <c r="G66" s="186"/>
      <c r="H66" s="186"/>
      <c r="I66" s="187"/>
      <c r="J66" s="188">
        <f>J142</f>
        <v>0</v>
      </c>
      <c r="K66" s="184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84"/>
      <c r="D67" s="185" t="s">
        <v>178</v>
      </c>
      <c r="E67" s="186"/>
      <c r="F67" s="186"/>
      <c r="G67" s="186"/>
      <c r="H67" s="186"/>
      <c r="I67" s="187"/>
      <c r="J67" s="188">
        <f>J155</f>
        <v>0</v>
      </c>
      <c r="K67" s="184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84"/>
      <c r="D68" s="185" t="s">
        <v>563</v>
      </c>
      <c r="E68" s="186"/>
      <c r="F68" s="186"/>
      <c r="G68" s="186"/>
      <c r="H68" s="186"/>
      <c r="I68" s="187"/>
      <c r="J68" s="188">
        <f>J156</f>
        <v>0</v>
      </c>
      <c r="K68" s="184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84"/>
      <c r="D69" s="185" t="s">
        <v>180</v>
      </c>
      <c r="E69" s="186"/>
      <c r="F69" s="186"/>
      <c r="G69" s="186"/>
      <c r="H69" s="186"/>
      <c r="I69" s="187"/>
      <c r="J69" s="188">
        <f>J165</f>
        <v>0</v>
      </c>
      <c r="K69" s="184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3"/>
      <c r="C70" s="184"/>
      <c r="D70" s="185" t="s">
        <v>183</v>
      </c>
      <c r="E70" s="186"/>
      <c r="F70" s="186"/>
      <c r="G70" s="186"/>
      <c r="H70" s="186"/>
      <c r="I70" s="187"/>
      <c r="J70" s="188">
        <f>J166</f>
        <v>0</v>
      </c>
      <c r="K70" s="184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3"/>
      <c r="C71" s="184"/>
      <c r="D71" s="185" t="s">
        <v>184</v>
      </c>
      <c r="E71" s="186"/>
      <c r="F71" s="186"/>
      <c r="G71" s="186"/>
      <c r="H71" s="186"/>
      <c r="I71" s="187"/>
      <c r="J71" s="188">
        <f>J183</f>
        <v>0</v>
      </c>
      <c r="K71" s="184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84"/>
      <c r="D72" s="185" t="s">
        <v>185</v>
      </c>
      <c r="E72" s="186"/>
      <c r="F72" s="186"/>
      <c r="G72" s="186"/>
      <c r="H72" s="186"/>
      <c r="I72" s="187"/>
      <c r="J72" s="188">
        <f>J185</f>
        <v>0</v>
      </c>
      <c r="K72" s="184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3"/>
      <c r="C73" s="184"/>
      <c r="D73" s="185" t="s">
        <v>188</v>
      </c>
      <c r="E73" s="186"/>
      <c r="F73" s="186"/>
      <c r="G73" s="186"/>
      <c r="H73" s="186"/>
      <c r="I73" s="187"/>
      <c r="J73" s="188">
        <f>J186</f>
        <v>0</v>
      </c>
      <c r="K73" s="184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3"/>
      <c r="C74" s="184"/>
      <c r="D74" s="185" t="s">
        <v>564</v>
      </c>
      <c r="E74" s="186"/>
      <c r="F74" s="186"/>
      <c r="G74" s="186"/>
      <c r="H74" s="186"/>
      <c r="I74" s="187"/>
      <c r="J74" s="188">
        <f>J188</f>
        <v>0</v>
      </c>
      <c r="K74" s="184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76"/>
      <c r="C75" s="177"/>
      <c r="D75" s="178" t="s">
        <v>565</v>
      </c>
      <c r="E75" s="179"/>
      <c r="F75" s="179"/>
      <c r="G75" s="179"/>
      <c r="H75" s="179"/>
      <c r="I75" s="180"/>
      <c r="J75" s="181">
        <f>J190</f>
        <v>0</v>
      </c>
      <c r="K75" s="177"/>
      <c r="L75" s="182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83"/>
      <c r="C76" s="184"/>
      <c r="D76" s="185" t="s">
        <v>566</v>
      </c>
      <c r="E76" s="186"/>
      <c r="F76" s="186"/>
      <c r="G76" s="186"/>
      <c r="H76" s="186"/>
      <c r="I76" s="187"/>
      <c r="J76" s="188">
        <f>J191</f>
        <v>0</v>
      </c>
      <c r="K76" s="184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8"/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59"/>
      <c r="C78" s="60"/>
      <c r="D78" s="60"/>
      <c r="E78" s="60"/>
      <c r="F78" s="60"/>
      <c r="G78" s="60"/>
      <c r="H78" s="60"/>
      <c r="I78" s="166"/>
      <c r="J78" s="60"/>
      <c r="K78" s="6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82" spans="1:31" s="2" customFormat="1" ht="6.95" customHeight="1">
      <c r="A82" s="38"/>
      <c r="B82" s="61"/>
      <c r="C82" s="62"/>
      <c r="D82" s="62"/>
      <c r="E82" s="62"/>
      <c r="F82" s="62"/>
      <c r="G82" s="62"/>
      <c r="H82" s="62"/>
      <c r="I82" s="169"/>
      <c r="J82" s="62"/>
      <c r="K82" s="62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4.95" customHeight="1">
      <c r="A83" s="38"/>
      <c r="B83" s="39"/>
      <c r="C83" s="23" t="s">
        <v>103</v>
      </c>
      <c r="D83" s="40"/>
      <c r="E83" s="40"/>
      <c r="F83" s="40"/>
      <c r="G83" s="40"/>
      <c r="H83" s="40"/>
      <c r="I83" s="136"/>
      <c r="J83" s="40"/>
      <c r="K83" s="40"/>
      <c r="L83" s="1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136"/>
      <c r="J84" s="40"/>
      <c r="K84" s="40"/>
      <c r="L84" s="13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16</v>
      </c>
      <c r="D85" s="40"/>
      <c r="E85" s="40"/>
      <c r="F85" s="40"/>
      <c r="G85" s="40"/>
      <c r="H85" s="40"/>
      <c r="I85" s="136"/>
      <c r="J85" s="40"/>
      <c r="K85" s="40"/>
      <c r="L85" s="13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170" t="str">
        <f>E7</f>
        <v>Dětské hřiště vnitroblok ul. Erbenova, Otrokovice</v>
      </c>
      <c r="F86" s="32"/>
      <c r="G86" s="32"/>
      <c r="H86" s="32"/>
      <c r="I86" s="136"/>
      <c r="J86" s="40"/>
      <c r="K86" s="40"/>
      <c r="L86" s="13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93</v>
      </c>
      <c r="D87" s="40"/>
      <c r="E87" s="40"/>
      <c r="F87" s="40"/>
      <c r="G87" s="40"/>
      <c r="H87" s="40"/>
      <c r="I87" s="136"/>
      <c r="J87" s="40"/>
      <c r="K87" s="40"/>
      <c r="L87" s="13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69" t="str">
        <f>E9</f>
        <v>SO 02 - Víceúčelové hřiště</v>
      </c>
      <c r="F88" s="40"/>
      <c r="G88" s="40"/>
      <c r="H88" s="40"/>
      <c r="I88" s="136"/>
      <c r="J88" s="40"/>
      <c r="K88" s="40"/>
      <c r="L88" s="13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36"/>
      <c r="J89" s="40"/>
      <c r="K89" s="40"/>
      <c r="L89" s="1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21</v>
      </c>
      <c r="D90" s="40"/>
      <c r="E90" s="40"/>
      <c r="F90" s="27" t="str">
        <f>F12</f>
        <v>Otrokovice</v>
      </c>
      <c r="G90" s="40"/>
      <c r="H90" s="40"/>
      <c r="I90" s="140" t="s">
        <v>23</v>
      </c>
      <c r="J90" s="72" t="str">
        <f>IF(J12="","",J12)</f>
        <v>25. 5. 2020</v>
      </c>
      <c r="K90" s="40"/>
      <c r="L90" s="13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36"/>
      <c r="J91" s="40"/>
      <c r="K91" s="40"/>
      <c r="L91" s="137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25</v>
      </c>
      <c r="D92" s="40"/>
      <c r="E92" s="40"/>
      <c r="F92" s="27" t="str">
        <f>E15</f>
        <v>Město Otrokovice</v>
      </c>
      <c r="G92" s="40"/>
      <c r="H92" s="40"/>
      <c r="I92" s="140" t="s">
        <v>33</v>
      </c>
      <c r="J92" s="36" t="str">
        <f>E21</f>
        <v>Eva Palová</v>
      </c>
      <c r="K92" s="40"/>
      <c r="L92" s="13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31</v>
      </c>
      <c r="D93" s="40"/>
      <c r="E93" s="40"/>
      <c r="F93" s="27" t="str">
        <f>IF(E18="","",E18)</f>
        <v>Vyplň údaj</v>
      </c>
      <c r="G93" s="40"/>
      <c r="H93" s="40"/>
      <c r="I93" s="140" t="s">
        <v>37</v>
      </c>
      <c r="J93" s="36" t="str">
        <f>E24</f>
        <v>Marek Pala</v>
      </c>
      <c r="K93" s="40"/>
      <c r="L93" s="137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36"/>
      <c r="J94" s="40"/>
      <c r="K94" s="40"/>
      <c r="L94" s="137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11" customFormat="1" ht="29.25" customHeight="1">
      <c r="A95" s="190"/>
      <c r="B95" s="191"/>
      <c r="C95" s="192" t="s">
        <v>104</v>
      </c>
      <c r="D95" s="193" t="s">
        <v>60</v>
      </c>
      <c r="E95" s="193" t="s">
        <v>56</v>
      </c>
      <c r="F95" s="193" t="s">
        <v>57</v>
      </c>
      <c r="G95" s="193" t="s">
        <v>105</v>
      </c>
      <c r="H95" s="193" t="s">
        <v>106</v>
      </c>
      <c r="I95" s="194" t="s">
        <v>107</v>
      </c>
      <c r="J95" s="193" t="s">
        <v>97</v>
      </c>
      <c r="K95" s="195" t="s">
        <v>108</v>
      </c>
      <c r="L95" s="196"/>
      <c r="M95" s="92" t="s">
        <v>19</v>
      </c>
      <c r="N95" s="93" t="s">
        <v>45</v>
      </c>
      <c r="O95" s="93" t="s">
        <v>109</v>
      </c>
      <c r="P95" s="93" t="s">
        <v>110</v>
      </c>
      <c r="Q95" s="93" t="s">
        <v>111</v>
      </c>
      <c r="R95" s="93" t="s">
        <v>112</v>
      </c>
      <c r="S95" s="93" t="s">
        <v>113</v>
      </c>
      <c r="T95" s="94" t="s">
        <v>114</v>
      </c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</row>
    <row r="96" spans="1:63" s="2" customFormat="1" ht="22.8" customHeight="1">
      <c r="A96" s="38"/>
      <c r="B96" s="39"/>
      <c r="C96" s="99" t="s">
        <v>115</v>
      </c>
      <c r="D96" s="40"/>
      <c r="E96" s="40"/>
      <c r="F96" s="40"/>
      <c r="G96" s="40"/>
      <c r="H96" s="40"/>
      <c r="I96" s="136"/>
      <c r="J96" s="197">
        <f>BK96</f>
        <v>0</v>
      </c>
      <c r="K96" s="40"/>
      <c r="L96" s="44"/>
      <c r="M96" s="95"/>
      <c r="N96" s="198"/>
      <c r="O96" s="96"/>
      <c r="P96" s="199">
        <f>P97+P190</f>
        <v>0</v>
      </c>
      <c r="Q96" s="96"/>
      <c r="R96" s="199">
        <f>R97+R190</f>
        <v>17.863668099999998</v>
      </c>
      <c r="S96" s="96"/>
      <c r="T96" s="200">
        <f>T97+T190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74</v>
      </c>
      <c r="AU96" s="17" t="s">
        <v>98</v>
      </c>
      <c r="BK96" s="201">
        <f>BK97+BK190</f>
        <v>0</v>
      </c>
    </row>
    <row r="97" spans="1:63" s="12" customFormat="1" ht="25.9" customHeight="1">
      <c r="A97" s="12"/>
      <c r="B97" s="202"/>
      <c r="C97" s="203"/>
      <c r="D97" s="204" t="s">
        <v>74</v>
      </c>
      <c r="E97" s="205" t="s">
        <v>191</v>
      </c>
      <c r="F97" s="205" t="s">
        <v>192</v>
      </c>
      <c r="G97" s="203"/>
      <c r="H97" s="203"/>
      <c r="I97" s="206"/>
      <c r="J97" s="207">
        <f>BK97</f>
        <v>0</v>
      </c>
      <c r="K97" s="203"/>
      <c r="L97" s="208"/>
      <c r="M97" s="209"/>
      <c r="N97" s="210"/>
      <c r="O97" s="210"/>
      <c r="P97" s="211">
        <f>P98+P142+P155+P165+P185</f>
        <v>0</v>
      </c>
      <c r="Q97" s="210"/>
      <c r="R97" s="211">
        <f>R98+R142+R155+R165+R185</f>
        <v>17.605379199999998</v>
      </c>
      <c r="S97" s="210"/>
      <c r="T97" s="212">
        <f>T98+T142+T155+T165+T185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3" t="s">
        <v>83</v>
      </c>
      <c r="AT97" s="214" t="s">
        <v>74</v>
      </c>
      <c r="AU97" s="214" t="s">
        <v>75</v>
      </c>
      <c r="AY97" s="213" t="s">
        <v>119</v>
      </c>
      <c r="BK97" s="215">
        <f>BK98+BK142+BK155+BK165+BK185</f>
        <v>0</v>
      </c>
    </row>
    <row r="98" spans="1:63" s="12" customFormat="1" ht="22.8" customHeight="1">
      <c r="A98" s="12"/>
      <c r="B98" s="202"/>
      <c r="C98" s="203"/>
      <c r="D98" s="204" t="s">
        <v>74</v>
      </c>
      <c r="E98" s="216" t="s">
        <v>83</v>
      </c>
      <c r="F98" s="216" t="s">
        <v>193</v>
      </c>
      <c r="G98" s="203"/>
      <c r="H98" s="203"/>
      <c r="I98" s="206"/>
      <c r="J98" s="217">
        <f>BK98</f>
        <v>0</v>
      </c>
      <c r="K98" s="203"/>
      <c r="L98" s="208"/>
      <c r="M98" s="209"/>
      <c r="N98" s="210"/>
      <c r="O98" s="210"/>
      <c r="P98" s="211">
        <f>P99+P103+P113+P118</f>
        <v>0</v>
      </c>
      <c r="Q98" s="210"/>
      <c r="R98" s="211">
        <f>R99+R103+R113+R118</f>
        <v>13.121967999999999</v>
      </c>
      <c r="S98" s="210"/>
      <c r="T98" s="212">
        <f>T99+T103+T113+T118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3" t="s">
        <v>83</v>
      </c>
      <c r="AT98" s="214" t="s">
        <v>74</v>
      </c>
      <c r="AU98" s="214" t="s">
        <v>83</v>
      </c>
      <c r="AY98" s="213" t="s">
        <v>119</v>
      </c>
      <c r="BK98" s="215">
        <f>BK99+BK103+BK113+BK118</f>
        <v>0</v>
      </c>
    </row>
    <row r="99" spans="1:63" s="12" customFormat="1" ht="20.85" customHeight="1">
      <c r="A99" s="12"/>
      <c r="B99" s="202"/>
      <c r="C99" s="203"/>
      <c r="D99" s="204" t="s">
        <v>74</v>
      </c>
      <c r="E99" s="216" t="s">
        <v>212</v>
      </c>
      <c r="F99" s="216" t="s">
        <v>213</v>
      </c>
      <c r="G99" s="203"/>
      <c r="H99" s="203"/>
      <c r="I99" s="206"/>
      <c r="J99" s="217">
        <f>BK99</f>
        <v>0</v>
      </c>
      <c r="K99" s="203"/>
      <c r="L99" s="208"/>
      <c r="M99" s="209"/>
      <c r="N99" s="210"/>
      <c r="O99" s="210"/>
      <c r="P99" s="211">
        <f>SUM(P100:P102)</f>
        <v>0</v>
      </c>
      <c r="Q99" s="210"/>
      <c r="R99" s="211">
        <f>SUM(R100:R102)</f>
        <v>0</v>
      </c>
      <c r="S99" s="210"/>
      <c r="T99" s="212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3" t="s">
        <v>83</v>
      </c>
      <c r="AT99" s="214" t="s">
        <v>74</v>
      </c>
      <c r="AU99" s="214" t="s">
        <v>85</v>
      </c>
      <c r="AY99" s="213" t="s">
        <v>119</v>
      </c>
      <c r="BK99" s="215">
        <f>SUM(BK100:BK102)</f>
        <v>0</v>
      </c>
    </row>
    <row r="100" spans="1:65" s="2" customFormat="1" ht="21.75" customHeight="1">
      <c r="A100" s="38"/>
      <c r="B100" s="39"/>
      <c r="C100" s="218" t="s">
        <v>83</v>
      </c>
      <c r="D100" s="218" t="s">
        <v>122</v>
      </c>
      <c r="E100" s="219" t="s">
        <v>214</v>
      </c>
      <c r="F100" s="220" t="s">
        <v>215</v>
      </c>
      <c r="G100" s="221" t="s">
        <v>208</v>
      </c>
      <c r="H100" s="222">
        <v>1.44</v>
      </c>
      <c r="I100" s="223"/>
      <c r="J100" s="224">
        <f>ROUND(I100*H100,2)</f>
        <v>0</v>
      </c>
      <c r="K100" s="220" t="s">
        <v>199</v>
      </c>
      <c r="L100" s="44"/>
      <c r="M100" s="225" t="s">
        <v>19</v>
      </c>
      <c r="N100" s="226" t="s">
        <v>46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9" t="s">
        <v>138</v>
      </c>
      <c r="AT100" s="229" t="s">
        <v>122</v>
      </c>
      <c r="AU100" s="229" t="s">
        <v>132</v>
      </c>
      <c r="AY100" s="17" t="s">
        <v>119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7" t="s">
        <v>83</v>
      </c>
      <c r="BK100" s="230">
        <f>ROUND(I100*H100,2)</f>
        <v>0</v>
      </c>
      <c r="BL100" s="17" t="s">
        <v>138</v>
      </c>
      <c r="BM100" s="229" t="s">
        <v>567</v>
      </c>
    </row>
    <row r="101" spans="1:51" s="13" customFormat="1" ht="12">
      <c r="A101" s="13"/>
      <c r="B101" s="231"/>
      <c r="C101" s="232"/>
      <c r="D101" s="233" t="s">
        <v>159</v>
      </c>
      <c r="E101" s="234" t="s">
        <v>19</v>
      </c>
      <c r="F101" s="235" t="s">
        <v>568</v>
      </c>
      <c r="G101" s="232"/>
      <c r="H101" s="234" t="s">
        <v>19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159</v>
      </c>
      <c r="AU101" s="241" t="s">
        <v>132</v>
      </c>
      <c r="AV101" s="13" t="s">
        <v>83</v>
      </c>
      <c r="AW101" s="13" t="s">
        <v>36</v>
      </c>
      <c r="AX101" s="13" t="s">
        <v>75</v>
      </c>
      <c r="AY101" s="241" t="s">
        <v>119</v>
      </c>
    </row>
    <row r="102" spans="1:51" s="14" customFormat="1" ht="12">
      <c r="A102" s="14"/>
      <c r="B102" s="242"/>
      <c r="C102" s="243"/>
      <c r="D102" s="233" t="s">
        <v>159</v>
      </c>
      <c r="E102" s="244" t="s">
        <v>19</v>
      </c>
      <c r="F102" s="245" t="s">
        <v>569</v>
      </c>
      <c r="G102" s="243"/>
      <c r="H102" s="246">
        <v>1.44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2" t="s">
        <v>159</v>
      </c>
      <c r="AU102" s="252" t="s">
        <v>132</v>
      </c>
      <c r="AV102" s="14" t="s">
        <v>85</v>
      </c>
      <c r="AW102" s="14" t="s">
        <v>36</v>
      </c>
      <c r="AX102" s="14" t="s">
        <v>75</v>
      </c>
      <c r="AY102" s="252" t="s">
        <v>119</v>
      </c>
    </row>
    <row r="103" spans="1:63" s="12" customFormat="1" ht="20.85" customHeight="1">
      <c r="A103" s="12"/>
      <c r="B103" s="202"/>
      <c r="C103" s="203"/>
      <c r="D103" s="204" t="s">
        <v>74</v>
      </c>
      <c r="E103" s="216" t="s">
        <v>225</v>
      </c>
      <c r="F103" s="216" t="s">
        <v>226</v>
      </c>
      <c r="G103" s="203"/>
      <c r="H103" s="203"/>
      <c r="I103" s="206"/>
      <c r="J103" s="217">
        <f>BK103</f>
        <v>0</v>
      </c>
      <c r="K103" s="203"/>
      <c r="L103" s="208"/>
      <c r="M103" s="209"/>
      <c r="N103" s="210"/>
      <c r="O103" s="210"/>
      <c r="P103" s="211">
        <f>SUM(P104:P112)</f>
        <v>0</v>
      </c>
      <c r="Q103" s="210"/>
      <c r="R103" s="211">
        <f>SUM(R104:R112)</f>
        <v>0</v>
      </c>
      <c r="S103" s="210"/>
      <c r="T103" s="212">
        <f>SUM(T104:T112)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3" t="s">
        <v>83</v>
      </c>
      <c r="AT103" s="214" t="s">
        <v>74</v>
      </c>
      <c r="AU103" s="214" t="s">
        <v>85</v>
      </c>
      <c r="AY103" s="213" t="s">
        <v>119</v>
      </c>
      <c r="BK103" s="215">
        <f>SUM(BK104:BK112)</f>
        <v>0</v>
      </c>
    </row>
    <row r="104" spans="1:65" s="2" customFormat="1" ht="55.5" customHeight="1">
      <c r="A104" s="38"/>
      <c r="B104" s="39"/>
      <c r="C104" s="218" t="s">
        <v>85</v>
      </c>
      <c r="D104" s="218" t="s">
        <v>122</v>
      </c>
      <c r="E104" s="219" t="s">
        <v>236</v>
      </c>
      <c r="F104" s="220" t="s">
        <v>237</v>
      </c>
      <c r="G104" s="221" t="s">
        <v>208</v>
      </c>
      <c r="H104" s="222">
        <v>1.44</v>
      </c>
      <c r="I104" s="223"/>
      <c r="J104" s="224">
        <f>ROUND(I104*H104,2)</f>
        <v>0</v>
      </c>
      <c r="K104" s="220" t="s">
        <v>199</v>
      </c>
      <c r="L104" s="44"/>
      <c r="M104" s="225" t="s">
        <v>19</v>
      </c>
      <c r="N104" s="226" t="s">
        <v>46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9" t="s">
        <v>138</v>
      </c>
      <c r="AT104" s="229" t="s">
        <v>122</v>
      </c>
      <c r="AU104" s="229" t="s">
        <v>132</v>
      </c>
      <c r="AY104" s="17" t="s">
        <v>119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7" t="s">
        <v>83</v>
      </c>
      <c r="BK104" s="230">
        <f>ROUND(I104*H104,2)</f>
        <v>0</v>
      </c>
      <c r="BL104" s="17" t="s">
        <v>138</v>
      </c>
      <c r="BM104" s="229" t="s">
        <v>570</v>
      </c>
    </row>
    <row r="105" spans="1:51" s="13" customFormat="1" ht="12">
      <c r="A105" s="13"/>
      <c r="B105" s="231"/>
      <c r="C105" s="232"/>
      <c r="D105" s="233" t="s">
        <v>159</v>
      </c>
      <c r="E105" s="234" t="s">
        <v>19</v>
      </c>
      <c r="F105" s="235" t="s">
        <v>571</v>
      </c>
      <c r="G105" s="232"/>
      <c r="H105" s="234" t="s">
        <v>19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159</v>
      </c>
      <c r="AU105" s="241" t="s">
        <v>132</v>
      </c>
      <c r="AV105" s="13" t="s">
        <v>83</v>
      </c>
      <c r="AW105" s="13" t="s">
        <v>36</v>
      </c>
      <c r="AX105" s="13" t="s">
        <v>75</v>
      </c>
      <c r="AY105" s="241" t="s">
        <v>119</v>
      </c>
    </row>
    <row r="106" spans="1:51" s="14" customFormat="1" ht="12">
      <c r="A106" s="14"/>
      <c r="B106" s="242"/>
      <c r="C106" s="243"/>
      <c r="D106" s="233" t="s">
        <v>159</v>
      </c>
      <c r="E106" s="244" t="s">
        <v>19</v>
      </c>
      <c r="F106" s="245" t="s">
        <v>572</v>
      </c>
      <c r="G106" s="243"/>
      <c r="H106" s="246">
        <v>1.44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2" t="s">
        <v>159</v>
      </c>
      <c r="AU106" s="252" t="s">
        <v>132</v>
      </c>
      <c r="AV106" s="14" t="s">
        <v>85</v>
      </c>
      <c r="AW106" s="14" t="s">
        <v>36</v>
      </c>
      <c r="AX106" s="14" t="s">
        <v>75</v>
      </c>
      <c r="AY106" s="252" t="s">
        <v>119</v>
      </c>
    </row>
    <row r="107" spans="1:65" s="2" customFormat="1" ht="55.5" customHeight="1">
      <c r="A107" s="38"/>
      <c r="B107" s="39"/>
      <c r="C107" s="218" t="s">
        <v>132</v>
      </c>
      <c r="D107" s="218" t="s">
        <v>122</v>
      </c>
      <c r="E107" s="219" t="s">
        <v>253</v>
      </c>
      <c r="F107" s="220" t="s">
        <v>254</v>
      </c>
      <c r="G107" s="221" t="s">
        <v>208</v>
      </c>
      <c r="H107" s="222">
        <v>1.44</v>
      </c>
      <c r="I107" s="223"/>
      <c r="J107" s="224">
        <f>ROUND(I107*H107,2)</f>
        <v>0</v>
      </c>
      <c r="K107" s="220" t="s">
        <v>199</v>
      </c>
      <c r="L107" s="44"/>
      <c r="M107" s="225" t="s">
        <v>19</v>
      </c>
      <c r="N107" s="226" t="s">
        <v>46</v>
      </c>
      <c r="O107" s="8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9" t="s">
        <v>138</v>
      </c>
      <c r="AT107" s="229" t="s">
        <v>122</v>
      </c>
      <c r="AU107" s="229" t="s">
        <v>132</v>
      </c>
      <c r="AY107" s="17" t="s">
        <v>119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7" t="s">
        <v>83</v>
      </c>
      <c r="BK107" s="230">
        <f>ROUND(I107*H107,2)</f>
        <v>0</v>
      </c>
      <c r="BL107" s="17" t="s">
        <v>138</v>
      </c>
      <c r="BM107" s="229" t="s">
        <v>573</v>
      </c>
    </row>
    <row r="108" spans="1:51" s="13" customFormat="1" ht="12">
      <c r="A108" s="13"/>
      <c r="B108" s="231"/>
      <c r="C108" s="232"/>
      <c r="D108" s="233" t="s">
        <v>159</v>
      </c>
      <c r="E108" s="234" t="s">
        <v>19</v>
      </c>
      <c r="F108" s="235" t="s">
        <v>571</v>
      </c>
      <c r="G108" s="232"/>
      <c r="H108" s="234" t="s">
        <v>19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159</v>
      </c>
      <c r="AU108" s="241" t="s">
        <v>132</v>
      </c>
      <c r="AV108" s="13" t="s">
        <v>83</v>
      </c>
      <c r="AW108" s="13" t="s">
        <v>36</v>
      </c>
      <c r="AX108" s="13" t="s">
        <v>75</v>
      </c>
      <c r="AY108" s="241" t="s">
        <v>119</v>
      </c>
    </row>
    <row r="109" spans="1:51" s="14" customFormat="1" ht="12">
      <c r="A109" s="14"/>
      <c r="B109" s="242"/>
      <c r="C109" s="243"/>
      <c r="D109" s="233" t="s">
        <v>159</v>
      </c>
      <c r="E109" s="244" t="s">
        <v>19</v>
      </c>
      <c r="F109" s="245" t="s">
        <v>572</v>
      </c>
      <c r="G109" s="243"/>
      <c r="H109" s="246">
        <v>1.44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2" t="s">
        <v>159</v>
      </c>
      <c r="AU109" s="252" t="s">
        <v>132</v>
      </c>
      <c r="AV109" s="14" t="s">
        <v>85</v>
      </c>
      <c r="AW109" s="14" t="s">
        <v>36</v>
      </c>
      <c r="AX109" s="14" t="s">
        <v>75</v>
      </c>
      <c r="AY109" s="252" t="s">
        <v>119</v>
      </c>
    </row>
    <row r="110" spans="1:65" s="2" customFormat="1" ht="33" customHeight="1">
      <c r="A110" s="38"/>
      <c r="B110" s="39"/>
      <c r="C110" s="218" t="s">
        <v>138</v>
      </c>
      <c r="D110" s="218" t="s">
        <v>122</v>
      </c>
      <c r="E110" s="219" t="s">
        <v>574</v>
      </c>
      <c r="F110" s="220" t="s">
        <v>575</v>
      </c>
      <c r="G110" s="221" t="s">
        <v>208</v>
      </c>
      <c r="H110" s="222">
        <v>1.44</v>
      </c>
      <c r="I110" s="223"/>
      <c r="J110" s="224">
        <f>ROUND(I110*H110,2)</f>
        <v>0</v>
      </c>
      <c r="K110" s="220" t="s">
        <v>199</v>
      </c>
      <c r="L110" s="44"/>
      <c r="M110" s="225" t="s">
        <v>19</v>
      </c>
      <c r="N110" s="226" t="s">
        <v>46</v>
      </c>
      <c r="O110" s="8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9" t="s">
        <v>138</v>
      </c>
      <c r="AT110" s="229" t="s">
        <v>122</v>
      </c>
      <c r="AU110" s="229" t="s">
        <v>132</v>
      </c>
      <c r="AY110" s="17" t="s">
        <v>119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7" t="s">
        <v>83</v>
      </c>
      <c r="BK110" s="230">
        <f>ROUND(I110*H110,2)</f>
        <v>0</v>
      </c>
      <c r="BL110" s="17" t="s">
        <v>138</v>
      </c>
      <c r="BM110" s="229" t="s">
        <v>576</v>
      </c>
    </row>
    <row r="111" spans="1:51" s="13" customFormat="1" ht="12">
      <c r="A111" s="13"/>
      <c r="B111" s="231"/>
      <c r="C111" s="232"/>
      <c r="D111" s="233" t="s">
        <v>159</v>
      </c>
      <c r="E111" s="234" t="s">
        <v>19</v>
      </c>
      <c r="F111" s="235" t="s">
        <v>571</v>
      </c>
      <c r="G111" s="232"/>
      <c r="H111" s="234" t="s">
        <v>19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159</v>
      </c>
      <c r="AU111" s="241" t="s">
        <v>132</v>
      </c>
      <c r="AV111" s="13" t="s">
        <v>83</v>
      </c>
      <c r="AW111" s="13" t="s">
        <v>36</v>
      </c>
      <c r="AX111" s="13" t="s">
        <v>75</v>
      </c>
      <c r="AY111" s="241" t="s">
        <v>119</v>
      </c>
    </row>
    <row r="112" spans="1:51" s="14" customFormat="1" ht="12">
      <c r="A112" s="14"/>
      <c r="B112" s="242"/>
      <c r="C112" s="243"/>
      <c r="D112" s="233" t="s">
        <v>159</v>
      </c>
      <c r="E112" s="244" t="s">
        <v>19</v>
      </c>
      <c r="F112" s="245" t="s">
        <v>572</v>
      </c>
      <c r="G112" s="243"/>
      <c r="H112" s="246">
        <v>1.44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159</v>
      </c>
      <c r="AU112" s="252" t="s">
        <v>132</v>
      </c>
      <c r="AV112" s="14" t="s">
        <v>85</v>
      </c>
      <c r="AW112" s="14" t="s">
        <v>36</v>
      </c>
      <c r="AX112" s="14" t="s">
        <v>75</v>
      </c>
      <c r="AY112" s="252" t="s">
        <v>119</v>
      </c>
    </row>
    <row r="113" spans="1:63" s="12" customFormat="1" ht="20.85" customHeight="1">
      <c r="A113" s="12"/>
      <c r="B113" s="202"/>
      <c r="C113" s="203"/>
      <c r="D113" s="204" t="s">
        <v>74</v>
      </c>
      <c r="E113" s="216" t="s">
        <v>256</v>
      </c>
      <c r="F113" s="216" t="s">
        <v>257</v>
      </c>
      <c r="G113" s="203"/>
      <c r="H113" s="203"/>
      <c r="I113" s="206"/>
      <c r="J113" s="217">
        <f>BK113</f>
        <v>0</v>
      </c>
      <c r="K113" s="203"/>
      <c r="L113" s="208"/>
      <c r="M113" s="209"/>
      <c r="N113" s="210"/>
      <c r="O113" s="210"/>
      <c r="P113" s="211">
        <f>SUM(P114:P117)</f>
        <v>0</v>
      </c>
      <c r="Q113" s="210"/>
      <c r="R113" s="211">
        <f>SUM(R114:R117)</f>
        <v>0</v>
      </c>
      <c r="S113" s="210"/>
      <c r="T113" s="212">
        <f>SUM(T114:T117)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3" t="s">
        <v>83</v>
      </c>
      <c r="AT113" s="214" t="s">
        <v>74</v>
      </c>
      <c r="AU113" s="214" t="s">
        <v>85</v>
      </c>
      <c r="AY113" s="213" t="s">
        <v>119</v>
      </c>
      <c r="BK113" s="215">
        <f>SUM(BK114:BK117)</f>
        <v>0</v>
      </c>
    </row>
    <row r="114" spans="1:65" s="2" customFormat="1" ht="33" customHeight="1">
      <c r="A114" s="38"/>
      <c r="B114" s="39"/>
      <c r="C114" s="218" t="s">
        <v>118</v>
      </c>
      <c r="D114" s="218" t="s">
        <v>122</v>
      </c>
      <c r="E114" s="219" t="s">
        <v>258</v>
      </c>
      <c r="F114" s="220" t="s">
        <v>259</v>
      </c>
      <c r="G114" s="221" t="s">
        <v>260</v>
      </c>
      <c r="H114" s="222">
        <v>2.88</v>
      </c>
      <c r="I114" s="223"/>
      <c r="J114" s="224">
        <f>ROUND(I114*H114,2)</f>
        <v>0</v>
      </c>
      <c r="K114" s="220" t="s">
        <v>199</v>
      </c>
      <c r="L114" s="44"/>
      <c r="M114" s="225" t="s">
        <v>19</v>
      </c>
      <c r="N114" s="226" t="s">
        <v>46</v>
      </c>
      <c r="O114" s="84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9" t="s">
        <v>138</v>
      </c>
      <c r="AT114" s="229" t="s">
        <v>122</v>
      </c>
      <c r="AU114" s="229" t="s">
        <v>132</v>
      </c>
      <c r="AY114" s="17" t="s">
        <v>119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7" t="s">
        <v>83</v>
      </c>
      <c r="BK114" s="230">
        <f>ROUND(I114*H114,2)</f>
        <v>0</v>
      </c>
      <c r="BL114" s="17" t="s">
        <v>138</v>
      </c>
      <c r="BM114" s="229" t="s">
        <v>577</v>
      </c>
    </row>
    <row r="115" spans="1:51" s="13" customFormat="1" ht="12">
      <c r="A115" s="13"/>
      <c r="B115" s="231"/>
      <c r="C115" s="232"/>
      <c r="D115" s="233" t="s">
        <v>159</v>
      </c>
      <c r="E115" s="234" t="s">
        <v>19</v>
      </c>
      <c r="F115" s="235" t="s">
        <v>571</v>
      </c>
      <c r="G115" s="232"/>
      <c r="H115" s="234" t="s">
        <v>19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159</v>
      </c>
      <c r="AU115" s="241" t="s">
        <v>132</v>
      </c>
      <c r="AV115" s="13" t="s">
        <v>83</v>
      </c>
      <c r="AW115" s="13" t="s">
        <v>36</v>
      </c>
      <c r="AX115" s="13" t="s">
        <v>75</v>
      </c>
      <c r="AY115" s="241" t="s">
        <v>119</v>
      </c>
    </row>
    <row r="116" spans="1:51" s="14" customFormat="1" ht="12">
      <c r="A116" s="14"/>
      <c r="B116" s="242"/>
      <c r="C116" s="243"/>
      <c r="D116" s="233" t="s">
        <v>159</v>
      </c>
      <c r="E116" s="244" t="s">
        <v>19</v>
      </c>
      <c r="F116" s="245" t="s">
        <v>572</v>
      </c>
      <c r="G116" s="243"/>
      <c r="H116" s="246">
        <v>1.44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2" t="s">
        <v>159</v>
      </c>
      <c r="AU116" s="252" t="s">
        <v>132</v>
      </c>
      <c r="AV116" s="14" t="s">
        <v>85</v>
      </c>
      <c r="AW116" s="14" t="s">
        <v>36</v>
      </c>
      <c r="AX116" s="14" t="s">
        <v>75</v>
      </c>
      <c r="AY116" s="252" t="s">
        <v>119</v>
      </c>
    </row>
    <row r="117" spans="1:51" s="14" customFormat="1" ht="12">
      <c r="A117" s="14"/>
      <c r="B117" s="242"/>
      <c r="C117" s="243"/>
      <c r="D117" s="233" t="s">
        <v>159</v>
      </c>
      <c r="E117" s="243"/>
      <c r="F117" s="245" t="s">
        <v>578</v>
      </c>
      <c r="G117" s="243"/>
      <c r="H117" s="246">
        <v>2.88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159</v>
      </c>
      <c r="AU117" s="252" t="s">
        <v>132</v>
      </c>
      <c r="AV117" s="14" t="s">
        <v>85</v>
      </c>
      <c r="AW117" s="14" t="s">
        <v>4</v>
      </c>
      <c r="AX117" s="14" t="s">
        <v>83</v>
      </c>
      <c r="AY117" s="252" t="s">
        <v>119</v>
      </c>
    </row>
    <row r="118" spans="1:63" s="12" customFormat="1" ht="20.85" customHeight="1">
      <c r="A118" s="12"/>
      <c r="B118" s="202"/>
      <c r="C118" s="203"/>
      <c r="D118" s="204" t="s">
        <v>74</v>
      </c>
      <c r="E118" s="216" t="s">
        <v>265</v>
      </c>
      <c r="F118" s="216" t="s">
        <v>266</v>
      </c>
      <c r="G118" s="203"/>
      <c r="H118" s="203"/>
      <c r="I118" s="206"/>
      <c r="J118" s="217">
        <f>BK118</f>
        <v>0</v>
      </c>
      <c r="K118" s="203"/>
      <c r="L118" s="208"/>
      <c r="M118" s="209"/>
      <c r="N118" s="210"/>
      <c r="O118" s="210"/>
      <c r="P118" s="211">
        <f>SUM(P119:P141)</f>
        <v>0</v>
      </c>
      <c r="Q118" s="210"/>
      <c r="R118" s="211">
        <f>SUM(R119:R141)</f>
        <v>13.121967999999999</v>
      </c>
      <c r="S118" s="210"/>
      <c r="T118" s="212">
        <f>SUM(T119:T141)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3" t="s">
        <v>83</v>
      </c>
      <c r="AT118" s="214" t="s">
        <v>74</v>
      </c>
      <c r="AU118" s="214" t="s">
        <v>85</v>
      </c>
      <c r="AY118" s="213" t="s">
        <v>119</v>
      </c>
      <c r="BK118" s="215">
        <f>SUM(BK119:BK141)</f>
        <v>0</v>
      </c>
    </row>
    <row r="119" spans="1:65" s="2" customFormat="1" ht="33" customHeight="1">
      <c r="A119" s="38"/>
      <c r="B119" s="39"/>
      <c r="C119" s="218" t="s">
        <v>145</v>
      </c>
      <c r="D119" s="218" t="s">
        <v>122</v>
      </c>
      <c r="E119" s="219" t="s">
        <v>268</v>
      </c>
      <c r="F119" s="220" t="s">
        <v>269</v>
      </c>
      <c r="G119" s="221" t="s">
        <v>270</v>
      </c>
      <c r="H119" s="222">
        <v>65.6</v>
      </c>
      <c r="I119" s="223"/>
      <c r="J119" s="224">
        <f>ROUND(I119*H119,2)</f>
        <v>0</v>
      </c>
      <c r="K119" s="220" t="s">
        <v>199</v>
      </c>
      <c r="L119" s="44"/>
      <c r="M119" s="225" t="s">
        <v>19</v>
      </c>
      <c r="N119" s="226" t="s">
        <v>46</v>
      </c>
      <c r="O119" s="84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138</v>
      </c>
      <c r="AT119" s="229" t="s">
        <v>122</v>
      </c>
      <c r="AU119" s="229" t="s">
        <v>132</v>
      </c>
      <c r="AY119" s="17" t="s">
        <v>119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83</v>
      </c>
      <c r="BK119" s="230">
        <f>ROUND(I119*H119,2)</f>
        <v>0</v>
      </c>
      <c r="BL119" s="17" t="s">
        <v>138</v>
      </c>
      <c r="BM119" s="229" t="s">
        <v>579</v>
      </c>
    </row>
    <row r="120" spans="1:51" s="13" customFormat="1" ht="12">
      <c r="A120" s="13"/>
      <c r="B120" s="231"/>
      <c r="C120" s="232"/>
      <c r="D120" s="233" t="s">
        <v>159</v>
      </c>
      <c r="E120" s="234" t="s">
        <v>19</v>
      </c>
      <c r="F120" s="235" t="s">
        <v>90</v>
      </c>
      <c r="G120" s="232"/>
      <c r="H120" s="234" t="s">
        <v>19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159</v>
      </c>
      <c r="AU120" s="241" t="s">
        <v>132</v>
      </c>
      <c r="AV120" s="13" t="s">
        <v>83</v>
      </c>
      <c r="AW120" s="13" t="s">
        <v>36</v>
      </c>
      <c r="AX120" s="13" t="s">
        <v>75</v>
      </c>
      <c r="AY120" s="241" t="s">
        <v>119</v>
      </c>
    </row>
    <row r="121" spans="1:51" s="14" customFormat="1" ht="12">
      <c r="A121" s="14"/>
      <c r="B121" s="242"/>
      <c r="C121" s="243"/>
      <c r="D121" s="233" t="s">
        <v>159</v>
      </c>
      <c r="E121" s="244" t="s">
        <v>19</v>
      </c>
      <c r="F121" s="245" t="s">
        <v>580</v>
      </c>
      <c r="G121" s="243"/>
      <c r="H121" s="246">
        <v>65.6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159</v>
      </c>
      <c r="AU121" s="252" t="s">
        <v>132</v>
      </c>
      <c r="AV121" s="14" t="s">
        <v>85</v>
      </c>
      <c r="AW121" s="14" t="s">
        <v>36</v>
      </c>
      <c r="AX121" s="14" t="s">
        <v>75</v>
      </c>
      <c r="AY121" s="252" t="s">
        <v>119</v>
      </c>
    </row>
    <row r="122" spans="1:65" s="2" customFormat="1" ht="16.5" customHeight="1">
      <c r="A122" s="38"/>
      <c r="B122" s="39"/>
      <c r="C122" s="258" t="s">
        <v>149</v>
      </c>
      <c r="D122" s="258" t="s">
        <v>274</v>
      </c>
      <c r="E122" s="259" t="s">
        <v>275</v>
      </c>
      <c r="F122" s="260" t="s">
        <v>276</v>
      </c>
      <c r="G122" s="261" t="s">
        <v>260</v>
      </c>
      <c r="H122" s="262">
        <v>13.12</v>
      </c>
      <c r="I122" s="263"/>
      <c r="J122" s="264">
        <f>ROUND(I122*H122,2)</f>
        <v>0</v>
      </c>
      <c r="K122" s="260" t="s">
        <v>199</v>
      </c>
      <c r="L122" s="265"/>
      <c r="M122" s="266" t="s">
        <v>19</v>
      </c>
      <c r="N122" s="267" t="s">
        <v>46</v>
      </c>
      <c r="O122" s="84"/>
      <c r="P122" s="227">
        <f>O122*H122</f>
        <v>0</v>
      </c>
      <c r="Q122" s="227">
        <v>1</v>
      </c>
      <c r="R122" s="227">
        <f>Q122*H122</f>
        <v>13.12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155</v>
      </c>
      <c r="AT122" s="229" t="s">
        <v>274</v>
      </c>
      <c r="AU122" s="229" t="s">
        <v>132</v>
      </c>
      <c r="AY122" s="17" t="s">
        <v>119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83</v>
      </c>
      <c r="BK122" s="230">
        <f>ROUND(I122*H122,2)</f>
        <v>0</v>
      </c>
      <c r="BL122" s="17" t="s">
        <v>138</v>
      </c>
      <c r="BM122" s="229" t="s">
        <v>581</v>
      </c>
    </row>
    <row r="123" spans="1:51" s="13" customFormat="1" ht="12">
      <c r="A123" s="13"/>
      <c r="B123" s="231"/>
      <c r="C123" s="232"/>
      <c r="D123" s="233" t="s">
        <v>159</v>
      </c>
      <c r="E123" s="234" t="s">
        <v>19</v>
      </c>
      <c r="F123" s="235" t="s">
        <v>278</v>
      </c>
      <c r="G123" s="232"/>
      <c r="H123" s="234" t="s">
        <v>19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159</v>
      </c>
      <c r="AU123" s="241" t="s">
        <v>132</v>
      </c>
      <c r="AV123" s="13" t="s">
        <v>83</v>
      </c>
      <c r="AW123" s="13" t="s">
        <v>36</v>
      </c>
      <c r="AX123" s="13" t="s">
        <v>75</v>
      </c>
      <c r="AY123" s="241" t="s">
        <v>119</v>
      </c>
    </row>
    <row r="124" spans="1:51" s="14" customFormat="1" ht="12">
      <c r="A124" s="14"/>
      <c r="B124" s="242"/>
      <c r="C124" s="243"/>
      <c r="D124" s="233" t="s">
        <v>159</v>
      </c>
      <c r="E124" s="244" t="s">
        <v>19</v>
      </c>
      <c r="F124" s="245" t="s">
        <v>582</v>
      </c>
      <c r="G124" s="243"/>
      <c r="H124" s="246">
        <v>6.56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159</v>
      </c>
      <c r="AU124" s="252" t="s">
        <v>132</v>
      </c>
      <c r="AV124" s="14" t="s">
        <v>85</v>
      </c>
      <c r="AW124" s="14" t="s">
        <v>36</v>
      </c>
      <c r="AX124" s="14" t="s">
        <v>75</v>
      </c>
      <c r="AY124" s="252" t="s">
        <v>119</v>
      </c>
    </row>
    <row r="125" spans="1:51" s="14" customFormat="1" ht="12">
      <c r="A125" s="14"/>
      <c r="B125" s="242"/>
      <c r="C125" s="243"/>
      <c r="D125" s="233" t="s">
        <v>159</v>
      </c>
      <c r="E125" s="243"/>
      <c r="F125" s="245" t="s">
        <v>583</v>
      </c>
      <c r="G125" s="243"/>
      <c r="H125" s="246">
        <v>13.12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159</v>
      </c>
      <c r="AU125" s="252" t="s">
        <v>132</v>
      </c>
      <c r="AV125" s="14" t="s">
        <v>85</v>
      </c>
      <c r="AW125" s="14" t="s">
        <v>4</v>
      </c>
      <c r="AX125" s="14" t="s">
        <v>83</v>
      </c>
      <c r="AY125" s="252" t="s">
        <v>119</v>
      </c>
    </row>
    <row r="126" spans="1:65" s="2" customFormat="1" ht="33" customHeight="1">
      <c r="A126" s="38"/>
      <c r="B126" s="39"/>
      <c r="C126" s="218" t="s">
        <v>155</v>
      </c>
      <c r="D126" s="218" t="s">
        <v>122</v>
      </c>
      <c r="E126" s="219" t="s">
        <v>281</v>
      </c>
      <c r="F126" s="220" t="s">
        <v>282</v>
      </c>
      <c r="G126" s="221" t="s">
        <v>270</v>
      </c>
      <c r="H126" s="222">
        <v>65.6</v>
      </c>
      <c r="I126" s="223"/>
      <c r="J126" s="224">
        <f>ROUND(I126*H126,2)</f>
        <v>0</v>
      </c>
      <c r="K126" s="220" t="s">
        <v>199</v>
      </c>
      <c r="L126" s="44"/>
      <c r="M126" s="225" t="s">
        <v>19</v>
      </c>
      <c r="N126" s="226" t="s">
        <v>46</v>
      </c>
      <c r="O126" s="8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138</v>
      </c>
      <c r="AT126" s="229" t="s">
        <v>122</v>
      </c>
      <c r="AU126" s="229" t="s">
        <v>132</v>
      </c>
      <c r="AY126" s="17" t="s">
        <v>119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83</v>
      </c>
      <c r="BK126" s="230">
        <f>ROUND(I126*H126,2)</f>
        <v>0</v>
      </c>
      <c r="BL126" s="17" t="s">
        <v>138</v>
      </c>
      <c r="BM126" s="229" t="s">
        <v>584</v>
      </c>
    </row>
    <row r="127" spans="1:51" s="13" customFormat="1" ht="12">
      <c r="A127" s="13"/>
      <c r="B127" s="231"/>
      <c r="C127" s="232"/>
      <c r="D127" s="233" t="s">
        <v>159</v>
      </c>
      <c r="E127" s="234" t="s">
        <v>19</v>
      </c>
      <c r="F127" s="235" t="s">
        <v>278</v>
      </c>
      <c r="G127" s="232"/>
      <c r="H127" s="234" t="s">
        <v>19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159</v>
      </c>
      <c r="AU127" s="241" t="s">
        <v>132</v>
      </c>
      <c r="AV127" s="13" t="s">
        <v>83</v>
      </c>
      <c r="AW127" s="13" t="s">
        <v>36</v>
      </c>
      <c r="AX127" s="13" t="s">
        <v>75</v>
      </c>
      <c r="AY127" s="241" t="s">
        <v>119</v>
      </c>
    </row>
    <row r="128" spans="1:51" s="14" customFormat="1" ht="12">
      <c r="A128" s="14"/>
      <c r="B128" s="242"/>
      <c r="C128" s="243"/>
      <c r="D128" s="233" t="s">
        <v>159</v>
      </c>
      <c r="E128" s="244" t="s">
        <v>19</v>
      </c>
      <c r="F128" s="245" t="s">
        <v>585</v>
      </c>
      <c r="G128" s="243"/>
      <c r="H128" s="246">
        <v>65.6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2" t="s">
        <v>159</v>
      </c>
      <c r="AU128" s="252" t="s">
        <v>132</v>
      </c>
      <c r="AV128" s="14" t="s">
        <v>85</v>
      </c>
      <c r="AW128" s="14" t="s">
        <v>36</v>
      </c>
      <c r="AX128" s="14" t="s">
        <v>75</v>
      </c>
      <c r="AY128" s="252" t="s">
        <v>119</v>
      </c>
    </row>
    <row r="129" spans="1:65" s="2" customFormat="1" ht="16.5" customHeight="1">
      <c r="A129" s="38"/>
      <c r="B129" s="39"/>
      <c r="C129" s="258" t="s">
        <v>162</v>
      </c>
      <c r="D129" s="258" t="s">
        <v>274</v>
      </c>
      <c r="E129" s="259" t="s">
        <v>284</v>
      </c>
      <c r="F129" s="260" t="s">
        <v>285</v>
      </c>
      <c r="G129" s="261" t="s">
        <v>286</v>
      </c>
      <c r="H129" s="262">
        <v>1.968</v>
      </c>
      <c r="I129" s="263"/>
      <c r="J129" s="264">
        <f>ROUND(I129*H129,2)</f>
        <v>0</v>
      </c>
      <c r="K129" s="260" t="s">
        <v>199</v>
      </c>
      <c r="L129" s="265"/>
      <c r="M129" s="266" t="s">
        <v>19</v>
      </c>
      <c r="N129" s="267" t="s">
        <v>46</v>
      </c>
      <c r="O129" s="84"/>
      <c r="P129" s="227">
        <f>O129*H129</f>
        <v>0</v>
      </c>
      <c r="Q129" s="227">
        <v>0.001</v>
      </c>
      <c r="R129" s="227">
        <f>Q129*H129</f>
        <v>0.001968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155</v>
      </c>
      <c r="AT129" s="229" t="s">
        <v>274</v>
      </c>
      <c r="AU129" s="229" t="s">
        <v>132</v>
      </c>
      <c r="AY129" s="17" t="s">
        <v>119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83</v>
      </c>
      <c r="BK129" s="230">
        <f>ROUND(I129*H129,2)</f>
        <v>0</v>
      </c>
      <c r="BL129" s="17" t="s">
        <v>138</v>
      </c>
      <c r="BM129" s="229" t="s">
        <v>586</v>
      </c>
    </row>
    <row r="130" spans="1:51" s="13" customFormat="1" ht="12">
      <c r="A130" s="13"/>
      <c r="B130" s="231"/>
      <c r="C130" s="232"/>
      <c r="D130" s="233" t="s">
        <v>159</v>
      </c>
      <c r="E130" s="234" t="s">
        <v>19</v>
      </c>
      <c r="F130" s="235" t="s">
        <v>278</v>
      </c>
      <c r="G130" s="232"/>
      <c r="H130" s="234" t="s">
        <v>19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159</v>
      </c>
      <c r="AU130" s="241" t="s">
        <v>132</v>
      </c>
      <c r="AV130" s="13" t="s">
        <v>83</v>
      </c>
      <c r="AW130" s="13" t="s">
        <v>36</v>
      </c>
      <c r="AX130" s="13" t="s">
        <v>75</v>
      </c>
      <c r="AY130" s="241" t="s">
        <v>119</v>
      </c>
    </row>
    <row r="131" spans="1:51" s="14" customFormat="1" ht="12">
      <c r="A131" s="14"/>
      <c r="B131" s="242"/>
      <c r="C131" s="243"/>
      <c r="D131" s="233" t="s">
        <v>159</v>
      </c>
      <c r="E131" s="244" t="s">
        <v>19</v>
      </c>
      <c r="F131" s="245" t="s">
        <v>585</v>
      </c>
      <c r="G131" s="243"/>
      <c r="H131" s="246">
        <v>65.6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159</v>
      </c>
      <c r="AU131" s="252" t="s">
        <v>132</v>
      </c>
      <c r="AV131" s="14" t="s">
        <v>85</v>
      </c>
      <c r="AW131" s="14" t="s">
        <v>36</v>
      </c>
      <c r="AX131" s="14" t="s">
        <v>75</v>
      </c>
      <c r="AY131" s="252" t="s">
        <v>119</v>
      </c>
    </row>
    <row r="132" spans="1:51" s="14" customFormat="1" ht="12">
      <c r="A132" s="14"/>
      <c r="B132" s="242"/>
      <c r="C132" s="243"/>
      <c r="D132" s="233" t="s">
        <v>159</v>
      </c>
      <c r="E132" s="243"/>
      <c r="F132" s="245" t="s">
        <v>587</v>
      </c>
      <c r="G132" s="243"/>
      <c r="H132" s="246">
        <v>1.968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159</v>
      </c>
      <c r="AU132" s="252" t="s">
        <v>132</v>
      </c>
      <c r="AV132" s="14" t="s">
        <v>85</v>
      </c>
      <c r="AW132" s="14" t="s">
        <v>4</v>
      </c>
      <c r="AX132" s="14" t="s">
        <v>83</v>
      </c>
      <c r="AY132" s="252" t="s">
        <v>119</v>
      </c>
    </row>
    <row r="133" spans="1:65" s="2" customFormat="1" ht="16.5" customHeight="1">
      <c r="A133" s="38"/>
      <c r="B133" s="39"/>
      <c r="C133" s="218" t="s">
        <v>246</v>
      </c>
      <c r="D133" s="218" t="s">
        <v>122</v>
      </c>
      <c r="E133" s="219" t="s">
        <v>295</v>
      </c>
      <c r="F133" s="220" t="s">
        <v>296</v>
      </c>
      <c r="G133" s="221" t="s">
        <v>270</v>
      </c>
      <c r="H133" s="222">
        <v>65.6</v>
      </c>
      <c r="I133" s="223"/>
      <c r="J133" s="224">
        <f>ROUND(I133*H133,2)</f>
        <v>0</v>
      </c>
      <c r="K133" s="220" t="s">
        <v>199</v>
      </c>
      <c r="L133" s="44"/>
      <c r="M133" s="225" t="s">
        <v>19</v>
      </c>
      <c r="N133" s="226" t="s">
        <v>46</v>
      </c>
      <c r="O133" s="8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138</v>
      </c>
      <c r="AT133" s="229" t="s">
        <v>122</v>
      </c>
      <c r="AU133" s="229" t="s">
        <v>132</v>
      </c>
      <c r="AY133" s="17" t="s">
        <v>119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83</v>
      </c>
      <c r="BK133" s="230">
        <f>ROUND(I133*H133,2)</f>
        <v>0</v>
      </c>
      <c r="BL133" s="17" t="s">
        <v>138</v>
      </c>
      <c r="BM133" s="229" t="s">
        <v>588</v>
      </c>
    </row>
    <row r="134" spans="1:51" s="13" customFormat="1" ht="12">
      <c r="A134" s="13"/>
      <c r="B134" s="231"/>
      <c r="C134" s="232"/>
      <c r="D134" s="233" t="s">
        <v>159</v>
      </c>
      <c r="E134" s="234" t="s">
        <v>19</v>
      </c>
      <c r="F134" s="235" t="s">
        <v>278</v>
      </c>
      <c r="G134" s="232"/>
      <c r="H134" s="234" t="s">
        <v>19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159</v>
      </c>
      <c r="AU134" s="241" t="s">
        <v>132</v>
      </c>
      <c r="AV134" s="13" t="s">
        <v>83</v>
      </c>
      <c r="AW134" s="13" t="s">
        <v>36</v>
      </c>
      <c r="AX134" s="13" t="s">
        <v>75</v>
      </c>
      <c r="AY134" s="241" t="s">
        <v>119</v>
      </c>
    </row>
    <row r="135" spans="1:51" s="14" customFormat="1" ht="12">
      <c r="A135" s="14"/>
      <c r="B135" s="242"/>
      <c r="C135" s="243"/>
      <c r="D135" s="233" t="s">
        <v>159</v>
      </c>
      <c r="E135" s="244" t="s">
        <v>19</v>
      </c>
      <c r="F135" s="245" t="s">
        <v>585</v>
      </c>
      <c r="G135" s="243"/>
      <c r="H135" s="246">
        <v>65.6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159</v>
      </c>
      <c r="AU135" s="252" t="s">
        <v>132</v>
      </c>
      <c r="AV135" s="14" t="s">
        <v>85</v>
      </c>
      <c r="AW135" s="14" t="s">
        <v>36</v>
      </c>
      <c r="AX135" s="14" t="s">
        <v>75</v>
      </c>
      <c r="AY135" s="252" t="s">
        <v>119</v>
      </c>
    </row>
    <row r="136" spans="1:65" s="2" customFormat="1" ht="44.25" customHeight="1">
      <c r="A136" s="38"/>
      <c r="B136" s="39"/>
      <c r="C136" s="218" t="s">
        <v>194</v>
      </c>
      <c r="D136" s="218" t="s">
        <v>122</v>
      </c>
      <c r="E136" s="219" t="s">
        <v>299</v>
      </c>
      <c r="F136" s="220" t="s">
        <v>300</v>
      </c>
      <c r="G136" s="221" t="s">
        <v>270</v>
      </c>
      <c r="H136" s="222">
        <v>65.6</v>
      </c>
      <c r="I136" s="223"/>
      <c r="J136" s="224">
        <f>ROUND(I136*H136,2)</f>
        <v>0</v>
      </c>
      <c r="K136" s="220" t="s">
        <v>199</v>
      </c>
      <c r="L136" s="44"/>
      <c r="M136" s="225" t="s">
        <v>19</v>
      </c>
      <c r="N136" s="226" t="s">
        <v>46</v>
      </c>
      <c r="O136" s="8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138</v>
      </c>
      <c r="AT136" s="229" t="s">
        <v>122</v>
      </c>
      <c r="AU136" s="229" t="s">
        <v>132</v>
      </c>
      <c r="AY136" s="17" t="s">
        <v>119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83</v>
      </c>
      <c r="BK136" s="230">
        <f>ROUND(I136*H136,2)</f>
        <v>0</v>
      </c>
      <c r="BL136" s="17" t="s">
        <v>138</v>
      </c>
      <c r="BM136" s="229" t="s">
        <v>589</v>
      </c>
    </row>
    <row r="137" spans="1:51" s="13" customFormat="1" ht="12">
      <c r="A137" s="13"/>
      <c r="B137" s="231"/>
      <c r="C137" s="232"/>
      <c r="D137" s="233" t="s">
        <v>159</v>
      </c>
      <c r="E137" s="234" t="s">
        <v>19</v>
      </c>
      <c r="F137" s="235" t="s">
        <v>278</v>
      </c>
      <c r="G137" s="232"/>
      <c r="H137" s="234" t="s">
        <v>19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159</v>
      </c>
      <c r="AU137" s="241" t="s">
        <v>132</v>
      </c>
      <c r="AV137" s="13" t="s">
        <v>83</v>
      </c>
      <c r="AW137" s="13" t="s">
        <v>36</v>
      </c>
      <c r="AX137" s="13" t="s">
        <v>75</v>
      </c>
      <c r="AY137" s="241" t="s">
        <v>119</v>
      </c>
    </row>
    <row r="138" spans="1:51" s="14" customFormat="1" ht="12">
      <c r="A138" s="14"/>
      <c r="B138" s="242"/>
      <c r="C138" s="243"/>
      <c r="D138" s="233" t="s">
        <v>159</v>
      </c>
      <c r="E138" s="244" t="s">
        <v>19</v>
      </c>
      <c r="F138" s="245" t="s">
        <v>585</v>
      </c>
      <c r="G138" s="243"/>
      <c r="H138" s="246">
        <v>65.6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159</v>
      </c>
      <c r="AU138" s="252" t="s">
        <v>132</v>
      </c>
      <c r="AV138" s="14" t="s">
        <v>85</v>
      </c>
      <c r="AW138" s="14" t="s">
        <v>36</v>
      </c>
      <c r="AX138" s="14" t="s">
        <v>75</v>
      </c>
      <c r="AY138" s="252" t="s">
        <v>119</v>
      </c>
    </row>
    <row r="139" spans="1:65" s="2" customFormat="1" ht="21.75" customHeight="1">
      <c r="A139" s="38"/>
      <c r="B139" s="39"/>
      <c r="C139" s="218" t="s">
        <v>204</v>
      </c>
      <c r="D139" s="218" t="s">
        <v>122</v>
      </c>
      <c r="E139" s="219" t="s">
        <v>302</v>
      </c>
      <c r="F139" s="220" t="s">
        <v>303</v>
      </c>
      <c r="G139" s="221" t="s">
        <v>270</v>
      </c>
      <c r="H139" s="222">
        <v>65.6</v>
      </c>
      <c r="I139" s="223"/>
      <c r="J139" s="224">
        <f>ROUND(I139*H139,2)</f>
        <v>0</v>
      </c>
      <c r="K139" s="220" t="s">
        <v>199</v>
      </c>
      <c r="L139" s="44"/>
      <c r="M139" s="225" t="s">
        <v>19</v>
      </c>
      <c r="N139" s="226" t="s">
        <v>46</v>
      </c>
      <c r="O139" s="8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138</v>
      </c>
      <c r="AT139" s="229" t="s">
        <v>122</v>
      </c>
      <c r="AU139" s="229" t="s">
        <v>132</v>
      </c>
      <c r="AY139" s="17" t="s">
        <v>119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83</v>
      </c>
      <c r="BK139" s="230">
        <f>ROUND(I139*H139,2)</f>
        <v>0</v>
      </c>
      <c r="BL139" s="17" t="s">
        <v>138</v>
      </c>
      <c r="BM139" s="229" t="s">
        <v>590</v>
      </c>
    </row>
    <row r="140" spans="1:51" s="13" customFormat="1" ht="12">
      <c r="A140" s="13"/>
      <c r="B140" s="231"/>
      <c r="C140" s="232"/>
      <c r="D140" s="233" t="s">
        <v>159</v>
      </c>
      <c r="E140" s="234" t="s">
        <v>19</v>
      </c>
      <c r="F140" s="235" t="s">
        <v>278</v>
      </c>
      <c r="G140" s="232"/>
      <c r="H140" s="234" t="s">
        <v>19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159</v>
      </c>
      <c r="AU140" s="241" t="s">
        <v>132</v>
      </c>
      <c r="AV140" s="13" t="s">
        <v>83</v>
      </c>
      <c r="AW140" s="13" t="s">
        <v>36</v>
      </c>
      <c r="AX140" s="13" t="s">
        <v>75</v>
      </c>
      <c r="AY140" s="241" t="s">
        <v>119</v>
      </c>
    </row>
    <row r="141" spans="1:51" s="14" customFormat="1" ht="12">
      <c r="A141" s="14"/>
      <c r="B141" s="242"/>
      <c r="C141" s="243"/>
      <c r="D141" s="233" t="s">
        <v>159</v>
      </c>
      <c r="E141" s="244" t="s">
        <v>19</v>
      </c>
      <c r="F141" s="245" t="s">
        <v>585</v>
      </c>
      <c r="G141" s="243"/>
      <c r="H141" s="246">
        <v>65.6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159</v>
      </c>
      <c r="AU141" s="252" t="s">
        <v>132</v>
      </c>
      <c r="AV141" s="14" t="s">
        <v>85</v>
      </c>
      <c r="AW141" s="14" t="s">
        <v>36</v>
      </c>
      <c r="AX141" s="14" t="s">
        <v>75</v>
      </c>
      <c r="AY141" s="252" t="s">
        <v>119</v>
      </c>
    </row>
    <row r="142" spans="1:63" s="12" customFormat="1" ht="22.8" customHeight="1">
      <c r="A142" s="12"/>
      <c r="B142" s="202"/>
      <c r="C142" s="203"/>
      <c r="D142" s="204" t="s">
        <v>74</v>
      </c>
      <c r="E142" s="216" t="s">
        <v>320</v>
      </c>
      <c r="F142" s="216" t="s">
        <v>321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SUM(P143:P154)</f>
        <v>0</v>
      </c>
      <c r="Q142" s="210"/>
      <c r="R142" s="211">
        <f>SUM(R143:R154)</f>
        <v>3.5798112</v>
      </c>
      <c r="S142" s="210"/>
      <c r="T142" s="212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83</v>
      </c>
      <c r="AT142" s="214" t="s">
        <v>74</v>
      </c>
      <c r="AU142" s="214" t="s">
        <v>83</v>
      </c>
      <c r="AY142" s="213" t="s">
        <v>119</v>
      </c>
      <c r="BK142" s="215">
        <f>SUM(BK143:BK154)</f>
        <v>0</v>
      </c>
    </row>
    <row r="143" spans="1:65" s="2" customFormat="1" ht="33" customHeight="1">
      <c r="A143" s="38"/>
      <c r="B143" s="39"/>
      <c r="C143" s="218" t="s">
        <v>212</v>
      </c>
      <c r="D143" s="218" t="s">
        <v>122</v>
      </c>
      <c r="E143" s="219" t="s">
        <v>323</v>
      </c>
      <c r="F143" s="220" t="s">
        <v>324</v>
      </c>
      <c r="G143" s="221" t="s">
        <v>208</v>
      </c>
      <c r="H143" s="222">
        <v>0.16</v>
      </c>
      <c r="I143" s="223"/>
      <c r="J143" s="224">
        <f>ROUND(I143*H143,2)</f>
        <v>0</v>
      </c>
      <c r="K143" s="220" t="s">
        <v>199</v>
      </c>
      <c r="L143" s="44"/>
      <c r="M143" s="225" t="s">
        <v>19</v>
      </c>
      <c r="N143" s="226" t="s">
        <v>46</v>
      </c>
      <c r="O143" s="84"/>
      <c r="P143" s="227">
        <f>O143*H143</f>
        <v>0</v>
      </c>
      <c r="Q143" s="227">
        <v>2.16</v>
      </c>
      <c r="R143" s="227">
        <f>Q143*H143</f>
        <v>0.3456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138</v>
      </c>
      <c r="AT143" s="229" t="s">
        <v>122</v>
      </c>
      <c r="AU143" s="229" t="s">
        <v>85</v>
      </c>
      <c r="AY143" s="17" t="s">
        <v>119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83</v>
      </c>
      <c r="BK143" s="230">
        <f>ROUND(I143*H143,2)</f>
        <v>0</v>
      </c>
      <c r="BL143" s="17" t="s">
        <v>138</v>
      </c>
      <c r="BM143" s="229" t="s">
        <v>591</v>
      </c>
    </row>
    <row r="144" spans="1:51" s="13" customFormat="1" ht="12">
      <c r="A144" s="13"/>
      <c r="B144" s="231"/>
      <c r="C144" s="232"/>
      <c r="D144" s="233" t="s">
        <v>159</v>
      </c>
      <c r="E144" s="234" t="s">
        <v>19</v>
      </c>
      <c r="F144" s="235" t="s">
        <v>592</v>
      </c>
      <c r="G144" s="232"/>
      <c r="H144" s="234" t="s">
        <v>19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159</v>
      </c>
      <c r="AU144" s="241" t="s">
        <v>85</v>
      </c>
      <c r="AV144" s="13" t="s">
        <v>83</v>
      </c>
      <c r="AW144" s="13" t="s">
        <v>36</v>
      </c>
      <c r="AX144" s="13" t="s">
        <v>75</v>
      </c>
      <c r="AY144" s="241" t="s">
        <v>119</v>
      </c>
    </row>
    <row r="145" spans="1:51" s="14" customFormat="1" ht="12">
      <c r="A145" s="14"/>
      <c r="B145" s="242"/>
      <c r="C145" s="243"/>
      <c r="D145" s="233" t="s">
        <v>159</v>
      </c>
      <c r="E145" s="244" t="s">
        <v>19</v>
      </c>
      <c r="F145" s="245" t="s">
        <v>593</v>
      </c>
      <c r="G145" s="243"/>
      <c r="H145" s="246">
        <v>0.16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159</v>
      </c>
      <c r="AU145" s="252" t="s">
        <v>85</v>
      </c>
      <c r="AV145" s="14" t="s">
        <v>85</v>
      </c>
      <c r="AW145" s="14" t="s">
        <v>36</v>
      </c>
      <c r="AX145" s="14" t="s">
        <v>75</v>
      </c>
      <c r="AY145" s="252" t="s">
        <v>119</v>
      </c>
    </row>
    <row r="146" spans="1:65" s="2" customFormat="1" ht="21.75" customHeight="1">
      <c r="A146" s="38"/>
      <c r="B146" s="39"/>
      <c r="C146" s="218" t="s">
        <v>267</v>
      </c>
      <c r="D146" s="218" t="s">
        <v>122</v>
      </c>
      <c r="E146" s="219" t="s">
        <v>594</v>
      </c>
      <c r="F146" s="220" t="s">
        <v>595</v>
      </c>
      <c r="G146" s="221" t="s">
        <v>208</v>
      </c>
      <c r="H146" s="222">
        <v>1.28</v>
      </c>
      <c r="I146" s="223"/>
      <c r="J146" s="224">
        <f>ROUND(I146*H146,2)</f>
        <v>0</v>
      </c>
      <c r="K146" s="220" t="s">
        <v>199</v>
      </c>
      <c r="L146" s="44"/>
      <c r="M146" s="225" t="s">
        <v>19</v>
      </c>
      <c r="N146" s="226" t="s">
        <v>46</v>
      </c>
      <c r="O146" s="84"/>
      <c r="P146" s="227">
        <f>O146*H146</f>
        <v>0</v>
      </c>
      <c r="Q146" s="227">
        <v>2.45329</v>
      </c>
      <c r="R146" s="227">
        <f>Q146*H146</f>
        <v>3.1402112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138</v>
      </c>
      <c r="AT146" s="229" t="s">
        <v>122</v>
      </c>
      <c r="AU146" s="229" t="s">
        <v>85</v>
      </c>
      <c r="AY146" s="17" t="s">
        <v>119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83</v>
      </c>
      <c r="BK146" s="230">
        <f>ROUND(I146*H146,2)</f>
        <v>0</v>
      </c>
      <c r="BL146" s="17" t="s">
        <v>138</v>
      </c>
      <c r="BM146" s="229" t="s">
        <v>596</v>
      </c>
    </row>
    <row r="147" spans="1:51" s="13" customFormat="1" ht="12">
      <c r="A147" s="13"/>
      <c r="B147" s="231"/>
      <c r="C147" s="232"/>
      <c r="D147" s="233" t="s">
        <v>159</v>
      </c>
      <c r="E147" s="234" t="s">
        <v>19</v>
      </c>
      <c r="F147" s="235" t="s">
        <v>592</v>
      </c>
      <c r="G147" s="232"/>
      <c r="H147" s="234" t="s">
        <v>19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159</v>
      </c>
      <c r="AU147" s="241" t="s">
        <v>85</v>
      </c>
      <c r="AV147" s="13" t="s">
        <v>83</v>
      </c>
      <c r="AW147" s="13" t="s">
        <v>36</v>
      </c>
      <c r="AX147" s="13" t="s">
        <v>75</v>
      </c>
      <c r="AY147" s="241" t="s">
        <v>119</v>
      </c>
    </row>
    <row r="148" spans="1:51" s="14" customFormat="1" ht="12">
      <c r="A148" s="14"/>
      <c r="B148" s="242"/>
      <c r="C148" s="243"/>
      <c r="D148" s="233" t="s">
        <v>159</v>
      </c>
      <c r="E148" s="244" t="s">
        <v>19</v>
      </c>
      <c r="F148" s="245" t="s">
        <v>597</v>
      </c>
      <c r="G148" s="243"/>
      <c r="H148" s="246">
        <v>1.28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159</v>
      </c>
      <c r="AU148" s="252" t="s">
        <v>85</v>
      </c>
      <c r="AV148" s="14" t="s">
        <v>85</v>
      </c>
      <c r="AW148" s="14" t="s">
        <v>36</v>
      </c>
      <c r="AX148" s="14" t="s">
        <v>75</v>
      </c>
      <c r="AY148" s="252" t="s">
        <v>119</v>
      </c>
    </row>
    <row r="149" spans="1:65" s="2" customFormat="1" ht="44.25" customHeight="1">
      <c r="A149" s="38"/>
      <c r="B149" s="39"/>
      <c r="C149" s="218" t="s">
        <v>8</v>
      </c>
      <c r="D149" s="218" t="s">
        <v>122</v>
      </c>
      <c r="E149" s="219" t="s">
        <v>598</v>
      </c>
      <c r="F149" s="220" t="s">
        <v>599</v>
      </c>
      <c r="G149" s="221" t="s">
        <v>198</v>
      </c>
      <c r="H149" s="222">
        <v>10</v>
      </c>
      <c r="I149" s="223"/>
      <c r="J149" s="224">
        <f>ROUND(I149*H149,2)</f>
        <v>0</v>
      </c>
      <c r="K149" s="220" t="s">
        <v>199</v>
      </c>
      <c r="L149" s="44"/>
      <c r="M149" s="225" t="s">
        <v>19</v>
      </c>
      <c r="N149" s="226" t="s">
        <v>46</v>
      </c>
      <c r="O149" s="84"/>
      <c r="P149" s="227">
        <f>O149*H149</f>
        <v>0</v>
      </c>
      <c r="Q149" s="227">
        <v>0.0094</v>
      </c>
      <c r="R149" s="227">
        <f>Q149*H149</f>
        <v>0.094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138</v>
      </c>
      <c r="AT149" s="229" t="s">
        <v>122</v>
      </c>
      <c r="AU149" s="229" t="s">
        <v>85</v>
      </c>
      <c r="AY149" s="17" t="s">
        <v>119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83</v>
      </c>
      <c r="BK149" s="230">
        <f>ROUND(I149*H149,2)</f>
        <v>0</v>
      </c>
      <c r="BL149" s="17" t="s">
        <v>138</v>
      </c>
      <c r="BM149" s="229" t="s">
        <v>600</v>
      </c>
    </row>
    <row r="150" spans="1:51" s="14" customFormat="1" ht="12">
      <c r="A150" s="14"/>
      <c r="B150" s="242"/>
      <c r="C150" s="243"/>
      <c r="D150" s="233" t="s">
        <v>159</v>
      </c>
      <c r="E150" s="244" t="s">
        <v>19</v>
      </c>
      <c r="F150" s="245" t="s">
        <v>246</v>
      </c>
      <c r="G150" s="243"/>
      <c r="H150" s="246">
        <v>10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159</v>
      </c>
      <c r="AU150" s="252" t="s">
        <v>85</v>
      </c>
      <c r="AV150" s="14" t="s">
        <v>85</v>
      </c>
      <c r="AW150" s="14" t="s">
        <v>36</v>
      </c>
      <c r="AX150" s="14" t="s">
        <v>75</v>
      </c>
      <c r="AY150" s="252" t="s">
        <v>119</v>
      </c>
    </row>
    <row r="151" spans="1:65" s="2" customFormat="1" ht="16.5" customHeight="1">
      <c r="A151" s="38"/>
      <c r="B151" s="39"/>
      <c r="C151" s="218" t="s">
        <v>225</v>
      </c>
      <c r="D151" s="218" t="s">
        <v>122</v>
      </c>
      <c r="E151" s="219" t="s">
        <v>601</v>
      </c>
      <c r="F151" s="220" t="s">
        <v>602</v>
      </c>
      <c r="G151" s="221" t="s">
        <v>208</v>
      </c>
      <c r="H151" s="222">
        <v>0.031</v>
      </c>
      <c r="I151" s="223"/>
      <c r="J151" s="224">
        <f>ROUND(I151*H151,2)</f>
        <v>0</v>
      </c>
      <c r="K151" s="220" t="s">
        <v>19</v>
      </c>
      <c r="L151" s="44"/>
      <c r="M151" s="225" t="s">
        <v>19</v>
      </c>
      <c r="N151" s="226" t="s">
        <v>46</v>
      </c>
      <c r="O151" s="84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138</v>
      </c>
      <c r="AT151" s="229" t="s">
        <v>122</v>
      </c>
      <c r="AU151" s="229" t="s">
        <v>85</v>
      </c>
      <c r="AY151" s="17" t="s">
        <v>119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83</v>
      </c>
      <c r="BK151" s="230">
        <f>ROUND(I151*H151,2)</f>
        <v>0</v>
      </c>
      <c r="BL151" s="17" t="s">
        <v>138</v>
      </c>
      <c r="BM151" s="229" t="s">
        <v>603</v>
      </c>
    </row>
    <row r="152" spans="1:51" s="14" customFormat="1" ht="12">
      <c r="A152" s="14"/>
      <c r="B152" s="242"/>
      <c r="C152" s="243"/>
      <c r="D152" s="233" t="s">
        <v>159</v>
      </c>
      <c r="E152" s="244" t="s">
        <v>19</v>
      </c>
      <c r="F152" s="245" t="s">
        <v>604</v>
      </c>
      <c r="G152" s="243"/>
      <c r="H152" s="246">
        <v>0.031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159</v>
      </c>
      <c r="AU152" s="252" t="s">
        <v>85</v>
      </c>
      <c r="AV152" s="14" t="s">
        <v>85</v>
      </c>
      <c r="AW152" s="14" t="s">
        <v>36</v>
      </c>
      <c r="AX152" s="14" t="s">
        <v>75</v>
      </c>
      <c r="AY152" s="252" t="s">
        <v>119</v>
      </c>
    </row>
    <row r="153" spans="1:65" s="2" customFormat="1" ht="16.5" customHeight="1">
      <c r="A153" s="38"/>
      <c r="B153" s="39"/>
      <c r="C153" s="218" t="s">
        <v>256</v>
      </c>
      <c r="D153" s="218" t="s">
        <v>122</v>
      </c>
      <c r="E153" s="219" t="s">
        <v>605</v>
      </c>
      <c r="F153" s="220" t="s">
        <v>606</v>
      </c>
      <c r="G153" s="221" t="s">
        <v>208</v>
      </c>
      <c r="H153" s="222">
        <v>0.22</v>
      </c>
      <c r="I153" s="223"/>
      <c r="J153" s="224">
        <f>ROUND(I153*H153,2)</f>
        <v>0</v>
      </c>
      <c r="K153" s="220" t="s">
        <v>19</v>
      </c>
      <c r="L153" s="44"/>
      <c r="M153" s="225" t="s">
        <v>19</v>
      </c>
      <c r="N153" s="226" t="s">
        <v>46</v>
      </c>
      <c r="O153" s="84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138</v>
      </c>
      <c r="AT153" s="229" t="s">
        <v>122</v>
      </c>
      <c r="AU153" s="229" t="s">
        <v>85</v>
      </c>
      <c r="AY153" s="17" t="s">
        <v>119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83</v>
      </c>
      <c r="BK153" s="230">
        <f>ROUND(I153*H153,2)</f>
        <v>0</v>
      </c>
      <c r="BL153" s="17" t="s">
        <v>138</v>
      </c>
      <c r="BM153" s="229" t="s">
        <v>607</v>
      </c>
    </row>
    <row r="154" spans="1:51" s="14" customFormat="1" ht="12">
      <c r="A154" s="14"/>
      <c r="B154" s="242"/>
      <c r="C154" s="243"/>
      <c r="D154" s="233" t="s">
        <v>159</v>
      </c>
      <c r="E154" s="244" t="s">
        <v>19</v>
      </c>
      <c r="F154" s="245" t="s">
        <v>608</v>
      </c>
      <c r="G154" s="243"/>
      <c r="H154" s="246">
        <v>0.22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159</v>
      </c>
      <c r="AU154" s="252" t="s">
        <v>85</v>
      </c>
      <c r="AV154" s="14" t="s">
        <v>85</v>
      </c>
      <c r="AW154" s="14" t="s">
        <v>36</v>
      </c>
      <c r="AX154" s="14" t="s">
        <v>75</v>
      </c>
      <c r="AY154" s="252" t="s">
        <v>119</v>
      </c>
    </row>
    <row r="155" spans="1:63" s="12" customFormat="1" ht="22.8" customHeight="1">
      <c r="A155" s="12"/>
      <c r="B155" s="202"/>
      <c r="C155" s="203"/>
      <c r="D155" s="204" t="s">
        <v>74</v>
      </c>
      <c r="E155" s="216" t="s">
        <v>132</v>
      </c>
      <c r="F155" s="216" t="s">
        <v>385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P156</f>
        <v>0</v>
      </c>
      <c r="Q155" s="210"/>
      <c r="R155" s="211">
        <f>R156</f>
        <v>0.9036</v>
      </c>
      <c r="S155" s="210"/>
      <c r="T155" s="212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83</v>
      </c>
      <c r="AT155" s="214" t="s">
        <v>74</v>
      </c>
      <c r="AU155" s="214" t="s">
        <v>83</v>
      </c>
      <c r="AY155" s="213" t="s">
        <v>119</v>
      </c>
      <c r="BK155" s="215">
        <f>BK156</f>
        <v>0</v>
      </c>
    </row>
    <row r="156" spans="1:63" s="12" customFormat="1" ht="20.85" customHeight="1">
      <c r="A156" s="12"/>
      <c r="B156" s="202"/>
      <c r="C156" s="203"/>
      <c r="D156" s="204" t="s">
        <v>74</v>
      </c>
      <c r="E156" s="216" t="s">
        <v>387</v>
      </c>
      <c r="F156" s="216" t="s">
        <v>609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SUM(P157:P164)</f>
        <v>0</v>
      </c>
      <c r="Q156" s="210"/>
      <c r="R156" s="211">
        <f>SUM(R157:R164)</f>
        <v>0.9036</v>
      </c>
      <c r="S156" s="210"/>
      <c r="T156" s="212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83</v>
      </c>
      <c r="AT156" s="214" t="s">
        <v>74</v>
      </c>
      <c r="AU156" s="214" t="s">
        <v>85</v>
      </c>
      <c r="AY156" s="213" t="s">
        <v>119</v>
      </c>
      <c r="BK156" s="215">
        <f>SUM(BK157:BK164)</f>
        <v>0</v>
      </c>
    </row>
    <row r="157" spans="1:65" s="2" customFormat="1" ht="33" customHeight="1">
      <c r="A157" s="38"/>
      <c r="B157" s="39"/>
      <c r="C157" s="218" t="s">
        <v>265</v>
      </c>
      <c r="D157" s="218" t="s">
        <v>122</v>
      </c>
      <c r="E157" s="219" t="s">
        <v>610</v>
      </c>
      <c r="F157" s="220" t="s">
        <v>611</v>
      </c>
      <c r="G157" s="221" t="s">
        <v>482</v>
      </c>
      <c r="H157" s="222">
        <v>60</v>
      </c>
      <c r="I157" s="223"/>
      <c r="J157" s="224">
        <f>ROUND(I157*H157,2)</f>
        <v>0</v>
      </c>
      <c r="K157" s="220" t="s">
        <v>199</v>
      </c>
      <c r="L157" s="44"/>
      <c r="M157" s="225" t="s">
        <v>19</v>
      </c>
      <c r="N157" s="226" t="s">
        <v>46</v>
      </c>
      <c r="O157" s="8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138</v>
      </c>
      <c r="AT157" s="229" t="s">
        <v>122</v>
      </c>
      <c r="AU157" s="229" t="s">
        <v>132</v>
      </c>
      <c r="AY157" s="17" t="s">
        <v>119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83</v>
      </c>
      <c r="BK157" s="230">
        <f>ROUND(I157*H157,2)</f>
        <v>0</v>
      </c>
      <c r="BL157" s="17" t="s">
        <v>138</v>
      </c>
      <c r="BM157" s="229" t="s">
        <v>612</v>
      </c>
    </row>
    <row r="158" spans="1:51" s="13" customFormat="1" ht="12">
      <c r="A158" s="13"/>
      <c r="B158" s="231"/>
      <c r="C158" s="232"/>
      <c r="D158" s="233" t="s">
        <v>159</v>
      </c>
      <c r="E158" s="234" t="s">
        <v>19</v>
      </c>
      <c r="F158" s="235" t="s">
        <v>613</v>
      </c>
      <c r="G158" s="232"/>
      <c r="H158" s="234" t="s">
        <v>19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159</v>
      </c>
      <c r="AU158" s="241" t="s">
        <v>132</v>
      </c>
      <c r="AV158" s="13" t="s">
        <v>83</v>
      </c>
      <c r="AW158" s="13" t="s">
        <v>36</v>
      </c>
      <c r="AX158" s="13" t="s">
        <v>75</v>
      </c>
      <c r="AY158" s="241" t="s">
        <v>119</v>
      </c>
    </row>
    <row r="159" spans="1:51" s="14" customFormat="1" ht="12">
      <c r="A159" s="14"/>
      <c r="B159" s="242"/>
      <c r="C159" s="243"/>
      <c r="D159" s="233" t="s">
        <v>159</v>
      </c>
      <c r="E159" s="244" t="s">
        <v>19</v>
      </c>
      <c r="F159" s="245" t="s">
        <v>614</v>
      </c>
      <c r="G159" s="243"/>
      <c r="H159" s="246">
        <v>60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159</v>
      </c>
      <c r="AU159" s="252" t="s">
        <v>132</v>
      </c>
      <c r="AV159" s="14" t="s">
        <v>85</v>
      </c>
      <c r="AW159" s="14" t="s">
        <v>36</v>
      </c>
      <c r="AX159" s="14" t="s">
        <v>75</v>
      </c>
      <c r="AY159" s="252" t="s">
        <v>119</v>
      </c>
    </row>
    <row r="160" spans="1:65" s="2" customFormat="1" ht="44.25" customHeight="1">
      <c r="A160" s="38"/>
      <c r="B160" s="39"/>
      <c r="C160" s="258" t="s">
        <v>294</v>
      </c>
      <c r="D160" s="258" t="s">
        <v>274</v>
      </c>
      <c r="E160" s="259" t="s">
        <v>615</v>
      </c>
      <c r="F160" s="260" t="s">
        <v>616</v>
      </c>
      <c r="G160" s="261" t="s">
        <v>198</v>
      </c>
      <c r="H160" s="262">
        <v>24</v>
      </c>
      <c r="I160" s="263"/>
      <c r="J160" s="264">
        <f>ROUND(I160*H160,2)</f>
        <v>0</v>
      </c>
      <c r="K160" s="260" t="s">
        <v>199</v>
      </c>
      <c r="L160" s="265"/>
      <c r="M160" s="266" t="s">
        <v>19</v>
      </c>
      <c r="N160" s="267" t="s">
        <v>46</v>
      </c>
      <c r="O160" s="84"/>
      <c r="P160" s="227">
        <f>O160*H160</f>
        <v>0</v>
      </c>
      <c r="Q160" s="227">
        <v>0.0299</v>
      </c>
      <c r="R160" s="227">
        <f>Q160*H160</f>
        <v>0.7176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375</v>
      </c>
      <c r="AT160" s="229" t="s">
        <v>274</v>
      </c>
      <c r="AU160" s="229" t="s">
        <v>132</v>
      </c>
      <c r="AY160" s="17" t="s">
        <v>119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83</v>
      </c>
      <c r="BK160" s="230">
        <f>ROUND(I160*H160,2)</f>
        <v>0</v>
      </c>
      <c r="BL160" s="17" t="s">
        <v>225</v>
      </c>
      <c r="BM160" s="229" t="s">
        <v>617</v>
      </c>
    </row>
    <row r="161" spans="1:51" s="13" customFormat="1" ht="12">
      <c r="A161" s="13"/>
      <c r="B161" s="231"/>
      <c r="C161" s="232"/>
      <c r="D161" s="233" t="s">
        <v>159</v>
      </c>
      <c r="E161" s="234" t="s">
        <v>19</v>
      </c>
      <c r="F161" s="235" t="s">
        <v>618</v>
      </c>
      <c r="G161" s="232"/>
      <c r="H161" s="234" t="s">
        <v>19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159</v>
      </c>
      <c r="AU161" s="241" t="s">
        <v>132</v>
      </c>
      <c r="AV161" s="13" t="s">
        <v>83</v>
      </c>
      <c r="AW161" s="13" t="s">
        <v>36</v>
      </c>
      <c r="AX161" s="13" t="s">
        <v>75</v>
      </c>
      <c r="AY161" s="241" t="s">
        <v>119</v>
      </c>
    </row>
    <row r="162" spans="1:51" s="14" customFormat="1" ht="12">
      <c r="A162" s="14"/>
      <c r="B162" s="242"/>
      <c r="C162" s="243"/>
      <c r="D162" s="233" t="s">
        <v>159</v>
      </c>
      <c r="E162" s="244" t="s">
        <v>19</v>
      </c>
      <c r="F162" s="245" t="s">
        <v>619</v>
      </c>
      <c r="G162" s="243"/>
      <c r="H162" s="246">
        <v>24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159</v>
      </c>
      <c r="AU162" s="252" t="s">
        <v>132</v>
      </c>
      <c r="AV162" s="14" t="s">
        <v>85</v>
      </c>
      <c r="AW162" s="14" t="s">
        <v>36</v>
      </c>
      <c r="AX162" s="14" t="s">
        <v>75</v>
      </c>
      <c r="AY162" s="252" t="s">
        <v>119</v>
      </c>
    </row>
    <row r="163" spans="1:65" s="2" customFormat="1" ht="21.75" customHeight="1">
      <c r="A163" s="38"/>
      <c r="B163" s="39"/>
      <c r="C163" s="258" t="s">
        <v>298</v>
      </c>
      <c r="D163" s="258" t="s">
        <v>274</v>
      </c>
      <c r="E163" s="259" t="s">
        <v>620</v>
      </c>
      <c r="F163" s="260" t="s">
        <v>621</v>
      </c>
      <c r="G163" s="261" t="s">
        <v>441</v>
      </c>
      <c r="H163" s="262">
        <v>60</v>
      </c>
      <c r="I163" s="263"/>
      <c r="J163" s="264">
        <f>ROUND(I163*H163,2)</f>
        <v>0</v>
      </c>
      <c r="K163" s="260" t="s">
        <v>19</v>
      </c>
      <c r="L163" s="265"/>
      <c r="M163" s="266" t="s">
        <v>19</v>
      </c>
      <c r="N163" s="267" t="s">
        <v>46</v>
      </c>
      <c r="O163" s="84"/>
      <c r="P163" s="227">
        <f>O163*H163</f>
        <v>0</v>
      </c>
      <c r="Q163" s="227">
        <v>0.0031</v>
      </c>
      <c r="R163" s="227">
        <f>Q163*H163</f>
        <v>0.186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375</v>
      </c>
      <c r="AT163" s="229" t="s">
        <v>274</v>
      </c>
      <c r="AU163" s="229" t="s">
        <v>132</v>
      </c>
      <c r="AY163" s="17" t="s">
        <v>119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83</v>
      </c>
      <c r="BK163" s="230">
        <f>ROUND(I163*H163,2)</f>
        <v>0</v>
      </c>
      <c r="BL163" s="17" t="s">
        <v>225</v>
      </c>
      <c r="BM163" s="229" t="s">
        <v>622</v>
      </c>
    </row>
    <row r="164" spans="1:51" s="14" customFormat="1" ht="12">
      <c r="A164" s="14"/>
      <c r="B164" s="242"/>
      <c r="C164" s="243"/>
      <c r="D164" s="233" t="s">
        <v>159</v>
      </c>
      <c r="E164" s="244" t="s">
        <v>19</v>
      </c>
      <c r="F164" s="245" t="s">
        <v>623</v>
      </c>
      <c r="G164" s="243"/>
      <c r="H164" s="246">
        <v>60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159</v>
      </c>
      <c r="AU164" s="252" t="s">
        <v>132</v>
      </c>
      <c r="AV164" s="14" t="s">
        <v>85</v>
      </c>
      <c r="AW164" s="14" t="s">
        <v>36</v>
      </c>
      <c r="AX164" s="14" t="s">
        <v>75</v>
      </c>
      <c r="AY164" s="252" t="s">
        <v>119</v>
      </c>
    </row>
    <row r="165" spans="1:63" s="12" customFormat="1" ht="22.8" customHeight="1">
      <c r="A165" s="12"/>
      <c r="B165" s="202"/>
      <c r="C165" s="203"/>
      <c r="D165" s="204" t="s">
        <v>74</v>
      </c>
      <c r="E165" s="216" t="s">
        <v>118</v>
      </c>
      <c r="F165" s="216" t="s">
        <v>397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P166+P183</f>
        <v>0</v>
      </c>
      <c r="Q165" s="210"/>
      <c r="R165" s="211">
        <f>R166+R183</f>
        <v>0</v>
      </c>
      <c r="S165" s="210"/>
      <c r="T165" s="212">
        <f>T166+T183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83</v>
      </c>
      <c r="AT165" s="214" t="s">
        <v>74</v>
      </c>
      <c r="AU165" s="214" t="s">
        <v>83</v>
      </c>
      <c r="AY165" s="213" t="s">
        <v>119</v>
      </c>
      <c r="BK165" s="215">
        <f>BK166+BK183</f>
        <v>0</v>
      </c>
    </row>
    <row r="166" spans="1:63" s="12" customFormat="1" ht="20.85" customHeight="1">
      <c r="A166" s="12"/>
      <c r="B166" s="202"/>
      <c r="C166" s="203"/>
      <c r="D166" s="204" t="s">
        <v>74</v>
      </c>
      <c r="E166" s="216" t="s">
        <v>430</v>
      </c>
      <c r="F166" s="216" t="s">
        <v>431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SUM(P167:P182)</f>
        <v>0</v>
      </c>
      <c r="Q166" s="210"/>
      <c r="R166" s="211">
        <f>SUM(R167:R182)</f>
        <v>0</v>
      </c>
      <c r="S166" s="210"/>
      <c r="T166" s="212">
        <f>SUM(T167:T182)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83</v>
      </c>
      <c r="AT166" s="214" t="s">
        <v>74</v>
      </c>
      <c r="AU166" s="214" t="s">
        <v>85</v>
      </c>
      <c r="AY166" s="213" t="s">
        <v>119</v>
      </c>
      <c r="BK166" s="215">
        <f>SUM(BK167:BK182)</f>
        <v>0</v>
      </c>
    </row>
    <row r="167" spans="1:65" s="2" customFormat="1" ht="33" customHeight="1">
      <c r="A167" s="38"/>
      <c r="B167" s="39"/>
      <c r="C167" s="218" t="s">
        <v>7</v>
      </c>
      <c r="D167" s="218" t="s">
        <v>122</v>
      </c>
      <c r="E167" s="219" t="s">
        <v>624</v>
      </c>
      <c r="F167" s="220" t="s">
        <v>625</v>
      </c>
      <c r="G167" s="221" t="s">
        <v>270</v>
      </c>
      <c r="H167" s="222">
        <v>216</v>
      </c>
      <c r="I167" s="223"/>
      <c r="J167" s="224">
        <f>ROUND(I167*H167,2)</f>
        <v>0</v>
      </c>
      <c r="K167" s="220" t="s">
        <v>19</v>
      </c>
      <c r="L167" s="44"/>
      <c r="M167" s="225" t="s">
        <v>19</v>
      </c>
      <c r="N167" s="226" t="s">
        <v>46</v>
      </c>
      <c r="O167" s="84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138</v>
      </c>
      <c r="AT167" s="229" t="s">
        <v>122</v>
      </c>
      <c r="AU167" s="229" t="s">
        <v>132</v>
      </c>
      <c r="AY167" s="17" t="s">
        <v>119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83</v>
      </c>
      <c r="BK167" s="230">
        <f>ROUND(I167*H167,2)</f>
        <v>0</v>
      </c>
      <c r="BL167" s="17" t="s">
        <v>138</v>
      </c>
      <c r="BM167" s="229" t="s">
        <v>626</v>
      </c>
    </row>
    <row r="168" spans="1:51" s="13" customFormat="1" ht="12">
      <c r="A168" s="13"/>
      <c r="B168" s="231"/>
      <c r="C168" s="232"/>
      <c r="D168" s="233" t="s">
        <v>159</v>
      </c>
      <c r="E168" s="234" t="s">
        <v>19</v>
      </c>
      <c r="F168" s="235" t="s">
        <v>90</v>
      </c>
      <c r="G168" s="232"/>
      <c r="H168" s="234" t="s">
        <v>19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159</v>
      </c>
      <c r="AU168" s="241" t="s">
        <v>132</v>
      </c>
      <c r="AV168" s="13" t="s">
        <v>83</v>
      </c>
      <c r="AW168" s="13" t="s">
        <v>36</v>
      </c>
      <c r="AX168" s="13" t="s">
        <v>75</v>
      </c>
      <c r="AY168" s="241" t="s">
        <v>119</v>
      </c>
    </row>
    <row r="169" spans="1:51" s="14" customFormat="1" ht="12">
      <c r="A169" s="14"/>
      <c r="B169" s="242"/>
      <c r="C169" s="243"/>
      <c r="D169" s="233" t="s">
        <v>159</v>
      </c>
      <c r="E169" s="244" t="s">
        <v>19</v>
      </c>
      <c r="F169" s="245" t="s">
        <v>627</v>
      </c>
      <c r="G169" s="243"/>
      <c r="H169" s="246">
        <v>216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159</v>
      </c>
      <c r="AU169" s="252" t="s">
        <v>132</v>
      </c>
      <c r="AV169" s="14" t="s">
        <v>85</v>
      </c>
      <c r="AW169" s="14" t="s">
        <v>36</v>
      </c>
      <c r="AX169" s="14" t="s">
        <v>75</v>
      </c>
      <c r="AY169" s="252" t="s">
        <v>119</v>
      </c>
    </row>
    <row r="170" spans="1:65" s="2" customFormat="1" ht="33" customHeight="1">
      <c r="A170" s="38"/>
      <c r="B170" s="39"/>
      <c r="C170" s="218" t="s">
        <v>307</v>
      </c>
      <c r="D170" s="218" t="s">
        <v>122</v>
      </c>
      <c r="E170" s="219" t="s">
        <v>628</v>
      </c>
      <c r="F170" s="220" t="s">
        <v>629</v>
      </c>
      <c r="G170" s="221" t="s">
        <v>270</v>
      </c>
      <c r="H170" s="222">
        <v>216</v>
      </c>
      <c r="I170" s="223"/>
      <c r="J170" s="224">
        <f>ROUND(I170*H170,2)</f>
        <v>0</v>
      </c>
      <c r="K170" s="220" t="s">
        <v>19</v>
      </c>
      <c r="L170" s="44"/>
      <c r="M170" s="225" t="s">
        <v>19</v>
      </c>
      <c r="N170" s="226" t="s">
        <v>46</v>
      </c>
      <c r="O170" s="84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138</v>
      </c>
      <c r="AT170" s="229" t="s">
        <v>122</v>
      </c>
      <c r="AU170" s="229" t="s">
        <v>132</v>
      </c>
      <c r="AY170" s="17" t="s">
        <v>119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83</v>
      </c>
      <c r="BK170" s="230">
        <f>ROUND(I170*H170,2)</f>
        <v>0</v>
      </c>
      <c r="BL170" s="17" t="s">
        <v>138</v>
      </c>
      <c r="BM170" s="229" t="s">
        <v>630</v>
      </c>
    </row>
    <row r="171" spans="1:51" s="13" customFormat="1" ht="12">
      <c r="A171" s="13"/>
      <c r="B171" s="231"/>
      <c r="C171" s="232"/>
      <c r="D171" s="233" t="s">
        <v>159</v>
      </c>
      <c r="E171" s="234" t="s">
        <v>19</v>
      </c>
      <c r="F171" s="235" t="s">
        <v>90</v>
      </c>
      <c r="G171" s="232"/>
      <c r="H171" s="234" t="s">
        <v>19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159</v>
      </c>
      <c r="AU171" s="241" t="s">
        <v>132</v>
      </c>
      <c r="AV171" s="13" t="s">
        <v>83</v>
      </c>
      <c r="AW171" s="13" t="s">
        <v>36</v>
      </c>
      <c r="AX171" s="13" t="s">
        <v>75</v>
      </c>
      <c r="AY171" s="241" t="s">
        <v>119</v>
      </c>
    </row>
    <row r="172" spans="1:51" s="14" customFormat="1" ht="12">
      <c r="A172" s="14"/>
      <c r="B172" s="242"/>
      <c r="C172" s="243"/>
      <c r="D172" s="233" t="s">
        <v>159</v>
      </c>
      <c r="E172" s="244" t="s">
        <v>19</v>
      </c>
      <c r="F172" s="245" t="s">
        <v>627</v>
      </c>
      <c r="G172" s="243"/>
      <c r="H172" s="246">
        <v>216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159</v>
      </c>
      <c r="AU172" s="252" t="s">
        <v>132</v>
      </c>
      <c r="AV172" s="14" t="s">
        <v>85</v>
      </c>
      <c r="AW172" s="14" t="s">
        <v>36</v>
      </c>
      <c r="AX172" s="14" t="s">
        <v>75</v>
      </c>
      <c r="AY172" s="252" t="s">
        <v>119</v>
      </c>
    </row>
    <row r="173" spans="1:65" s="2" customFormat="1" ht="33" customHeight="1">
      <c r="A173" s="38"/>
      <c r="B173" s="39"/>
      <c r="C173" s="218" t="s">
        <v>313</v>
      </c>
      <c r="D173" s="218" t="s">
        <v>122</v>
      </c>
      <c r="E173" s="219" t="s">
        <v>631</v>
      </c>
      <c r="F173" s="220" t="s">
        <v>632</v>
      </c>
      <c r="G173" s="221" t="s">
        <v>270</v>
      </c>
      <c r="H173" s="222">
        <v>216</v>
      </c>
      <c r="I173" s="223"/>
      <c r="J173" s="224">
        <f>ROUND(I173*H173,2)</f>
        <v>0</v>
      </c>
      <c r="K173" s="220" t="s">
        <v>19</v>
      </c>
      <c r="L173" s="44"/>
      <c r="M173" s="225" t="s">
        <v>19</v>
      </c>
      <c r="N173" s="226" t="s">
        <v>46</v>
      </c>
      <c r="O173" s="84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138</v>
      </c>
      <c r="AT173" s="229" t="s">
        <v>122</v>
      </c>
      <c r="AU173" s="229" t="s">
        <v>132</v>
      </c>
      <c r="AY173" s="17" t="s">
        <v>119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83</v>
      </c>
      <c r="BK173" s="230">
        <f>ROUND(I173*H173,2)</f>
        <v>0</v>
      </c>
      <c r="BL173" s="17" t="s">
        <v>138</v>
      </c>
      <c r="BM173" s="229" t="s">
        <v>633</v>
      </c>
    </row>
    <row r="174" spans="1:51" s="13" customFormat="1" ht="12">
      <c r="A174" s="13"/>
      <c r="B174" s="231"/>
      <c r="C174" s="232"/>
      <c r="D174" s="233" t="s">
        <v>159</v>
      </c>
      <c r="E174" s="234" t="s">
        <v>19</v>
      </c>
      <c r="F174" s="235" t="s">
        <v>90</v>
      </c>
      <c r="G174" s="232"/>
      <c r="H174" s="234" t="s">
        <v>19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159</v>
      </c>
      <c r="AU174" s="241" t="s">
        <v>132</v>
      </c>
      <c r="AV174" s="13" t="s">
        <v>83</v>
      </c>
      <c r="AW174" s="13" t="s">
        <v>36</v>
      </c>
      <c r="AX174" s="13" t="s">
        <v>75</v>
      </c>
      <c r="AY174" s="241" t="s">
        <v>119</v>
      </c>
    </row>
    <row r="175" spans="1:51" s="14" customFormat="1" ht="12">
      <c r="A175" s="14"/>
      <c r="B175" s="242"/>
      <c r="C175" s="243"/>
      <c r="D175" s="233" t="s">
        <v>159</v>
      </c>
      <c r="E175" s="244" t="s">
        <v>19</v>
      </c>
      <c r="F175" s="245" t="s">
        <v>627</v>
      </c>
      <c r="G175" s="243"/>
      <c r="H175" s="246">
        <v>216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159</v>
      </c>
      <c r="AU175" s="252" t="s">
        <v>132</v>
      </c>
      <c r="AV175" s="14" t="s">
        <v>85</v>
      </c>
      <c r="AW175" s="14" t="s">
        <v>36</v>
      </c>
      <c r="AX175" s="14" t="s">
        <v>75</v>
      </c>
      <c r="AY175" s="252" t="s">
        <v>119</v>
      </c>
    </row>
    <row r="176" spans="1:65" s="2" customFormat="1" ht="33" customHeight="1">
      <c r="A176" s="38"/>
      <c r="B176" s="39"/>
      <c r="C176" s="218" t="s">
        <v>322</v>
      </c>
      <c r="D176" s="218" t="s">
        <v>122</v>
      </c>
      <c r="E176" s="219" t="s">
        <v>634</v>
      </c>
      <c r="F176" s="220" t="s">
        <v>635</v>
      </c>
      <c r="G176" s="221" t="s">
        <v>482</v>
      </c>
      <c r="H176" s="222">
        <v>61.6</v>
      </c>
      <c r="I176" s="223"/>
      <c r="J176" s="224">
        <f>ROUND(I176*H176,2)</f>
        <v>0</v>
      </c>
      <c r="K176" s="220" t="s">
        <v>19</v>
      </c>
      <c r="L176" s="44"/>
      <c r="M176" s="225" t="s">
        <v>19</v>
      </c>
      <c r="N176" s="226" t="s">
        <v>46</v>
      </c>
      <c r="O176" s="84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138</v>
      </c>
      <c r="AT176" s="229" t="s">
        <v>122</v>
      </c>
      <c r="AU176" s="229" t="s">
        <v>132</v>
      </c>
      <c r="AY176" s="17" t="s">
        <v>119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83</v>
      </c>
      <c r="BK176" s="230">
        <f>ROUND(I176*H176,2)</f>
        <v>0</v>
      </c>
      <c r="BL176" s="17" t="s">
        <v>138</v>
      </c>
      <c r="BM176" s="229" t="s">
        <v>636</v>
      </c>
    </row>
    <row r="177" spans="1:51" s="13" customFormat="1" ht="12">
      <c r="A177" s="13"/>
      <c r="B177" s="231"/>
      <c r="C177" s="232"/>
      <c r="D177" s="233" t="s">
        <v>159</v>
      </c>
      <c r="E177" s="234" t="s">
        <v>19</v>
      </c>
      <c r="F177" s="235" t="s">
        <v>90</v>
      </c>
      <c r="G177" s="232"/>
      <c r="H177" s="234" t="s">
        <v>19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159</v>
      </c>
      <c r="AU177" s="241" t="s">
        <v>132</v>
      </c>
      <c r="AV177" s="13" t="s">
        <v>83</v>
      </c>
      <c r="AW177" s="13" t="s">
        <v>36</v>
      </c>
      <c r="AX177" s="13" t="s">
        <v>75</v>
      </c>
      <c r="AY177" s="241" t="s">
        <v>119</v>
      </c>
    </row>
    <row r="178" spans="1:51" s="14" customFormat="1" ht="12">
      <c r="A178" s="14"/>
      <c r="B178" s="242"/>
      <c r="C178" s="243"/>
      <c r="D178" s="233" t="s">
        <v>159</v>
      </c>
      <c r="E178" s="244" t="s">
        <v>19</v>
      </c>
      <c r="F178" s="245" t="s">
        <v>637</v>
      </c>
      <c r="G178" s="243"/>
      <c r="H178" s="246">
        <v>61.6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159</v>
      </c>
      <c r="AU178" s="252" t="s">
        <v>132</v>
      </c>
      <c r="AV178" s="14" t="s">
        <v>85</v>
      </c>
      <c r="AW178" s="14" t="s">
        <v>36</v>
      </c>
      <c r="AX178" s="14" t="s">
        <v>75</v>
      </c>
      <c r="AY178" s="252" t="s">
        <v>119</v>
      </c>
    </row>
    <row r="179" spans="1:65" s="2" customFormat="1" ht="16.5" customHeight="1">
      <c r="A179" s="38"/>
      <c r="B179" s="39"/>
      <c r="C179" s="218" t="s">
        <v>332</v>
      </c>
      <c r="D179" s="218" t="s">
        <v>122</v>
      </c>
      <c r="E179" s="219" t="s">
        <v>638</v>
      </c>
      <c r="F179" s="220" t="s">
        <v>639</v>
      </c>
      <c r="G179" s="221" t="s">
        <v>482</v>
      </c>
      <c r="H179" s="222">
        <v>85</v>
      </c>
      <c r="I179" s="223"/>
      <c r="J179" s="224">
        <f>ROUND(I179*H179,2)</f>
        <v>0</v>
      </c>
      <c r="K179" s="220" t="s">
        <v>19</v>
      </c>
      <c r="L179" s="44"/>
      <c r="M179" s="225" t="s">
        <v>19</v>
      </c>
      <c r="N179" s="226" t="s">
        <v>46</v>
      </c>
      <c r="O179" s="84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138</v>
      </c>
      <c r="AT179" s="229" t="s">
        <v>122</v>
      </c>
      <c r="AU179" s="229" t="s">
        <v>132</v>
      </c>
      <c r="AY179" s="17" t="s">
        <v>119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83</v>
      </c>
      <c r="BK179" s="230">
        <f>ROUND(I179*H179,2)</f>
        <v>0</v>
      </c>
      <c r="BL179" s="17" t="s">
        <v>138</v>
      </c>
      <c r="BM179" s="229" t="s">
        <v>640</v>
      </c>
    </row>
    <row r="180" spans="1:51" s="14" customFormat="1" ht="12">
      <c r="A180" s="14"/>
      <c r="B180" s="242"/>
      <c r="C180" s="243"/>
      <c r="D180" s="233" t="s">
        <v>159</v>
      </c>
      <c r="E180" s="244" t="s">
        <v>19</v>
      </c>
      <c r="F180" s="245" t="s">
        <v>641</v>
      </c>
      <c r="G180" s="243"/>
      <c r="H180" s="246">
        <v>63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159</v>
      </c>
      <c r="AU180" s="252" t="s">
        <v>132</v>
      </c>
      <c r="AV180" s="14" t="s">
        <v>85</v>
      </c>
      <c r="AW180" s="14" t="s">
        <v>36</v>
      </c>
      <c r="AX180" s="14" t="s">
        <v>75</v>
      </c>
      <c r="AY180" s="252" t="s">
        <v>119</v>
      </c>
    </row>
    <row r="181" spans="1:51" s="13" customFormat="1" ht="12">
      <c r="A181" s="13"/>
      <c r="B181" s="231"/>
      <c r="C181" s="232"/>
      <c r="D181" s="233" t="s">
        <v>159</v>
      </c>
      <c r="E181" s="234" t="s">
        <v>19</v>
      </c>
      <c r="F181" s="235" t="s">
        <v>642</v>
      </c>
      <c r="G181" s="232"/>
      <c r="H181" s="234" t="s">
        <v>19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159</v>
      </c>
      <c r="AU181" s="241" t="s">
        <v>132</v>
      </c>
      <c r="AV181" s="13" t="s">
        <v>83</v>
      </c>
      <c r="AW181" s="13" t="s">
        <v>36</v>
      </c>
      <c r="AX181" s="13" t="s">
        <v>75</v>
      </c>
      <c r="AY181" s="241" t="s">
        <v>119</v>
      </c>
    </row>
    <row r="182" spans="1:51" s="14" customFormat="1" ht="12">
      <c r="A182" s="14"/>
      <c r="B182" s="242"/>
      <c r="C182" s="243"/>
      <c r="D182" s="233" t="s">
        <v>159</v>
      </c>
      <c r="E182" s="244" t="s">
        <v>19</v>
      </c>
      <c r="F182" s="245" t="s">
        <v>643</v>
      </c>
      <c r="G182" s="243"/>
      <c r="H182" s="246">
        <v>22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159</v>
      </c>
      <c r="AU182" s="252" t="s">
        <v>132</v>
      </c>
      <c r="AV182" s="14" t="s">
        <v>85</v>
      </c>
      <c r="AW182" s="14" t="s">
        <v>36</v>
      </c>
      <c r="AX182" s="14" t="s">
        <v>75</v>
      </c>
      <c r="AY182" s="252" t="s">
        <v>119</v>
      </c>
    </row>
    <row r="183" spans="1:63" s="12" customFormat="1" ht="20.85" customHeight="1">
      <c r="A183" s="12"/>
      <c r="B183" s="202"/>
      <c r="C183" s="203"/>
      <c r="D183" s="204" t="s">
        <v>74</v>
      </c>
      <c r="E183" s="216" t="s">
        <v>436</v>
      </c>
      <c r="F183" s="216" t="s">
        <v>437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P184</f>
        <v>0</v>
      </c>
      <c r="Q183" s="210"/>
      <c r="R183" s="211">
        <f>R184</f>
        <v>0</v>
      </c>
      <c r="S183" s="210"/>
      <c r="T183" s="212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83</v>
      </c>
      <c r="AT183" s="214" t="s">
        <v>74</v>
      </c>
      <c r="AU183" s="214" t="s">
        <v>85</v>
      </c>
      <c r="AY183" s="213" t="s">
        <v>119</v>
      </c>
      <c r="BK183" s="215">
        <f>BK184</f>
        <v>0</v>
      </c>
    </row>
    <row r="184" spans="1:65" s="2" customFormat="1" ht="21.75" customHeight="1">
      <c r="A184" s="38"/>
      <c r="B184" s="39"/>
      <c r="C184" s="218" t="s">
        <v>340</v>
      </c>
      <c r="D184" s="218" t="s">
        <v>122</v>
      </c>
      <c r="E184" s="219" t="s">
        <v>644</v>
      </c>
      <c r="F184" s="220" t="s">
        <v>645</v>
      </c>
      <c r="G184" s="221" t="s">
        <v>441</v>
      </c>
      <c r="H184" s="222">
        <v>2</v>
      </c>
      <c r="I184" s="223"/>
      <c r="J184" s="224">
        <f>ROUND(I184*H184,2)</f>
        <v>0</v>
      </c>
      <c r="K184" s="220" t="s">
        <v>19</v>
      </c>
      <c r="L184" s="44"/>
      <c r="M184" s="225" t="s">
        <v>19</v>
      </c>
      <c r="N184" s="226" t="s">
        <v>46</v>
      </c>
      <c r="O184" s="84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138</v>
      </c>
      <c r="AT184" s="229" t="s">
        <v>122</v>
      </c>
      <c r="AU184" s="229" t="s">
        <v>132</v>
      </c>
      <c r="AY184" s="17" t="s">
        <v>119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83</v>
      </c>
      <c r="BK184" s="230">
        <f>ROUND(I184*H184,2)</f>
        <v>0</v>
      </c>
      <c r="BL184" s="17" t="s">
        <v>138</v>
      </c>
      <c r="BM184" s="229" t="s">
        <v>646</v>
      </c>
    </row>
    <row r="185" spans="1:63" s="12" customFormat="1" ht="22.8" customHeight="1">
      <c r="A185" s="12"/>
      <c r="B185" s="202"/>
      <c r="C185" s="203"/>
      <c r="D185" s="204" t="s">
        <v>74</v>
      </c>
      <c r="E185" s="216" t="s">
        <v>162</v>
      </c>
      <c r="F185" s="216" t="s">
        <v>476</v>
      </c>
      <c r="G185" s="203"/>
      <c r="H185" s="203"/>
      <c r="I185" s="206"/>
      <c r="J185" s="217">
        <f>BK185</f>
        <v>0</v>
      </c>
      <c r="K185" s="203"/>
      <c r="L185" s="208"/>
      <c r="M185" s="209"/>
      <c r="N185" s="210"/>
      <c r="O185" s="210"/>
      <c r="P185" s="211">
        <f>P186+P188</f>
        <v>0</v>
      </c>
      <c r="Q185" s="210"/>
      <c r="R185" s="211">
        <f>R186+R188</f>
        <v>0</v>
      </c>
      <c r="S185" s="210"/>
      <c r="T185" s="212">
        <f>T186+T188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83</v>
      </c>
      <c r="AT185" s="214" t="s">
        <v>74</v>
      </c>
      <c r="AU185" s="214" t="s">
        <v>83</v>
      </c>
      <c r="AY185" s="213" t="s">
        <v>119</v>
      </c>
      <c r="BK185" s="215">
        <f>BK186+BK188</f>
        <v>0</v>
      </c>
    </row>
    <row r="186" spans="1:63" s="12" customFormat="1" ht="20.85" customHeight="1">
      <c r="A186" s="12"/>
      <c r="B186" s="202"/>
      <c r="C186" s="203"/>
      <c r="D186" s="204" t="s">
        <v>74</v>
      </c>
      <c r="E186" s="216" t="s">
        <v>509</v>
      </c>
      <c r="F186" s="216" t="s">
        <v>510</v>
      </c>
      <c r="G186" s="203"/>
      <c r="H186" s="203"/>
      <c r="I186" s="206"/>
      <c r="J186" s="217">
        <f>BK186</f>
        <v>0</v>
      </c>
      <c r="K186" s="203"/>
      <c r="L186" s="208"/>
      <c r="M186" s="209"/>
      <c r="N186" s="210"/>
      <c r="O186" s="210"/>
      <c r="P186" s="211">
        <f>P187</f>
        <v>0</v>
      </c>
      <c r="Q186" s="210"/>
      <c r="R186" s="211">
        <f>R187</f>
        <v>0</v>
      </c>
      <c r="S186" s="210"/>
      <c r="T186" s="212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3" t="s">
        <v>83</v>
      </c>
      <c r="AT186" s="214" t="s">
        <v>74</v>
      </c>
      <c r="AU186" s="214" t="s">
        <v>85</v>
      </c>
      <c r="AY186" s="213" t="s">
        <v>119</v>
      </c>
      <c r="BK186" s="215">
        <f>BK187</f>
        <v>0</v>
      </c>
    </row>
    <row r="187" spans="1:65" s="2" customFormat="1" ht="16.5" customHeight="1">
      <c r="A187" s="38"/>
      <c r="B187" s="39"/>
      <c r="C187" s="218" t="s">
        <v>320</v>
      </c>
      <c r="D187" s="218" t="s">
        <v>122</v>
      </c>
      <c r="E187" s="219" t="s">
        <v>647</v>
      </c>
      <c r="F187" s="220" t="s">
        <v>648</v>
      </c>
      <c r="G187" s="221" t="s">
        <v>441</v>
      </c>
      <c r="H187" s="222">
        <v>2</v>
      </c>
      <c r="I187" s="223"/>
      <c r="J187" s="224">
        <f>ROUND(I187*H187,2)</f>
        <v>0</v>
      </c>
      <c r="K187" s="220" t="s">
        <v>19</v>
      </c>
      <c r="L187" s="44"/>
      <c r="M187" s="225" t="s">
        <v>19</v>
      </c>
      <c r="N187" s="226" t="s">
        <v>46</v>
      </c>
      <c r="O187" s="84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138</v>
      </c>
      <c r="AT187" s="229" t="s">
        <v>122</v>
      </c>
      <c r="AU187" s="229" t="s">
        <v>132</v>
      </c>
      <c r="AY187" s="17" t="s">
        <v>119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83</v>
      </c>
      <c r="BK187" s="230">
        <f>ROUND(I187*H187,2)</f>
        <v>0</v>
      </c>
      <c r="BL187" s="17" t="s">
        <v>138</v>
      </c>
      <c r="BM187" s="229" t="s">
        <v>649</v>
      </c>
    </row>
    <row r="188" spans="1:63" s="12" customFormat="1" ht="20.85" customHeight="1">
      <c r="A188" s="12"/>
      <c r="B188" s="202"/>
      <c r="C188" s="203"/>
      <c r="D188" s="204" t="s">
        <v>74</v>
      </c>
      <c r="E188" s="216" t="s">
        <v>541</v>
      </c>
      <c r="F188" s="216" t="s">
        <v>542</v>
      </c>
      <c r="G188" s="203"/>
      <c r="H188" s="203"/>
      <c r="I188" s="206"/>
      <c r="J188" s="217">
        <f>BK188</f>
        <v>0</v>
      </c>
      <c r="K188" s="203"/>
      <c r="L188" s="208"/>
      <c r="M188" s="209"/>
      <c r="N188" s="210"/>
      <c r="O188" s="210"/>
      <c r="P188" s="211">
        <f>P189</f>
        <v>0</v>
      </c>
      <c r="Q188" s="210"/>
      <c r="R188" s="211">
        <f>R189</f>
        <v>0</v>
      </c>
      <c r="S188" s="210"/>
      <c r="T188" s="212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83</v>
      </c>
      <c r="AT188" s="214" t="s">
        <v>74</v>
      </c>
      <c r="AU188" s="214" t="s">
        <v>85</v>
      </c>
      <c r="AY188" s="213" t="s">
        <v>119</v>
      </c>
      <c r="BK188" s="215">
        <f>BK189</f>
        <v>0</v>
      </c>
    </row>
    <row r="189" spans="1:65" s="2" customFormat="1" ht="21.75" customHeight="1">
      <c r="A189" s="38"/>
      <c r="B189" s="39"/>
      <c r="C189" s="218" t="s">
        <v>351</v>
      </c>
      <c r="D189" s="218" t="s">
        <v>122</v>
      </c>
      <c r="E189" s="219" t="s">
        <v>544</v>
      </c>
      <c r="F189" s="220" t="s">
        <v>545</v>
      </c>
      <c r="G189" s="221" t="s">
        <v>260</v>
      </c>
      <c r="H189" s="222">
        <v>16.702</v>
      </c>
      <c r="I189" s="223"/>
      <c r="J189" s="224">
        <f>ROUND(I189*H189,2)</f>
        <v>0</v>
      </c>
      <c r="K189" s="220" t="s">
        <v>199</v>
      </c>
      <c r="L189" s="44"/>
      <c r="M189" s="225" t="s">
        <v>19</v>
      </c>
      <c r="N189" s="226" t="s">
        <v>46</v>
      </c>
      <c r="O189" s="84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138</v>
      </c>
      <c r="AT189" s="229" t="s">
        <v>122</v>
      </c>
      <c r="AU189" s="229" t="s">
        <v>132</v>
      </c>
      <c r="AY189" s="17" t="s">
        <v>119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83</v>
      </c>
      <c r="BK189" s="230">
        <f>ROUND(I189*H189,2)</f>
        <v>0</v>
      </c>
      <c r="BL189" s="17" t="s">
        <v>138</v>
      </c>
      <c r="BM189" s="229" t="s">
        <v>650</v>
      </c>
    </row>
    <row r="190" spans="1:63" s="12" customFormat="1" ht="25.9" customHeight="1">
      <c r="A190" s="12"/>
      <c r="B190" s="202"/>
      <c r="C190" s="203"/>
      <c r="D190" s="204" t="s">
        <v>74</v>
      </c>
      <c r="E190" s="205" t="s">
        <v>651</v>
      </c>
      <c r="F190" s="205" t="s">
        <v>652</v>
      </c>
      <c r="G190" s="203"/>
      <c r="H190" s="203"/>
      <c r="I190" s="206"/>
      <c r="J190" s="207">
        <f>BK190</f>
        <v>0</v>
      </c>
      <c r="K190" s="203"/>
      <c r="L190" s="208"/>
      <c r="M190" s="209"/>
      <c r="N190" s="210"/>
      <c r="O190" s="210"/>
      <c r="P190" s="211">
        <f>P191</f>
        <v>0</v>
      </c>
      <c r="Q190" s="210"/>
      <c r="R190" s="211">
        <f>R191</f>
        <v>0.2582889</v>
      </c>
      <c r="S190" s="210"/>
      <c r="T190" s="212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85</v>
      </c>
      <c r="AT190" s="214" t="s">
        <v>74</v>
      </c>
      <c r="AU190" s="214" t="s">
        <v>75</v>
      </c>
      <c r="AY190" s="213" t="s">
        <v>119</v>
      </c>
      <c r="BK190" s="215">
        <f>BK191</f>
        <v>0</v>
      </c>
    </row>
    <row r="191" spans="1:63" s="12" customFormat="1" ht="22.8" customHeight="1">
      <c r="A191" s="12"/>
      <c r="B191" s="202"/>
      <c r="C191" s="203"/>
      <c r="D191" s="204" t="s">
        <v>74</v>
      </c>
      <c r="E191" s="216" t="s">
        <v>653</v>
      </c>
      <c r="F191" s="216" t="s">
        <v>654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SUM(P192:P211)</f>
        <v>0</v>
      </c>
      <c r="Q191" s="210"/>
      <c r="R191" s="211">
        <f>SUM(R192:R211)</f>
        <v>0.2582889</v>
      </c>
      <c r="S191" s="210"/>
      <c r="T191" s="212">
        <f>SUM(T192:T211)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85</v>
      </c>
      <c r="AT191" s="214" t="s">
        <v>74</v>
      </c>
      <c r="AU191" s="214" t="s">
        <v>83</v>
      </c>
      <c r="AY191" s="213" t="s">
        <v>119</v>
      </c>
      <c r="BK191" s="215">
        <f>SUM(BK192:BK211)</f>
        <v>0</v>
      </c>
    </row>
    <row r="192" spans="1:65" s="2" customFormat="1" ht="21.75" customHeight="1">
      <c r="A192" s="38"/>
      <c r="B192" s="39"/>
      <c r="C192" s="218" t="s">
        <v>358</v>
      </c>
      <c r="D192" s="218" t="s">
        <v>122</v>
      </c>
      <c r="E192" s="219" t="s">
        <v>655</v>
      </c>
      <c r="F192" s="220" t="s">
        <v>656</v>
      </c>
      <c r="G192" s="221" t="s">
        <v>286</v>
      </c>
      <c r="H192" s="222">
        <v>245.778</v>
      </c>
      <c r="I192" s="223"/>
      <c r="J192" s="224">
        <f>ROUND(I192*H192,2)</f>
        <v>0</v>
      </c>
      <c r="K192" s="220" t="s">
        <v>199</v>
      </c>
      <c r="L192" s="44"/>
      <c r="M192" s="225" t="s">
        <v>19</v>
      </c>
      <c r="N192" s="226" t="s">
        <v>46</v>
      </c>
      <c r="O192" s="84"/>
      <c r="P192" s="227">
        <f>O192*H192</f>
        <v>0</v>
      </c>
      <c r="Q192" s="227">
        <v>5E-05</v>
      </c>
      <c r="R192" s="227">
        <f>Q192*H192</f>
        <v>0.0122889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225</v>
      </c>
      <c r="AT192" s="229" t="s">
        <v>122</v>
      </c>
      <c r="AU192" s="229" t="s">
        <v>85</v>
      </c>
      <c r="AY192" s="17" t="s">
        <v>119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83</v>
      </c>
      <c r="BK192" s="230">
        <f>ROUND(I192*H192,2)</f>
        <v>0</v>
      </c>
      <c r="BL192" s="17" t="s">
        <v>225</v>
      </c>
      <c r="BM192" s="229" t="s">
        <v>657</v>
      </c>
    </row>
    <row r="193" spans="1:51" s="13" customFormat="1" ht="12">
      <c r="A193" s="13"/>
      <c r="B193" s="231"/>
      <c r="C193" s="232"/>
      <c r="D193" s="233" t="s">
        <v>159</v>
      </c>
      <c r="E193" s="234" t="s">
        <v>19</v>
      </c>
      <c r="F193" s="235" t="s">
        <v>658</v>
      </c>
      <c r="G193" s="232"/>
      <c r="H193" s="234" t="s">
        <v>19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159</v>
      </c>
      <c r="AU193" s="241" t="s">
        <v>85</v>
      </c>
      <c r="AV193" s="13" t="s">
        <v>83</v>
      </c>
      <c r="AW193" s="13" t="s">
        <v>36</v>
      </c>
      <c r="AX193" s="13" t="s">
        <v>75</v>
      </c>
      <c r="AY193" s="241" t="s">
        <v>119</v>
      </c>
    </row>
    <row r="194" spans="1:51" s="13" customFormat="1" ht="12">
      <c r="A194" s="13"/>
      <c r="B194" s="231"/>
      <c r="C194" s="232"/>
      <c r="D194" s="233" t="s">
        <v>159</v>
      </c>
      <c r="E194" s="234" t="s">
        <v>19</v>
      </c>
      <c r="F194" s="235" t="s">
        <v>659</v>
      </c>
      <c r="G194" s="232"/>
      <c r="H194" s="234" t="s">
        <v>19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159</v>
      </c>
      <c r="AU194" s="241" t="s">
        <v>85</v>
      </c>
      <c r="AV194" s="13" t="s">
        <v>83</v>
      </c>
      <c r="AW194" s="13" t="s">
        <v>36</v>
      </c>
      <c r="AX194" s="13" t="s">
        <v>75</v>
      </c>
      <c r="AY194" s="241" t="s">
        <v>119</v>
      </c>
    </row>
    <row r="195" spans="1:51" s="14" customFormat="1" ht="12">
      <c r="A195" s="14"/>
      <c r="B195" s="242"/>
      <c r="C195" s="243"/>
      <c r="D195" s="233" t="s">
        <v>159</v>
      </c>
      <c r="E195" s="244" t="s">
        <v>19</v>
      </c>
      <c r="F195" s="245" t="s">
        <v>660</v>
      </c>
      <c r="G195" s="243"/>
      <c r="H195" s="246">
        <v>245.778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2" t="s">
        <v>159</v>
      </c>
      <c r="AU195" s="252" t="s">
        <v>85</v>
      </c>
      <c r="AV195" s="14" t="s">
        <v>85</v>
      </c>
      <c r="AW195" s="14" t="s">
        <v>36</v>
      </c>
      <c r="AX195" s="14" t="s">
        <v>75</v>
      </c>
      <c r="AY195" s="252" t="s">
        <v>119</v>
      </c>
    </row>
    <row r="196" spans="1:65" s="2" customFormat="1" ht="16.5" customHeight="1">
      <c r="A196" s="38"/>
      <c r="B196" s="39"/>
      <c r="C196" s="258" t="s">
        <v>365</v>
      </c>
      <c r="D196" s="258" t="s">
        <v>274</v>
      </c>
      <c r="E196" s="259" t="s">
        <v>661</v>
      </c>
      <c r="F196" s="260" t="s">
        <v>662</v>
      </c>
      <c r="G196" s="261" t="s">
        <v>260</v>
      </c>
      <c r="H196" s="262">
        <v>0.246</v>
      </c>
      <c r="I196" s="263"/>
      <c r="J196" s="264">
        <f>ROUND(I196*H196,2)</f>
        <v>0</v>
      </c>
      <c r="K196" s="260" t="s">
        <v>199</v>
      </c>
      <c r="L196" s="265"/>
      <c r="M196" s="266" t="s">
        <v>19</v>
      </c>
      <c r="N196" s="267" t="s">
        <v>46</v>
      </c>
      <c r="O196" s="84"/>
      <c r="P196" s="227">
        <f>O196*H196</f>
        <v>0</v>
      </c>
      <c r="Q196" s="227">
        <v>1</v>
      </c>
      <c r="R196" s="227">
        <f>Q196*H196</f>
        <v>0.246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375</v>
      </c>
      <c r="AT196" s="229" t="s">
        <v>274</v>
      </c>
      <c r="AU196" s="229" t="s">
        <v>85</v>
      </c>
      <c r="AY196" s="17" t="s">
        <v>119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83</v>
      </c>
      <c r="BK196" s="230">
        <f>ROUND(I196*H196,2)</f>
        <v>0</v>
      </c>
      <c r="BL196" s="17" t="s">
        <v>225</v>
      </c>
      <c r="BM196" s="229" t="s">
        <v>663</v>
      </c>
    </row>
    <row r="197" spans="1:51" s="13" customFormat="1" ht="12">
      <c r="A197" s="13"/>
      <c r="B197" s="231"/>
      <c r="C197" s="232"/>
      <c r="D197" s="233" t="s">
        <v>159</v>
      </c>
      <c r="E197" s="234" t="s">
        <v>19</v>
      </c>
      <c r="F197" s="235" t="s">
        <v>658</v>
      </c>
      <c r="G197" s="232"/>
      <c r="H197" s="234" t="s">
        <v>19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159</v>
      </c>
      <c r="AU197" s="241" t="s">
        <v>85</v>
      </c>
      <c r="AV197" s="13" t="s">
        <v>83</v>
      </c>
      <c r="AW197" s="13" t="s">
        <v>36</v>
      </c>
      <c r="AX197" s="13" t="s">
        <v>75</v>
      </c>
      <c r="AY197" s="241" t="s">
        <v>119</v>
      </c>
    </row>
    <row r="198" spans="1:51" s="13" customFormat="1" ht="12">
      <c r="A198" s="13"/>
      <c r="B198" s="231"/>
      <c r="C198" s="232"/>
      <c r="D198" s="233" t="s">
        <v>159</v>
      </c>
      <c r="E198" s="234" t="s">
        <v>19</v>
      </c>
      <c r="F198" s="235" t="s">
        <v>659</v>
      </c>
      <c r="G198" s="232"/>
      <c r="H198" s="234" t="s">
        <v>19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159</v>
      </c>
      <c r="AU198" s="241" t="s">
        <v>85</v>
      </c>
      <c r="AV198" s="13" t="s">
        <v>83</v>
      </c>
      <c r="AW198" s="13" t="s">
        <v>36</v>
      </c>
      <c r="AX198" s="13" t="s">
        <v>75</v>
      </c>
      <c r="AY198" s="241" t="s">
        <v>119</v>
      </c>
    </row>
    <row r="199" spans="1:51" s="14" customFormat="1" ht="12">
      <c r="A199" s="14"/>
      <c r="B199" s="242"/>
      <c r="C199" s="243"/>
      <c r="D199" s="233" t="s">
        <v>159</v>
      </c>
      <c r="E199" s="244" t="s">
        <v>19</v>
      </c>
      <c r="F199" s="245" t="s">
        <v>664</v>
      </c>
      <c r="G199" s="243"/>
      <c r="H199" s="246">
        <v>0.246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159</v>
      </c>
      <c r="AU199" s="252" t="s">
        <v>85</v>
      </c>
      <c r="AV199" s="14" t="s">
        <v>85</v>
      </c>
      <c r="AW199" s="14" t="s">
        <v>36</v>
      </c>
      <c r="AX199" s="14" t="s">
        <v>75</v>
      </c>
      <c r="AY199" s="252" t="s">
        <v>119</v>
      </c>
    </row>
    <row r="200" spans="1:65" s="2" customFormat="1" ht="16.5" customHeight="1">
      <c r="A200" s="38"/>
      <c r="B200" s="39"/>
      <c r="C200" s="258" t="s">
        <v>370</v>
      </c>
      <c r="D200" s="258" t="s">
        <v>274</v>
      </c>
      <c r="E200" s="259" t="s">
        <v>665</v>
      </c>
      <c r="F200" s="260" t="s">
        <v>666</v>
      </c>
      <c r="G200" s="261" t="s">
        <v>441</v>
      </c>
      <c r="H200" s="262">
        <v>10</v>
      </c>
      <c r="I200" s="263"/>
      <c r="J200" s="264">
        <f>ROUND(I200*H200,2)</f>
        <v>0</v>
      </c>
      <c r="K200" s="260" t="s">
        <v>19</v>
      </c>
      <c r="L200" s="265"/>
      <c r="M200" s="266" t="s">
        <v>19</v>
      </c>
      <c r="N200" s="267" t="s">
        <v>46</v>
      </c>
      <c r="O200" s="84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375</v>
      </c>
      <c r="AT200" s="229" t="s">
        <v>274</v>
      </c>
      <c r="AU200" s="229" t="s">
        <v>85</v>
      </c>
      <c r="AY200" s="17" t="s">
        <v>119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83</v>
      </c>
      <c r="BK200" s="230">
        <f>ROUND(I200*H200,2)</f>
        <v>0</v>
      </c>
      <c r="BL200" s="17" t="s">
        <v>225</v>
      </c>
      <c r="BM200" s="229" t="s">
        <v>667</v>
      </c>
    </row>
    <row r="201" spans="1:51" s="14" customFormat="1" ht="12">
      <c r="A201" s="14"/>
      <c r="B201" s="242"/>
      <c r="C201" s="243"/>
      <c r="D201" s="233" t="s">
        <v>159</v>
      </c>
      <c r="E201" s="244" t="s">
        <v>19</v>
      </c>
      <c r="F201" s="245" t="s">
        <v>246</v>
      </c>
      <c r="G201" s="243"/>
      <c r="H201" s="246">
        <v>10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159</v>
      </c>
      <c r="AU201" s="252" t="s">
        <v>85</v>
      </c>
      <c r="AV201" s="14" t="s">
        <v>85</v>
      </c>
      <c r="AW201" s="14" t="s">
        <v>36</v>
      </c>
      <c r="AX201" s="14" t="s">
        <v>75</v>
      </c>
      <c r="AY201" s="252" t="s">
        <v>119</v>
      </c>
    </row>
    <row r="202" spans="1:65" s="2" customFormat="1" ht="16.5" customHeight="1">
      <c r="A202" s="38"/>
      <c r="B202" s="39"/>
      <c r="C202" s="258" t="s">
        <v>375</v>
      </c>
      <c r="D202" s="258" t="s">
        <v>274</v>
      </c>
      <c r="E202" s="259" t="s">
        <v>668</v>
      </c>
      <c r="F202" s="260" t="s">
        <v>669</v>
      </c>
      <c r="G202" s="261" t="s">
        <v>286</v>
      </c>
      <c r="H202" s="262">
        <v>12.289</v>
      </c>
      <c r="I202" s="263"/>
      <c r="J202" s="264">
        <f>ROUND(I202*H202,2)</f>
        <v>0</v>
      </c>
      <c r="K202" s="260" t="s">
        <v>19</v>
      </c>
      <c r="L202" s="265"/>
      <c r="M202" s="266" t="s">
        <v>19</v>
      </c>
      <c r="N202" s="267" t="s">
        <v>46</v>
      </c>
      <c r="O202" s="84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375</v>
      </c>
      <c r="AT202" s="229" t="s">
        <v>274</v>
      </c>
      <c r="AU202" s="229" t="s">
        <v>85</v>
      </c>
      <c r="AY202" s="17" t="s">
        <v>119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83</v>
      </c>
      <c r="BK202" s="230">
        <f>ROUND(I202*H202,2)</f>
        <v>0</v>
      </c>
      <c r="BL202" s="17" t="s">
        <v>225</v>
      </c>
      <c r="BM202" s="229" t="s">
        <v>670</v>
      </c>
    </row>
    <row r="203" spans="1:51" s="13" customFormat="1" ht="12">
      <c r="A203" s="13"/>
      <c r="B203" s="231"/>
      <c r="C203" s="232"/>
      <c r="D203" s="233" t="s">
        <v>159</v>
      </c>
      <c r="E203" s="234" t="s">
        <v>19</v>
      </c>
      <c r="F203" s="235" t="s">
        <v>671</v>
      </c>
      <c r="G203" s="232"/>
      <c r="H203" s="234" t="s">
        <v>19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159</v>
      </c>
      <c r="AU203" s="241" t="s">
        <v>85</v>
      </c>
      <c r="AV203" s="13" t="s">
        <v>83</v>
      </c>
      <c r="AW203" s="13" t="s">
        <v>36</v>
      </c>
      <c r="AX203" s="13" t="s">
        <v>75</v>
      </c>
      <c r="AY203" s="241" t="s">
        <v>119</v>
      </c>
    </row>
    <row r="204" spans="1:51" s="14" customFormat="1" ht="12">
      <c r="A204" s="14"/>
      <c r="B204" s="242"/>
      <c r="C204" s="243"/>
      <c r="D204" s="233" t="s">
        <v>159</v>
      </c>
      <c r="E204" s="244" t="s">
        <v>19</v>
      </c>
      <c r="F204" s="245" t="s">
        <v>672</v>
      </c>
      <c r="G204" s="243"/>
      <c r="H204" s="246">
        <v>12.289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159</v>
      </c>
      <c r="AU204" s="252" t="s">
        <v>85</v>
      </c>
      <c r="AV204" s="14" t="s">
        <v>85</v>
      </c>
      <c r="AW204" s="14" t="s">
        <v>36</v>
      </c>
      <c r="AX204" s="14" t="s">
        <v>75</v>
      </c>
      <c r="AY204" s="252" t="s">
        <v>119</v>
      </c>
    </row>
    <row r="205" spans="1:65" s="2" customFormat="1" ht="16.5" customHeight="1">
      <c r="A205" s="38"/>
      <c r="B205" s="39"/>
      <c r="C205" s="218" t="s">
        <v>380</v>
      </c>
      <c r="D205" s="218" t="s">
        <v>122</v>
      </c>
      <c r="E205" s="219" t="s">
        <v>673</v>
      </c>
      <c r="F205" s="220" t="s">
        <v>674</v>
      </c>
      <c r="G205" s="221" t="s">
        <v>286</v>
      </c>
      <c r="H205" s="222">
        <v>245.778</v>
      </c>
      <c r="I205" s="223"/>
      <c r="J205" s="224">
        <f>ROUND(I205*H205,2)</f>
        <v>0</v>
      </c>
      <c r="K205" s="220" t="s">
        <v>19</v>
      </c>
      <c r="L205" s="44"/>
      <c r="M205" s="225" t="s">
        <v>19</v>
      </c>
      <c r="N205" s="226" t="s">
        <v>46</v>
      </c>
      <c r="O205" s="84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225</v>
      </c>
      <c r="AT205" s="229" t="s">
        <v>122</v>
      </c>
      <c r="AU205" s="229" t="s">
        <v>85</v>
      </c>
      <c r="AY205" s="17" t="s">
        <v>119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83</v>
      </c>
      <c r="BK205" s="230">
        <f>ROUND(I205*H205,2)</f>
        <v>0</v>
      </c>
      <c r="BL205" s="17" t="s">
        <v>225</v>
      </c>
      <c r="BM205" s="229" t="s">
        <v>675</v>
      </c>
    </row>
    <row r="206" spans="1:51" s="13" customFormat="1" ht="12">
      <c r="A206" s="13"/>
      <c r="B206" s="231"/>
      <c r="C206" s="232"/>
      <c r="D206" s="233" t="s">
        <v>159</v>
      </c>
      <c r="E206" s="234" t="s">
        <v>19</v>
      </c>
      <c r="F206" s="235" t="s">
        <v>676</v>
      </c>
      <c r="G206" s="232"/>
      <c r="H206" s="234" t="s">
        <v>19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159</v>
      </c>
      <c r="AU206" s="241" t="s">
        <v>85</v>
      </c>
      <c r="AV206" s="13" t="s">
        <v>83</v>
      </c>
      <c r="AW206" s="13" t="s">
        <v>36</v>
      </c>
      <c r="AX206" s="13" t="s">
        <v>75</v>
      </c>
      <c r="AY206" s="241" t="s">
        <v>119</v>
      </c>
    </row>
    <row r="207" spans="1:51" s="14" customFormat="1" ht="12">
      <c r="A207" s="14"/>
      <c r="B207" s="242"/>
      <c r="C207" s="243"/>
      <c r="D207" s="233" t="s">
        <v>159</v>
      </c>
      <c r="E207" s="244" t="s">
        <v>19</v>
      </c>
      <c r="F207" s="245" t="s">
        <v>677</v>
      </c>
      <c r="G207" s="243"/>
      <c r="H207" s="246">
        <v>245.778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159</v>
      </c>
      <c r="AU207" s="252" t="s">
        <v>85</v>
      </c>
      <c r="AV207" s="14" t="s">
        <v>85</v>
      </c>
      <c r="AW207" s="14" t="s">
        <v>36</v>
      </c>
      <c r="AX207" s="14" t="s">
        <v>75</v>
      </c>
      <c r="AY207" s="252" t="s">
        <v>119</v>
      </c>
    </row>
    <row r="208" spans="1:65" s="2" customFormat="1" ht="16.5" customHeight="1">
      <c r="A208" s="38"/>
      <c r="B208" s="39"/>
      <c r="C208" s="218" t="s">
        <v>387</v>
      </c>
      <c r="D208" s="218" t="s">
        <v>122</v>
      </c>
      <c r="E208" s="219" t="s">
        <v>678</v>
      </c>
      <c r="F208" s="220" t="s">
        <v>679</v>
      </c>
      <c r="G208" s="221" t="s">
        <v>270</v>
      </c>
      <c r="H208" s="222">
        <v>11.04</v>
      </c>
      <c r="I208" s="223"/>
      <c r="J208" s="224">
        <f>ROUND(I208*H208,2)</f>
        <v>0</v>
      </c>
      <c r="K208" s="220" t="s">
        <v>19</v>
      </c>
      <c r="L208" s="44"/>
      <c r="M208" s="225" t="s">
        <v>19</v>
      </c>
      <c r="N208" s="226" t="s">
        <v>46</v>
      </c>
      <c r="O208" s="84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225</v>
      </c>
      <c r="AT208" s="229" t="s">
        <v>122</v>
      </c>
      <c r="AU208" s="229" t="s">
        <v>85</v>
      </c>
      <c r="AY208" s="17" t="s">
        <v>119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83</v>
      </c>
      <c r="BK208" s="230">
        <f>ROUND(I208*H208,2)</f>
        <v>0</v>
      </c>
      <c r="BL208" s="17" t="s">
        <v>225</v>
      </c>
      <c r="BM208" s="229" t="s">
        <v>680</v>
      </c>
    </row>
    <row r="209" spans="1:51" s="13" customFormat="1" ht="12">
      <c r="A209" s="13"/>
      <c r="B209" s="231"/>
      <c r="C209" s="232"/>
      <c r="D209" s="233" t="s">
        <v>159</v>
      </c>
      <c r="E209" s="234" t="s">
        <v>19</v>
      </c>
      <c r="F209" s="235" t="s">
        <v>659</v>
      </c>
      <c r="G209" s="232"/>
      <c r="H209" s="234" t="s">
        <v>19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159</v>
      </c>
      <c r="AU209" s="241" t="s">
        <v>85</v>
      </c>
      <c r="AV209" s="13" t="s">
        <v>83</v>
      </c>
      <c r="AW209" s="13" t="s">
        <v>36</v>
      </c>
      <c r="AX209" s="13" t="s">
        <v>75</v>
      </c>
      <c r="AY209" s="241" t="s">
        <v>119</v>
      </c>
    </row>
    <row r="210" spans="1:51" s="14" customFormat="1" ht="12">
      <c r="A210" s="14"/>
      <c r="B210" s="242"/>
      <c r="C210" s="243"/>
      <c r="D210" s="233" t="s">
        <v>159</v>
      </c>
      <c r="E210" s="244" t="s">
        <v>19</v>
      </c>
      <c r="F210" s="245" t="s">
        <v>681</v>
      </c>
      <c r="G210" s="243"/>
      <c r="H210" s="246">
        <v>11.04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159</v>
      </c>
      <c r="AU210" s="252" t="s">
        <v>85</v>
      </c>
      <c r="AV210" s="14" t="s">
        <v>85</v>
      </c>
      <c r="AW210" s="14" t="s">
        <v>36</v>
      </c>
      <c r="AX210" s="14" t="s">
        <v>75</v>
      </c>
      <c r="AY210" s="252" t="s">
        <v>119</v>
      </c>
    </row>
    <row r="211" spans="1:65" s="2" customFormat="1" ht="33" customHeight="1">
      <c r="A211" s="38"/>
      <c r="B211" s="39"/>
      <c r="C211" s="218" t="s">
        <v>392</v>
      </c>
      <c r="D211" s="218" t="s">
        <v>122</v>
      </c>
      <c r="E211" s="219" t="s">
        <v>682</v>
      </c>
      <c r="F211" s="220" t="s">
        <v>683</v>
      </c>
      <c r="G211" s="221" t="s">
        <v>260</v>
      </c>
      <c r="H211" s="222">
        <v>0.258</v>
      </c>
      <c r="I211" s="223"/>
      <c r="J211" s="224">
        <f>ROUND(I211*H211,2)</f>
        <v>0</v>
      </c>
      <c r="K211" s="220" t="s">
        <v>199</v>
      </c>
      <c r="L211" s="44"/>
      <c r="M211" s="253" t="s">
        <v>19</v>
      </c>
      <c r="N211" s="254" t="s">
        <v>46</v>
      </c>
      <c r="O211" s="255"/>
      <c r="P211" s="256">
        <f>O211*H211</f>
        <v>0</v>
      </c>
      <c r="Q211" s="256">
        <v>0</v>
      </c>
      <c r="R211" s="256">
        <f>Q211*H211</f>
        <v>0</v>
      </c>
      <c r="S211" s="256">
        <v>0</v>
      </c>
      <c r="T211" s="25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225</v>
      </c>
      <c r="AT211" s="229" t="s">
        <v>122</v>
      </c>
      <c r="AU211" s="229" t="s">
        <v>85</v>
      </c>
      <c r="AY211" s="17" t="s">
        <v>119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83</v>
      </c>
      <c r="BK211" s="230">
        <f>ROUND(I211*H211,2)</f>
        <v>0</v>
      </c>
      <c r="BL211" s="17" t="s">
        <v>225</v>
      </c>
      <c r="BM211" s="229" t="s">
        <v>684</v>
      </c>
    </row>
    <row r="212" spans="1:31" s="2" customFormat="1" ht="6.95" customHeight="1">
      <c r="A212" s="38"/>
      <c r="B212" s="59"/>
      <c r="C212" s="60"/>
      <c r="D212" s="60"/>
      <c r="E212" s="60"/>
      <c r="F212" s="60"/>
      <c r="G212" s="60"/>
      <c r="H212" s="60"/>
      <c r="I212" s="166"/>
      <c r="J212" s="60"/>
      <c r="K212" s="60"/>
      <c r="L212" s="44"/>
      <c r="M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</sheetData>
  <sheetProtection password="CC35" sheet="1" objects="1" scenarios="1" formatColumns="0" formatRows="0" autoFilter="0"/>
  <autoFilter ref="C95:K211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273" t="s">
        <v>685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686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687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688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689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690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691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692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693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694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695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82</v>
      </c>
      <c r="F18" s="279" t="s">
        <v>696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697</v>
      </c>
      <c r="F19" s="279" t="s">
        <v>698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699</v>
      </c>
      <c r="F20" s="279" t="s">
        <v>700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701</v>
      </c>
      <c r="F21" s="279" t="s">
        <v>702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703</v>
      </c>
      <c r="F22" s="279" t="s">
        <v>704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705</v>
      </c>
      <c r="F23" s="279" t="s">
        <v>706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707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708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709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710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711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712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713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714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715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104</v>
      </c>
      <c r="F36" s="279"/>
      <c r="G36" s="279" t="s">
        <v>716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717</v>
      </c>
      <c r="F37" s="279"/>
      <c r="G37" s="279" t="s">
        <v>718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56</v>
      </c>
      <c r="F38" s="279"/>
      <c r="G38" s="279" t="s">
        <v>719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57</v>
      </c>
      <c r="F39" s="279"/>
      <c r="G39" s="279" t="s">
        <v>720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105</v>
      </c>
      <c r="F40" s="279"/>
      <c r="G40" s="279" t="s">
        <v>721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106</v>
      </c>
      <c r="F41" s="279"/>
      <c r="G41" s="279" t="s">
        <v>722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723</v>
      </c>
      <c r="F42" s="279"/>
      <c r="G42" s="279" t="s">
        <v>724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725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726</v>
      </c>
      <c r="F44" s="279"/>
      <c r="G44" s="279" t="s">
        <v>727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108</v>
      </c>
      <c r="F45" s="279"/>
      <c r="G45" s="279" t="s">
        <v>728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729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730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731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732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733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734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735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736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737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738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739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740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741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742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743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744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745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746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747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748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749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750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751</v>
      </c>
      <c r="D76" s="297"/>
      <c r="E76" s="297"/>
      <c r="F76" s="297" t="s">
        <v>752</v>
      </c>
      <c r="G76" s="298"/>
      <c r="H76" s="297" t="s">
        <v>57</v>
      </c>
      <c r="I76" s="297" t="s">
        <v>60</v>
      </c>
      <c r="J76" s="297" t="s">
        <v>753</v>
      </c>
      <c r="K76" s="296"/>
    </row>
    <row r="77" spans="2:11" s="1" customFormat="1" ht="17.25" customHeight="1">
      <c r="B77" s="294"/>
      <c r="C77" s="299" t="s">
        <v>754</v>
      </c>
      <c r="D77" s="299"/>
      <c r="E77" s="299"/>
      <c r="F77" s="300" t="s">
        <v>755</v>
      </c>
      <c r="G77" s="301"/>
      <c r="H77" s="299"/>
      <c r="I77" s="299"/>
      <c r="J77" s="299" t="s">
        <v>756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56</v>
      </c>
      <c r="D79" s="302"/>
      <c r="E79" s="302"/>
      <c r="F79" s="304" t="s">
        <v>757</v>
      </c>
      <c r="G79" s="303"/>
      <c r="H79" s="282" t="s">
        <v>758</v>
      </c>
      <c r="I79" s="282" t="s">
        <v>759</v>
      </c>
      <c r="J79" s="282">
        <v>20</v>
      </c>
      <c r="K79" s="296"/>
    </row>
    <row r="80" spans="2:11" s="1" customFormat="1" ht="15" customHeight="1">
      <c r="B80" s="294"/>
      <c r="C80" s="282" t="s">
        <v>760</v>
      </c>
      <c r="D80" s="282"/>
      <c r="E80" s="282"/>
      <c r="F80" s="304" t="s">
        <v>757</v>
      </c>
      <c r="G80" s="303"/>
      <c r="H80" s="282" t="s">
        <v>761</v>
      </c>
      <c r="I80" s="282" t="s">
        <v>759</v>
      </c>
      <c r="J80" s="282">
        <v>120</v>
      </c>
      <c r="K80" s="296"/>
    </row>
    <row r="81" spans="2:11" s="1" customFormat="1" ht="15" customHeight="1">
      <c r="B81" s="305"/>
      <c r="C81" s="282" t="s">
        <v>762</v>
      </c>
      <c r="D81" s="282"/>
      <c r="E81" s="282"/>
      <c r="F81" s="304" t="s">
        <v>763</v>
      </c>
      <c r="G81" s="303"/>
      <c r="H81" s="282" t="s">
        <v>764</v>
      </c>
      <c r="I81" s="282" t="s">
        <v>759</v>
      </c>
      <c r="J81" s="282">
        <v>50</v>
      </c>
      <c r="K81" s="296"/>
    </row>
    <row r="82" spans="2:11" s="1" customFormat="1" ht="15" customHeight="1">
      <c r="B82" s="305"/>
      <c r="C82" s="282" t="s">
        <v>765</v>
      </c>
      <c r="D82" s="282"/>
      <c r="E82" s="282"/>
      <c r="F82" s="304" t="s">
        <v>757</v>
      </c>
      <c r="G82" s="303"/>
      <c r="H82" s="282" t="s">
        <v>766</v>
      </c>
      <c r="I82" s="282" t="s">
        <v>767</v>
      </c>
      <c r="J82" s="282"/>
      <c r="K82" s="296"/>
    </row>
    <row r="83" spans="2:11" s="1" customFormat="1" ht="15" customHeight="1">
      <c r="B83" s="305"/>
      <c r="C83" s="306" t="s">
        <v>768</v>
      </c>
      <c r="D83" s="306"/>
      <c r="E83" s="306"/>
      <c r="F83" s="307" t="s">
        <v>763</v>
      </c>
      <c r="G83" s="306"/>
      <c r="H83" s="306" t="s">
        <v>769</v>
      </c>
      <c r="I83" s="306" t="s">
        <v>759</v>
      </c>
      <c r="J83" s="306">
        <v>15</v>
      </c>
      <c r="K83" s="296"/>
    </row>
    <row r="84" spans="2:11" s="1" customFormat="1" ht="15" customHeight="1">
      <c r="B84" s="305"/>
      <c r="C84" s="306" t="s">
        <v>770</v>
      </c>
      <c r="D84" s="306"/>
      <c r="E84" s="306"/>
      <c r="F84" s="307" t="s">
        <v>763</v>
      </c>
      <c r="G84" s="306"/>
      <c r="H84" s="306" t="s">
        <v>771</v>
      </c>
      <c r="I84" s="306" t="s">
        <v>759</v>
      </c>
      <c r="J84" s="306">
        <v>15</v>
      </c>
      <c r="K84" s="296"/>
    </row>
    <row r="85" spans="2:11" s="1" customFormat="1" ht="15" customHeight="1">
      <c r="B85" s="305"/>
      <c r="C85" s="306" t="s">
        <v>772</v>
      </c>
      <c r="D85" s="306"/>
      <c r="E85" s="306"/>
      <c r="F85" s="307" t="s">
        <v>763</v>
      </c>
      <c r="G85" s="306"/>
      <c r="H85" s="306" t="s">
        <v>773</v>
      </c>
      <c r="I85" s="306" t="s">
        <v>759</v>
      </c>
      <c r="J85" s="306">
        <v>20</v>
      </c>
      <c r="K85" s="296"/>
    </row>
    <row r="86" spans="2:11" s="1" customFormat="1" ht="15" customHeight="1">
      <c r="B86" s="305"/>
      <c r="C86" s="306" t="s">
        <v>774</v>
      </c>
      <c r="D86" s="306"/>
      <c r="E86" s="306"/>
      <c r="F86" s="307" t="s">
        <v>763</v>
      </c>
      <c r="G86" s="306"/>
      <c r="H86" s="306" t="s">
        <v>775</v>
      </c>
      <c r="I86" s="306" t="s">
        <v>759</v>
      </c>
      <c r="J86" s="306">
        <v>20</v>
      </c>
      <c r="K86" s="296"/>
    </row>
    <row r="87" spans="2:11" s="1" customFormat="1" ht="15" customHeight="1">
      <c r="B87" s="305"/>
      <c r="C87" s="282" t="s">
        <v>776</v>
      </c>
      <c r="D87" s="282"/>
      <c r="E87" s="282"/>
      <c r="F87" s="304" t="s">
        <v>763</v>
      </c>
      <c r="G87" s="303"/>
      <c r="H87" s="282" t="s">
        <v>777</v>
      </c>
      <c r="I87" s="282" t="s">
        <v>759</v>
      </c>
      <c r="J87" s="282">
        <v>50</v>
      </c>
      <c r="K87" s="296"/>
    </row>
    <row r="88" spans="2:11" s="1" customFormat="1" ht="15" customHeight="1">
      <c r="B88" s="305"/>
      <c r="C88" s="282" t="s">
        <v>778</v>
      </c>
      <c r="D88" s="282"/>
      <c r="E88" s="282"/>
      <c r="F88" s="304" t="s">
        <v>763</v>
      </c>
      <c r="G88" s="303"/>
      <c r="H88" s="282" t="s">
        <v>779</v>
      </c>
      <c r="I88" s="282" t="s">
        <v>759</v>
      </c>
      <c r="J88" s="282">
        <v>20</v>
      </c>
      <c r="K88" s="296"/>
    </row>
    <row r="89" spans="2:11" s="1" customFormat="1" ht="15" customHeight="1">
      <c r="B89" s="305"/>
      <c r="C89" s="282" t="s">
        <v>780</v>
      </c>
      <c r="D89" s="282"/>
      <c r="E89" s="282"/>
      <c r="F89" s="304" t="s">
        <v>763</v>
      </c>
      <c r="G89" s="303"/>
      <c r="H89" s="282" t="s">
        <v>781</v>
      </c>
      <c r="I89" s="282" t="s">
        <v>759</v>
      </c>
      <c r="J89" s="282">
        <v>20</v>
      </c>
      <c r="K89" s="296"/>
    </row>
    <row r="90" spans="2:11" s="1" customFormat="1" ht="15" customHeight="1">
      <c r="B90" s="305"/>
      <c r="C90" s="282" t="s">
        <v>782</v>
      </c>
      <c r="D90" s="282"/>
      <c r="E90" s="282"/>
      <c r="F90" s="304" t="s">
        <v>763</v>
      </c>
      <c r="G90" s="303"/>
      <c r="H90" s="282" t="s">
        <v>783</v>
      </c>
      <c r="I90" s="282" t="s">
        <v>759</v>
      </c>
      <c r="J90" s="282">
        <v>50</v>
      </c>
      <c r="K90" s="296"/>
    </row>
    <row r="91" spans="2:11" s="1" customFormat="1" ht="15" customHeight="1">
      <c r="B91" s="305"/>
      <c r="C91" s="282" t="s">
        <v>784</v>
      </c>
      <c r="D91" s="282"/>
      <c r="E91" s="282"/>
      <c r="F91" s="304" t="s">
        <v>763</v>
      </c>
      <c r="G91" s="303"/>
      <c r="H91" s="282" t="s">
        <v>784</v>
      </c>
      <c r="I91" s="282" t="s">
        <v>759</v>
      </c>
      <c r="J91" s="282">
        <v>50</v>
      </c>
      <c r="K91" s="296"/>
    </row>
    <row r="92" spans="2:11" s="1" customFormat="1" ht="15" customHeight="1">
      <c r="B92" s="305"/>
      <c r="C92" s="282" t="s">
        <v>785</v>
      </c>
      <c r="D92" s="282"/>
      <c r="E92" s="282"/>
      <c r="F92" s="304" t="s">
        <v>763</v>
      </c>
      <c r="G92" s="303"/>
      <c r="H92" s="282" t="s">
        <v>786</v>
      </c>
      <c r="I92" s="282" t="s">
        <v>759</v>
      </c>
      <c r="J92" s="282">
        <v>255</v>
      </c>
      <c r="K92" s="296"/>
    </row>
    <row r="93" spans="2:11" s="1" customFormat="1" ht="15" customHeight="1">
      <c r="B93" s="305"/>
      <c r="C93" s="282" t="s">
        <v>787</v>
      </c>
      <c r="D93" s="282"/>
      <c r="E93" s="282"/>
      <c r="F93" s="304" t="s">
        <v>757</v>
      </c>
      <c r="G93" s="303"/>
      <c r="H93" s="282" t="s">
        <v>788</v>
      </c>
      <c r="I93" s="282" t="s">
        <v>789</v>
      </c>
      <c r="J93" s="282"/>
      <c r="K93" s="296"/>
    </row>
    <row r="94" spans="2:11" s="1" customFormat="1" ht="15" customHeight="1">
      <c r="B94" s="305"/>
      <c r="C94" s="282" t="s">
        <v>790</v>
      </c>
      <c r="D94" s="282"/>
      <c r="E94" s="282"/>
      <c r="F94" s="304" t="s">
        <v>757</v>
      </c>
      <c r="G94" s="303"/>
      <c r="H94" s="282" t="s">
        <v>791</v>
      </c>
      <c r="I94" s="282" t="s">
        <v>792</v>
      </c>
      <c r="J94" s="282"/>
      <c r="K94" s="296"/>
    </row>
    <row r="95" spans="2:11" s="1" customFormat="1" ht="15" customHeight="1">
      <c r="B95" s="305"/>
      <c r="C95" s="282" t="s">
        <v>793</v>
      </c>
      <c r="D95" s="282"/>
      <c r="E95" s="282"/>
      <c r="F95" s="304" t="s">
        <v>757</v>
      </c>
      <c r="G95" s="303"/>
      <c r="H95" s="282" t="s">
        <v>793</v>
      </c>
      <c r="I95" s="282" t="s">
        <v>792</v>
      </c>
      <c r="J95" s="282"/>
      <c r="K95" s="296"/>
    </row>
    <row r="96" spans="2:11" s="1" customFormat="1" ht="15" customHeight="1">
      <c r="B96" s="305"/>
      <c r="C96" s="282" t="s">
        <v>41</v>
      </c>
      <c r="D96" s="282"/>
      <c r="E96" s="282"/>
      <c r="F96" s="304" t="s">
        <v>757</v>
      </c>
      <c r="G96" s="303"/>
      <c r="H96" s="282" t="s">
        <v>794</v>
      </c>
      <c r="I96" s="282" t="s">
        <v>792</v>
      </c>
      <c r="J96" s="282"/>
      <c r="K96" s="296"/>
    </row>
    <row r="97" spans="2:11" s="1" customFormat="1" ht="15" customHeight="1">
      <c r="B97" s="305"/>
      <c r="C97" s="282" t="s">
        <v>51</v>
      </c>
      <c r="D97" s="282"/>
      <c r="E97" s="282"/>
      <c r="F97" s="304" t="s">
        <v>757</v>
      </c>
      <c r="G97" s="303"/>
      <c r="H97" s="282" t="s">
        <v>795</v>
      </c>
      <c r="I97" s="282" t="s">
        <v>792</v>
      </c>
      <c r="J97" s="282"/>
      <c r="K97" s="296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796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751</v>
      </c>
      <c r="D103" s="297"/>
      <c r="E103" s="297"/>
      <c r="F103" s="297" t="s">
        <v>752</v>
      </c>
      <c r="G103" s="298"/>
      <c r="H103" s="297" t="s">
        <v>57</v>
      </c>
      <c r="I103" s="297" t="s">
        <v>60</v>
      </c>
      <c r="J103" s="297" t="s">
        <v>753</v>
      </c>
      <c r="K103" s="296"/>
    </row>
    <row r="104" spans="2:11" s="1" customFormat="1" ht="17.25" customHeight="1">
      <c r="B104" s="294"/>
      <c r="C104" s="299" t="s">
        <v>754</v>
      </c>
      <c r="D104" s="299"/>
      <c r="E104" s="299"/>
      <c r="F104" s="300" t="s">
        <v>755</v>
      </c>
      <c r="G104" s="301"/>
      <c r="H104" s="299"/>
      <c r="I104" s="299"/>
      <c r="J104" s="299" t="s">
        <v>756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3"/>
      <c r="H105" s="297"/>
      <c r="I105" s="297"/>
      <c r="J105" s="297"/>
      <c r="K105" s="296"/>
    </row>
    <row r="106" spans="2:11" s="1" customFormat="1" ht="15" customHeight="1">
      <c r="B106" s="294"/>
      <c r="C106" s="282" t="s">
        <v>56</v>
      </c>
      <c r="D106" s="302"/>
      <c r="E106" s="302"/>
      <c r="F106" s="304" t="s">
        <v>757</v>
      </c>
      <c r="G106" s="313"/>
      <c r="H106" s="282" t="s">
        <v>797</v>
      </c>
      <c r="I106" s="282" t="s">
        <v>759</v>
      </c>
      <c r="J106" s="282">
        <v>20</v>
      </c>
      <c r="K106" s="296"/>
    </row>
    <row r="107" spans="2:11" s="1" customFormat="1" ht="15" customHeight="1">
      <c r="B107" s="294"/>
      <c r="C107" s="282" t="s">
        <v>760</v>
      </c>
      <c r="D107" s="282"/>
      <c r="E107" s="282"/>
      <c r="F107" s="304" t="s">
        <v>757</v>
      </c>
      <c r="G107" s="282"/>
      <c r="H107" s="282" t="s">
        <v>797</v>
      </c>
      <c r="I107" s="282" t="s">
        <v>759</v>
      </c>
      <c r="J107" s="282">
        <v>120</v>
      </c>
      <c r="K107" s="296"/>
    </row>
    <row r="108" spans="2:11" s="1" customFormat="1" ht="15" customHeight="1">
      <c r="B108" s="305"/>
      <c r="C108" s="282" t="s">
        <v>762</v>
      </c>
      <c r="D108" s="282"/>
      <c r="E108" s="282"/>
      <c r="F108" s="304" t="s">
        <v>763</v>
      </c>
      <c r="G108" s="282"/>
      <c r="H108" s="282" t="s">
        <v>797</v>
      </c>
      <c r="I108" s="282" t="s">
        <v>759</v>
      </c>
      <c r="J108" s="282">
        <v>50</v>
      </c>
      <c r="K108" s="296"/>
    </row>
    <row r="109" spans="2:11" s="1" customFormat="1" ht="15" customHeight="1">
      <c r="B109" s="305"/>
      <c r="C109" s="282" t="s">
        <v>765</v>
      </c>
      <c r="D109" s="282"/>
      <c r="E109" s="282"/>
      <c r="F109" s="304" t="s">
        <v>757</v>
      </c>
      <c r="G109" s="282"/>
      <c r="H109" s="282" t="s">
        <v>797</v>
      </c>
      <c r="I109" s="282" t="s">
        <v>767</v>
      </c>
      <c r="J109" s="282"/>
      <c r="K109" s="296"/>
    </row>
    <row r="110" spans="2:11" s="1" customFormat="1" ht="15" customHeight="1">
      <c r="B110" s="305"/>
      <c r="C110" s="282" t="s">
        <v>776</v>
      </c>
      <c r="D110" s="282"/>
      <c r="E110" s="282"/>
      <c r="F110" s="304" t="s">
        <v>763</v>
      </c>
      <c r="G110" s="282"/>
      <c r="H110" s="282" t="s">
        <v>797</v>
      </c>
      <c r="I110" s="282" t="s">
        <v>759</v>
      </c>
      <c r="J110" s="282">
        <v>50</v>
      </c>
      <c r="K110" s="296"/>
    </row>
    <row r="111" spans="2:11" s="1" customFormat="1" ht="15" customHeight="1">
      <c r="B111" s="305"/>
      <c r="C111" s="282" t="s">
        <v>784</v>
      </c>
      <c r="D111" s="282"/>
      <c r="E111" s="282"/>
      <c r="F111" s="304" t="s">
        <v>763</v>
      </c>
      <c r="G111" s="282"/>
      <c r="H111" s="282" t="s">
        <v>797</v>
      </c>
      <c r="I111" s="282" t="s">
        <v>759</v>
      </c>
      <c r="J111" s="282">
        <v>50</v>
      </c>
      <c r="K111" s="296"/>
    </row>
    <row r="112" spans="2:11" s="1" customFormat="1" ht="15" customHeight="1">
      <c r="B112" s="305"/>
      <c r="C112" s="282" t="s">
        <v>782</v>
      </c>
      <c r="D112" s="282"/>
      <c r="E112" s="282"/>
      <c r="F112" s="304" t="s">
        <v>763</v>
      </c>
      <c r="G112" s="282"/>
      <c r="H112" s="282" t="s">
        <v>797</v>
      </c>
      <c r="I112" s="282" t="s">
        <v>759</v>
      </c>
      <c r="J112" s="282">
        <v>50</v>
      </c>
      <c r="K112" s="296"/>
    </row>
    <row r="113" spans="2:11" s="1" customFormat="1" ht="15" customHeight="1">
      <c r="B113" s="305"/>
      <c r="C113" s="282" t="s">
        <v>56</v>
      </c>
      <c r="D113" s="282"/>
      <c r="E113" s="282"/>
      <c r="F113" s="304" t="s">
        <v>757</v>
      </c>
      <c r="G113" s="282"/>
      <c r="H113" s="282" t="s">
        <v>798</v>
      </c>
      <c r="I113" s="282" t="s">
        <v>759</v>
      </c>
      <c r="J113" s="282">
        <v>20</v>
      </c>
      <c r="K113" s="296"/>
    </row>
    <row r="114" spans="2:11" s="1" customFormat="1" ht="15" customHeight="1">
      <c r="B114" s="305"/>
      <c r="C114" s="282" t="s">
        <v>799</v>
      </c>
      <c r="D114" s="282"/>
      <c r="E114" s="282"/>
      <c r="F114" s="304" t="s">
        <v>757</v>
      </c>
      <c r="G114" s="282"/>
      <c r="H114" s="282" t="s">
        <v>800</v>
      </c>
      <c r="I114" s="282" t="s">
        <v>759</v>
      </c>
      <c r="J114" s="282">
        <v>120</v>
      </c>
      <c r="K114" s="296"/>
    </row>
    <row r="115" spans="2:11" s="1" customFormat="1" ht="15" customHeight="1">
      <c r="B115" s="305"/>
      <c r="C115" s="282" t="s">
        <v>41</v>
      </c>
      <c r="D115" s="282"/>
      <c r="E115" s="282"/>
      <c r="F115" s="304" t="s">
        <v>757</v>
      </c>
      <c r="G115" s="282"/>
      <c r="H115" s="282" t="s">
        <v>801</v>
      </c>
      <c r="I115" s="282" t="s">
        <v>792</v>
      </c>
      <c r="J115" s="282"/>
      <c r="K115" s="296"/>
    </row>
    <row r="116" spans="2:11" s="1" customFormat="1" ht="15" customHeight="1">
      <c r="B116" s="305"/>
      <c r="C116" s="282" t="s">
        <v>51</v>
      </c>
      <c r="D116" s="282"/>
      <c r="E116" s="282"/>
      <c r="F116" s="304" t="s">
        <v>757</v>
      </c>
      <c r="G116" s="282"/>
      <c r="H116" s="282" t="s">
        <v>802</v>
      </c>
      <c r="I116" s="282" t="s">
        <v>792</v>
      </c>
      <c r="J116" s="282"/>
      <c r="K116" s="296"/>
    </row>
    <row r="117" spans="2:11" s="1" customFormat="1" ht="15" customHeight="1">
      <c r="B117" s="305"/>
      <c r="C117" s="282" t="s">
        <v>60</v>
      </c>
      <c r="D117" s="282"/>
      <c r="E117" s="282"/>
      <c r="F117" s="304" t="s">
        <v>757</v>
      </c>
      <c r="G117" s="282"/>
      <c r="H117" s="282" t="s">
        <v>803</v>
      </c>
      <c r="I117" s="282" t="s">
        <v>804</v>
      </c>
      <c r="J117" s="282"/>
      <c r="K117" s="296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279"/>
      <c r="D119" s="279"/>
      <c r="E119" s="279"/>
      <c r="F119" s="316"/>
      <c r="G119" s="279"/>
      <c r="H119" s="279"/>
      <c r="I119" s="279"/>
      <c r="J119" s="279"/>
      <c r="K119" s="315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273" t="s">
        <v>805</v>
      </c>
      <c r="D122" s="273"/>
      <c r="E122" s="273"/>
      <c r="F122" s="273"/>
      <c r="G122" s="273"/>
      <c r="H122" s="273"/>
      <c r="I122" s="273"/>
      <c r="J122" s="273"/>
      <c r="K122" s="321"/>
    </row>
    <row r="123" spans="2:11" s="1" customFormat="1" ht="17.25" customHeight="1">
      <c r="B123" s="322"/>
      <c r="C123" s="297" t="s">
        <v>751</v>
      </c>
      <c r="D123" s="297"/>
      <c r="E123" s="297"/>
      <c r="F123" s="297" t="s">
        <v>752</v>
      </c>
      <c r="G123" s="298"/>
      <c r="H123" s="297" t="s">
        <v>57</v>
      </c>
      <c r="I123" s="297" t="s">
        <v>60</v>
      </c>
      <c r="J123" s="297" t="s">
        <v>753</v>
      </c>
      <c r="K123" s="323"/>
    </row>
    <row r="124" spans="2:11" s="1" customFormat="1" ht="17.25" customHeight="1">
      <c r="B124" s="322"/>
      <c r="C124" s="299" t="s">
        <v>754</v>
      </c>
      <c r="D124" s="299"/>
      <c r="E124" s="299"/>
      <c r="F124" s="300" t="s">
        <v>755</v>
      </c>
      <c r="G124" s="301"/>
      <c r="H124" s="299"/>
      <c r="I124" s="299"/>
      <c r="J124" s="299" t="s">
        <v>756</v>
      </c>
      <c r="K124" s="323"/>
    </row>
    <row r="125" spans="2:11" s="1" customFormat="1" ht="5.25" customHeight="1">
      <c r="B125" s="324"/>
      <c r="C125" s="302"/>
      <c r="D125" s="302"/>
      <c r="E125" s="302"/>
      <c r="F125" s="302"/>
      <c r="G125" s="282"/>
      <c r="H125" s="302"/>
      <c r="I125" s="302"/>
      <c r="J125" s="302"/>
      <c r="K125" s="325"/>
    </row>
    <row r="126" spans="2:11" s="1" customFormat="1" ht="15" customHeight="1">
      <c r="B126" s="324"/>
      <c r="C126" s="282" t="s">
        <v>760</v>
      </c>
      <c r="D126" s="302"/>
      <c r="E126" s="302"/>
      <c r="F126" s="304" t="s">
        <v>757</v>
      </c>
      <c r="G126" s="282"/>
      <c r="H126" s="282" t="s">
        <v>797</v>
      </c>
      <c r="I126" s="282" t="s">
        <v>759</v>
      </c>
      <c r="J126" s="282">
        <v>120</v>
      </c>
      <c r="K126" s="326"/>
    </row>
    <row r="127" spans="2:11" s="1" customFormat="1" ht="15" customHeight="1">
      <c r="B127" s="324"/>
      <c r="C127" s="282" t="s">
        <v>806</v>
      </c>
      <c r="D127" s="282"/>
      <c r="E127" s="282"/>
      <c r="F127" s="304" t="s">
        <v>757</v>
      </c>
      <c r="G127" s="282"/>
      <c r="H127" s="282" t="s">
        <v>807</v>
      </c>
      <c r="I127" s="282" t="s">
        <v>759</v>
      </c>
      <c r="J127" s="282" t="s">
        <v>808</v>
      </c>
      <c r="K127" s="326"/>
    </row>
    <row r="128" spans="2:11" s="1" customFormat="1" ht="15" customHeight="1">
      <c r="B128" s="324"/>
      <c r="C128" s="282" t="s">
        <v>705</v>
      </c>
      <c r="D128" s="282"/>
      <c r="E128" s="282"/>
      <c r="F128" s="304" t="s">
        <v>757</v>
      </c>
      <c r="G128" s="282"/>
      <c r="H128" s="282" t="s">
        <v>809</v>
      </c>
      <c r="I128" s="282" t="s">
        <v>759</v>
      </c>
      <c r="J128" s="282" t="s">
        <v>808</v>
      </c>
      <c r="K128" s="326"/>
    </row>
    <row r="129" spans="2:11" s="1" customFormat="1" ht="15" customHeight="1">
      <c r="B129" s="324"/>
      <c r="C129" s="282" t="s">
        <v>768</v>
      </c>
      <c r="D129" s="282"/>
      <c r="E129" s="282"/>
      <c r="F129" s="304" t="s">
        <v>763</v>
      </c>
      <c r="G129" s="282"/>
      <c r="H129" s="282" t="s">
        <v>769</v>
      </c>
      <c r="I129" s="282" t="s">
        <v>759</v>
      </c>
      <c r="J129" s="282">
        <v>15</v>
      </c>
      <c r="K129" s="326"/>
    </row>
    <row r="130" spans="2:11" s="1" customFormat="1" ht="15" customHeight="1">
      <c r="B130" s="324"/>
      <c r="C130" s="306" t="s">
        <v>770</v>
      </c>
      <c r="D130" s="306"/>
      <c r="E130" s="306"/>
      <c r="F130" s="307" t="s">
        <v>763</v>
      </c>
      <c r="G130" s="306"/>
      <c r="H130" s="306" t="s">
        <v>771</v>
      </c>
      <c r="I130" s="306" t="s">
        <v>759</v>
      </c>
      <c r="J130" s="306">
        <v>15</v>
      </c>
      <c r="K130" s="326"/>
    </row>
    <row r="131" spans="2:11" s="1" customFormat="1" ht="15" customHeight="1">
      <c r="B131" s="324"/>
      <c r="C131" s="306" t="s">
        <v>772</v>
      </c>
      <c r="D131" s="306"/>
      <c r="E131" s="306"/>
      <c r="F131" s="307" t="s">
        <v>763</v>
      </c>
      <c r="G131" s="306"/>
      <c r="H131" s="306" t="s">
        <v>773</v>
      </c>
      <c r="I131" s="306" t="s">
        <v>759</v>
      </c>
      <c r="J131" s="306">
        <v>20</v>
      </c>
      <c r="K131" s="326"/>
    </row>
    <row r="132" spans="2:11" s="1" customFormat="1" ht="15" customHeight="1">
      <c r="B132" s="324"/>
      <c r="C132" s="306" t="s">
        <v>774</v>
      </c>
      <c r="D132" s="306"/>
      <c r="E132" s="306"/>
      <c r="F132" s="307" t="s">
        <v>763</v>
      </c>
      <c r="G132" s="306"/>
      <c r="H132" s="306" t="s">
        <v>775</v>
      </c>
      <c r="I132" s="306" t="s">
        <v>759</v>
      </c>
      <c r="J132" s="306">
        <v>20</v>
      </c>
      <c r="K132" s="326"/>
    </row>
    <row r="133" spans="2:11" s="1" customFormat="1" ht="15" customHeight="1">
      <c r="B133" s="324"/>
      <c r="C133" s="282" t="s">
        <v>762</v>
      </c>
      <c r="D133" s="282"/>
      <c r="E133" s="282"/>
      <c r="F133" s="304" t="s">
        <v>763</v>
      </c>
      <c r="G133" s="282"/>
      <c r="H133" s="282" t="s">
        <v>797</v>
      </c>
      <c r="I133" s="282" t="s">
        <v>759</v>
      </c>
      <c r="J133" s="282">
        <v>50</v>
      </c>
      <c r="K133" s="326"/>
    </row>
    <row r="134" spans="2:11" s="1" customFormat="1" ht="15" customHeight="1">
      <c r="B134" s="324"/>
      <c r="C134" s="282" t="s">
        <v>776</v>
      </c>
      <c r="D134" s="282"/>
      <c r="E134" s="282"/>
      <c r="F134" s="304" t="s">
        <v>763</v>
      </c>
      <c r="G134" s="282"/>
      <c r="H134" s="282" t="s">
        <v>797</v>
      </c>
      <c r="I134" s="282" t="s">
        <v>759</v>
      </c>
      <c r="J134" s="282">
        <v>50</v>
      </c>
      <c r="K134" s="326"/>
    </row>
    <row r="135" spans="2:11" s="1" customFormat="1" ht="15" customHeight="1">
      <c r="B135" s="324"/>
      <c r="C135" s="282" t="s">
        <v>782</v>
      </c>
      <c r="D135" s="282"/>
      <c r="E135" s="282"/>
      <c r="F135" s="304" t="s">
        <v>763</v>
      </c>
      <c r="G135" s="282"/>
      <c r="H135" s="282" t="s">
        <v>797</v>
      </c>
      <c r="I135" s="282" t="s">
        <v>759</v>
      </c>
      <c r="J135" s="282">
        <v>50</v>
      </c>
      <c r="K135" s="326"/>
    </row>
    <row r="136" spans="2:11" s="1" customFormat="1" ht="15" customHeight="1">
      <c r="B136" s="324"/>
      <c r="C136" s="282" t="s">
        <v>784</v>
      </c>
      <c r="D136" s="282"/>
      <c r="E136" s="282"/>
      <c r="F136" s="304" t="s">
        <v>763</v>
      </c>
      <c r="G136" s="282"/>
      <c r="H136" s="282" t="s">
        <v>797</v>
      </c>
      <c r="I136" s="282" t="s">
        <v>759</v>
      </c>
      <c r="J136" s="282">
        <v>50</v>
      </c>
      <c r="K136" s="326"/>
    </row>
    <row r="137" spans="2:11" s="1" customFormat="1" ht="15" customHeight="1">
      <c r="B137" s="324"/>
      <c r="C137" s="282" t="s">
        <v>785</v>
      </c>
      <c r="D137" s="282"/>
      <c r="E137" s="282"/>
      <c r="F137" s="304" t="s">
        <v>763</v>
      </c>
      <c r="G137" s="282"/>
      <c r="H137" s="282" t="s">
        <v>810</v>
      </c>
      <c r="I137" s="282" t="s">
        <v>759</v>
      </c>
      <c r="J137" s="282">
        <v>255</v>
      </c>
      <c r="K137" s="326"/>
    </row>
    <row r="138" spans="2:11" s="1" customFormat="1" ht="15" customHeight="1">
      <c r="B138" s="324"/>
      <c r="C138" s="282" t="s">
        <v>787</v>
      </c>
      <c r="D138" s="282"/>
      <c r="E138" s="282"/>
      <c r="F138" s="304" t="s">
        <v>757</v>
      </c>
      <c r="G138" s="282"/>
      <c r="H138" s="282" t="s">
        <v>811</v>
      </c>
      <c r="I138" s="282" t="s">
        <v>789</v>
      </c>
      <c r="J138" s="282"/>
      <c r="K138" s="326"/>
    </row>
    <row r="139" spans="2:11" s="1" customFormat="1" ht="15" customHeight="1">
      <c r="B139" s="324"/>
      <c r="C139" s="282" t="s">
        <v>790</v>
      </c>
      <c r="D139" s="282"/>
      <c r="E139" s="282"/>
      <c r="F139" s="304" t="s">
        <v>757</v>
      </c>
      <c r="G139" s="282"/>
      <c r="H139" s="282" t="s">
        <v>812</v>
      </c>
      <c r="I139" s="282" t="s">
        <v>792</v>
      </c>
      <c r="J139" s="282"/>
      <c r="K139" s="326"/>
    </row>
    <row r="140" spans="2:11" s="1" customFormat="1" ht="15" customHeight="1">
      <c r="B140" s="324"/>
      <c r="C140" s="282" t="s">
        <v>793</v>
      </c>
      <c r="D140" s="282"/>
      <c r="E140" s="282"/>
      <c r="F140" s="304" t="s">
        <v>757</v>
      </c>
      <c r="G140" s="282"/>
      <c r="H140" s="282" t="s">
        <v>793</v>
      </c>
      <c r="I140" s="282" t="s">
        <v>792</v>
      </c>
      <c r="J140" s="282"/>
      <c r="K140" s="326"/>
    </row>
    <row r="141" spans="2:11" s="1" customFormat="1" ht="15" customHeight="1">
      <c r="B141" s="324"/>
      <c r="C141" s="282" t="s">
        <v>41</v>
      </c>
      <c r="D141" s="282"/>
      <c r="E141" s="282"/>
      <c r="F141" s="304" t="s">
        <v>757</v>
      </c>
      <c r="G141" s="282"/>
      <c r="H141" s="282" t="s">
        <v>813</v>
      </c>
      <c r="I141" s="282" t="s">
        <v>792</v>
      </c>
      <c r="J141" s="282"/>
      <c r="K141" s="326"/>
    </row>
    <row r="142" spans="2:11" s="1" customFormat="1" ht="15" customHeight="1">
      <c r="B142" s="324"/>
      <c r="C142" s="282" t="s">
        <v>814</v>
      </c>
      <c r="D142" s="282"/>
      <c r="E142" s="282"/>
      <c r="F142" s="304" t="s">
        <v>757</v>
      </c>
      <c r="G142" s="282"/>
      <c r="H142" s="282" t="s">
        <v>815</v>
      </c>
      <c r="I142" s="282" t="s">
        <v>792</v>
      </c>
      <c r="J142" s="282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279"/>
      <c r="C144" s="279"/>
      <c r="D144" s="279"/>
      <c r="E144" s="279"/>
      <c r="F144" s="316"/>
      <c r="G144" s="279"/>
      <c r="H144" s="279"/>
      <c r="I144" s="279"/>
      <c r="J144" s="279"/>
      <c r="K144" s="279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816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751</v>
      </c>
      <c r="D148" s="297"/>
      <c r="E148" s="297"/>
      <c r="F148" s="297" t="s">
        <v>752</v>
      </c>
      <c r="G148" s="298"/>
      <c r="H148" s="297" t="s">
        <v>57</v>
      </c>
      <c r="I148" s="297" t="s">
        <v>60</v>
      </c>
      <c r="J148" s="297" t="s">
        <v>753</v>
      </c>
      <c r="K148" s="296"/>
    </row>
    <row r="149" spans="2:11" s="1" customFormat="1" ht="17.25" customHeight="1">
      <c r="B149" s="294"/>
      <c r="C149" s="299" t="s">
        <v>754</v>
      </c>
      <c r="D149" s="299"/>
      <c r="E149" s="299"/>
      <c r="F149" s="300" t="s">
        <v>755</v>
      </c>
      <c r="G149" s="301"/>
      <c r="H149" s="299"/>
      <c r="I149" s="299"/>
      <c r="J149" s="299" t="s">
        <v>756</v>
      </c>
      <c r="K149" s="296"/>
    </row>
    <row r="150" spans="2:11" s="1" customFormat="1" ht="5.25" customHeight="1">
      <c r="B150" s="305"/>
      <c r="C150" s="302"/>
      <c r="D150" s="302"/>
      <c r="E150" s="302"/>
      <c r="F150" s="302"/>
      <c r="G150" s="303"/>
      <c r="H150" s="302"/>
      <c r="I150" s="302"/>
      <c r="J150" s="302"/>
      <c r="K150" s="326"/>
    </row>
    <row r="151" spans="2:11" s="1" customFormat="1" ht="15" customHeight="1">
      <c r="B151" s="305"/>
      <c r="C151" s="330" t="s">
        <v>760</v>
      </c>
      <c r="D151" s="282"/>
      <c r="E151" s="282"/>
      <c r="F151" s="331" t="s">
        <v>757</v>
      </c>
      <c r="G151" s="282"/>
      <c r="H151" s="330" t="s">
        <v>797</v>
      </c>
      <c r="I151" s="330" t="s">
        <v>759</v>
      </c>
      <c r="J151" s="330">
        <v>120</v>
      </c>
      <c r="K151" s="326"/>
    </row>
    <row r="152" spans="2:11" s="1" customFormat="1" ht="15" customHeight="1">
      <c r="B152" s="305"/>
      <c r="C152" s="330" t="s">
        <v>806</v>
      </c>
      <c r="D152" s="282"/>
      <c r="E152" s="282"/>
      <c r="F152" s="331" t="s">
        <v>757</v>
      </c>
      <c r="G152" s="282"/>
      <c r="H152" s="330" t="s">
        <v>817</v>
      </c>
      <c r="I152" s="330" t="s">
        <v>759</v>
      </c>
      <c r="J152" s="330" t="s">
        <v>808</v>
      </c>
      <c r="K152" s="326"/>
    </row>
    <row r="153" spans="2:11" s="1" customFormat="1" ht="15" customHeight="1">
      <c r="B153" s="305"/>
      <c r="C153" s="330" t="s">
        <v>705</v>
      </c>
      <c r="D153" s="282"/>
      <c r="E153" s="282"/>
      <c r="F153" s="331" t="s">
        <v>757</v>
      </c>
      <c r="G153" s="282"/>
      <c r="H153" s="330" t="s">
        <v>818</v>
      </c>
      <c r="I153" s="330" t="s">
        <v>759</v>
      </c>
      <c r="J153" s="330" t="s">
        <v>808</v>
      </c>
      <c r="K153" s="326"/>
    </row>
    <row r="154" spans="2:11" s="1" customFormat="1" ht="15" customHeight="1">
      <c r="B154" s="305"/>
      <c r="C154" s="330" t="s">
        <v>762</v>
      </c>
      <c r="D154" s="282"/>
      <c r="E154" s="282"/>
      <c r="F154" s="331" t="s">
        <v>763</v>
      </c>
      <c r="G154" s="282"/>
      <c r="H154" s="330" t="s">
        <v>797</v>
      </c>
      <c r="I154" s="330" t="s">
        <v>759</v>
      </c>
      <c r="J154" s="330">
        <v>50</v>
      </c>
      <c r="K154" s="326"/>
    </row>
    <row r="155" spans="2:11" s="1" customFormat="1" ht="15" customHeight="1">
      <c r="B155" s="305"/>
      <c r="C155" s="330" t="s">
        <v>765</v>
      </c>
      <c r="D155" s="282"/>
      <c r="E155" s="282"/>
      <c r="F155" s="331" t="s">
        <v>757</v>
      </c>
      <c r="G155" s="282"/>
      <c r="H155" s="330" t="s">
        <v>797</v>
      </c>
      <c r="I155" s="330" t="s">
        <v>767</v>
      </c>
      <c r="J155" s="330"/>
      <c r="K155" s="326"/>
    </row>
    <row r="156" spans="2:11" s="1" customFormat="1" ht="15" customHeight="1">
      <c r="B156" s="305"/>
      <c r="C156" s="330" t="s">
        <v>776</v>
      </c>
      <c r="D156" s="282"/>
      <c r="E156" s="282"/>
      <c r="F156" s="331" t="s">
        <v>763</v>
      </c>
      <c r="G156" s="282"/>
      <c r="H156" s="330" t="s">
        <v>797</v>
      </c>
      <c r="I156" s="330" t="s">
        <v>759</v>
      </c>
      <c r="J156" s="330">
        <v>50</v>
      </c>
      <c r="K156" s="326"/>
    </row>
    <row r="157" spans="2:11" s="1" customFormat="1" ht="15" customHeight="1">
      <c r="B157" s="305"/>
      <c r="C157" s="330" t="s">
        <v>784</v>
      </c>
      <c r="D157" s="282"/>
      <c r="E157" s="282"/>
      <c r="F157" s="331" t="s">
        <v>763</v>
      </c>
      <c r="G157" s="282"/>
      <c r="H157" s="330" t="s">
        <v>797</v>
      </c>
      <c r="I157" s="330" t="s">
        <v>759</v>
      </c>
      <c r="J157" s="330">
        <v>50</v>
      </c>
      <c r="K157" s="326"/>
    </row>
    <row r="158" spans="2:11" s="1" customFormat="1" ht="15" customHeight="1">
      <c r="B158" s="305"/>
      <c r="C158" s="330" t="s">
        <v>782</v>
      </c>
      <c r="D158" s="282"/>
      <c r="E158" s="282"/>
      <c r="F158" s="331" t="s">
        <v>763</v>
      </c>
      <c r="G158" s="282"/>
      <c r="H158" s="330" t="s">
        <v>797</v>
      </c>
      <c r="I158" s="330" t="s">
        <v>759</v>
      </c>
      <c r="J158" s="330">
        <v>50</v>
      </c>
      <c r="K158" s="326"/>
    </row>
    <row r="159" spans="2:11" s="1" customFormat="1" ht="15" customHeight="1">
      <c r="B159" s="305"/>
      <c r="C159" s="330" t="s">
        <v>96</v>
      </c>
      <c r="D159" s="282"/>
      <c r="E159" s="282"/>
      <c r="F159" s="331" t="s">
        <v>757</v>
      </c>
      <c r="G159" s="282"/>
      <c r="H159" s="330" t="s">
        <v>819</v>
      </c>
      <c r="I159" s="330" t="s">
        <v>759</v>
      </c>
      <c r="J159" s="330" t="s">
        <v>820</v>
      </c>
      <c r="K159" s="326"/>
    </row>
    <row r="160" spans="2:11" s="1" customFormat="1" ht="15" customHeight="1">
      <c r="B160" s="305"/>
      <c r="C160" s="330" t="s">
        <v>821</v>
      </c>
      <c r="D160" s="282"/>
      <c r="E160" s="282"/>
      <c r="F160" s="331" t="s">
        <v>757</v>
      </c>
      <c r="G160" s="282"/>
      <c r="H160" s="330" t="s">
        <v>822</v>
      </c>
      <c r="I160" s="330" t="s">
        <v>792</v>
      </c>
      <c r="J160" s="330"/>
      <c r="K160" s="326"/>
    </row>
    <row r="161" spans="2:11" s="1" customFormat="1" ht="15" customHeight="1">
      <c r="B161" s="332"/>
      <c r="C161" s="314"/>
      <c r="D161" s="314"/>
      <c r="E161" s="314"/>
      <c r="F161" s="314"/>
      <c r="G161" s="314"/>
      <c r="H161" s="314"/>
      <c r="I161" s="314"/>
      <c r="J161" s="314"/>
      <c r="K161" s="333"/>
    </row>
    <row r="162" spans="2:11" s="1" customFormat="1" ht="18.75" customHeight="1">
      <c r="B162" s="279"/>
      <c r="C162" s="282"/>
      <c r="D162" s="282"/>
      <c r="E162" s="282"/>
      <c r="F162" s="304"/>
      <c r="G162" s="282"/>
      <c r="H162" s="282"/>
      <c r="I162" s="282"/>
      <c r="J162" s="282"/>
      <c r="K162" s="279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823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751</v>
      </c>
      <c r="D166" s="297"/>
      <c r="E166" s="297"/>
      <c r="F166" s="297" t="s">
        <v>752</v>
      </c>
      <c r="G166" s="334"/>
      <c r="H166" s="335" t="s">
        <v>57</v>
      </c>
      <c r="I166" s="335" t="s">
        <v>60</v>
      </c>
      <c r="J166" s="297" t="s">
        <v>753</v>
      </c>
      <c r="K166" s="274"/>
    </row>
    <row r="167" spans="2:11" s="1" customFormat="1" ht="17.25" customHeight="1">
      <c r="B167" s="275"/>
      <c r="C167" s="299" t="s">
        <v>754</v>
      </c>
      <c r="D167" s="299"/>
      <c r="E167" s="299"/>
      <c r="F167" s="300" t="s">
        <v>755</v>
      </c>
      <c r="G167" s="336"/>
      <c r="H167" s="337"/>
      <c r="I167" s="337"/>
      <c r="J167" s="299" t="s">
        <v>756</v>
      </c>
      <c r="K167" s="277"/>
    </row>
    <row r="168" spans="2:11" s="1" customFormat="1" ht="5.25" customHeight="1">
      <c r="B168" s="305"/>
      <c r="C168" s="302"/>
      <c r="D168" s="302"/>
      <c r="E168" s="302"/>
      <c r="F168" s="302"/>
      <c r="G168" s="303"/>
      <c r="H168" s="302"/>
      <c r="I168" s="302"/>
      <c r="J168" s="302"/>
      <c r="K168" s="326"/>
    </row>
    <row r="169" spans="2:11" s="1" customFormat="1" ht="15" customHeight="1">
      <c r="B169" s="305"/>
      <c r="C169" s="282" t="s">
        <v>760</v>
      </c>
      <c r="D169" s="282"/>
      <c r="E169" s="282"/>
      <c r="F169" s="304" t="s">
        <v>757</v>
      </c>
      <c r="G169" s="282"/>
      <c r="H169" s="282" t="s">
        <v>797</v>
      </c>
      <c r="I169" s="282" t="s">
        <v>759</v>
      </c>
      <c r="J169" s="282">
        <v>120</v>
      </c>
      <c r="K169" s="326"/>
    </row>
    <row r="170" spans="2:11" s="1" customFormat="1" ht="15" customHeight="1">
      <c r="B170" s="305"/>
      <c r="C170" s="282" t="s">
        <v>806</v>
      </c>
      <c r="D170" s="282"/>
      <c r="E170" s="282"/>
      <c r="F170" s="304" t="s">
        <v>757</v>
      </c>
      <c r="G170" s="282"/>
      <c r="H170" s="282" t="s">
        <v>807</v>
      </c>
      <c r="I170" s="282" t="s">
        <v>759</v>
      </c>
      <c r="J170" s="282" t="s">
        <v>808</v>
      </c>
      <c r="K170" s="326"/>
    </row>
    <row r="171" spans="2:11" s="1" customFormat="1" ht="15" customHeight="1">
      <c r="B171" s="305"/>
      <c r="C171" s="282" t="s">
        <v>705</v>
      </c>
      <c r="D171" s="282"/>
      <c r="E171" s="282"/>
      <c r="F171" s="304" t="s">
        <v>757</v>
      </c>
      <c r="G171" s="282"/>
      <c r="H171" s="282" t="s">
        <v>824</v>
      </c>
      <c r="I171" s="282" t="s">
        <v>759</v>
      </c>
      <c r="J171" s="282" t="s">
        <v>808</v>
      </c>
      <c r="K171" s="326"/>
    </row>
    <row r="172" spans="2:11" s="1" customFormat="1" ht="15" customHeight="1">
      <c r="B172" s="305"/>
      <c r="C172" s="282" t="s">
        <v>762</v>
      </c>
      <c r="D172" s="282"/>
      <c r="E172" s="282"/>
      <c r="F172" s="304" t="s">
        <v>763</v>
      </c>
      <c r="G172" s="282"/>
      <c r="H172" s="282" t="s">
        <v>824</v>
      </c>
      <c r="I172" s="282" t="s">
        <v>759</v>
      </c>
      <c r="J172" s="282">
        <v>50</v>
      </c>
      <c r="K172" s="326"/>
    </row>
    <row r="173" spans="2:11" s="1" customFormat="1" ht="15" customHeight="1">
      <c r="B173" s="305"/>
      <c r="C173" s="282" t="s">
        <v>765</v>
      </c>
      <c r="D173" s="282"/>
      <c r="E173" s="282"/>
      <c r="F173" s="304" t="s">
        <v>757</v>
      </c>
      <c r="G173" s="282"/>
      <c r="H173" s="282" t="s">
        <v>824</v>
      </c>
      <c r="I173" s="282" t="s">
        <v>767</v>
      </c>
      <c r="J173" s="282"/>
      <c r="K173" s="326"/>
    </row>
    <row r="174" spans="2:11" s="1" customFormat="1" ht="15" customHeight="1">
      <c r="B174" s="305"/>
      <c r="C174" s="282" t="s">
        <v>776</v>
      </c>
      <c r="D174" s="282"/>
      <c r="E174" s="282"/>
      <c r="F174" s="304" t="s">
        <v>763</v>
      </c>
      <c r="G174" s="282"/>
      <c r="H174" s="282" t="s">
        <v>824</v>
      </c>
      <c r="I174" s="282" t="s">
        <v>759</v>
      </c>
      <c r="J174" s="282">
        <v>50</v>
      </c>
      <c r="K174" s="326"/>
    </row>
    <row r="175" spans="2:11" s="1" customFormat="1" ht="15" customHeight="1">
      <c r="B175" s="305"/>
      <c r="C175" s="282" t="s">
        <v>784</v>
      </c>
      <c r="D175" s="282"/>
      <c r="E175" s="282"/>
      <c r="F175" s="304" t="s">
        <v>763</v>
      </c>
      <c r="G175" s="282"/>
      <c r="H175" s="282" t="s">
        <v>824</v>
      </c>
      <c r="I175" s="282" t="s">
        <v>759</v>
      </c>
      <c r="J175" s="282">
        <v>50</v>
      </c>
      <c r="K175" s="326"/>
    </row>
    <row r="176" spans="2:11" s="1" customFormat="1" ht="15" customHeight="1">
      <c r="B176" s="305"/>
      <c r="C176" s="282" t="s">
        <v>782</v>
      </c>
      <c r="D176" s="282"/>
      <c r="E176" s="282"/>
      <c r="F176" s="304" t="s">
        <v>763</v>
      </c>
      <c r="G176" s="282"/>
      <c r="H176" s="282" t="s">
        <v>824</v>
      </c>
      <c r="I176" s="282" t="s">
        <v>759</v>
      </c>
      <c r="J176" s="282">
        <v>50</v>
      </c>
      <c r="K176" s="326"/>
    </row>
    <row r="177" spans="2:11" s="1" customFormat="1" ht="15" customHeight="1">
      <c r="B177" s="305"/>
      <c r="C177" s="282" t="s">
        <v>104</v>
      </c>
      <c r="D177" s="282"/>
      <c r="E177" s="282"/>
      <c r="F177" s="304" t="s">
        <v>757</v>
      </c>
      <c r="G177" s="282"/>
      <c r="H177" s="282" t="s">
        <v>825</v>
      </c>
      <c r="I177" s="282" t="s">
        <v>826</v>
      </c>
      <c r="J177" s="282"/>
      <c r="K177" s="326"/>
    </row>
    <row r="178" spans="2:11" s="1" customFormat="1" ht="15" customHeight="1">
      <c r="B178" s="305"/>
      <c r="C178" s="282" t="s">
        <v>60</v>
      </c>
      <c r="D178" s="282"/>
      <c r="E178" s="282"/>
      <c r="F178" s="304" t="s">
        <v>757</v>
      </c>
      <c r="G178" s="282"/>
      <c r="H178" s="282" t="s">
        <v>827</v>
      </c>
      <c r="I178" s="282" t="s">
        <v>828</v>
      </c>
      <c r="J178" s="282">
        <v>1</v>
      </c>
      <c r="K178" s="326"/>
    </row>
    <row r="179" spans="2:11" s="1" customFormat="1" ht="15" customHeight="1">
      <c r="B179" s="305"/>
      <c r="C179" s="282" t="s">
        <v>56</v>
      </c>
      <c r="D179" s="282"/>
      <c r="E179" s="282"/>
      <c r="F179" s="304" t="s">
        <v>757</v>
      </c>
      <c r="G179" s="282"/>
      <c r="H179" s="282" t="s">
        <v>829</v>
      </c>
      <c r="I179" s="282" t="s">
        <v>759</v>
      </c>
      <c r="J179" s="282">
        <v>20</v>
      </c>
      <c r="K179" s="326"/>
    </row>
    <row r="180" spans="2:11" s="1" customFormat="1" ht="15" customHeight="1">
      <c r="B180" s="305"/>
      <c r="C180" s="282" t="s">
        <v>57</v>
      </c>
      <c r="D180" s="282"/>
      <c r="E180" s="282"/>
      <c r="F180" s="304" t="s">
        <v>757</v>
      </c>
      <c r="G180" s="282"/>
      <c r="H180" s="282" t="s">
        <v>830</v>
      </c>
      <c r="I180" s="282" t="s">
        <v>759</v>
      </c>
      <c r="J180" s="282">
        <v>255</v>
      </c>
      <c r="K180" s="326"/>
    </row>
    <row r="181" spans="2:11" s="1" customFormat="1" ht="15" customHeight="1">
      <c r="B181" s="305"/>
      <c r="C181" s="282" t="s">
        <v>105</v>
      </c>
      <c r="D181" s="282"/>
      <c r="E181" s="282"/>
      <c r="F181" s="304" t="s">
        <v>757</v>
      </c>
      <c r="G181" s="282"/>
      <c r="H181" s="282" t="s">
        <v>721</v>
      </c>
      <c r="I181" s="282" t="s">
        <v>759</v>
      </c>
      <c r="J181" s="282">
        <v>10</v>
      </c>
      <c r="K181" s="326"/>
    </row>
    <row r="182" spans="2:11" s="1" customFormat="1" ht="15" customHeight="1">
      <c r="B182" s="305"/>
      <c r="C182" s="282" t="s">
        <v>106</v>
      </c>
      <c r="D182" s="282"/>
      <c r="E182" s="282"/>
      <c r="F182" s="304" t="s">
        <v>757</v>
      </c>
      <c r="G182" s="282"/>
      <c r="H182" s="282" t="s">
        <v>831</v>
      </c>
      <c r="I182" s="282" t="s">
        <v>792</v>
      </c>
      <c r="J182" s="282"/>
      <c r="K182" s="326"/>
    </row>
    <row r="183" spans="2:11" s="1" customFormat="1" ht="15" customHeight="1">
      <c r="B183" s="305"/>
      <c r="C183" s="282" t="s">
        <v>832</v>
      </c>
      <c r="D183" s="282"/>
      <c r="E183" s="282"/>
      <c r="F183" s="304" t="s">
        <v>757</v>
      </c>
      <c r="G183" s="282"/>
      <c r="H183" s="282" t="s">
        <v>833</v>
      </c>
      <c r="I183" s="282" t="s">
        <v>792</v>
      </c>
      <c r="J183" s="282"/>
      <c r="K183" s="326"/>
    </row>
    <row r="184" spans="2:11" s="1" customFormat="1" ht="15" customHeight="1">
      <c r="B184" s="305"/>
      <c r="C184" s="282" t="s">
        <v>821</v>
      </c>
      <c r="D184" s="282"/>
      <c r="E184" s="282"/>
      <c r="F184" s="304" t="s">
        <v>757</v>
      </c>
      <c r="G184" s="282"/>
      <c r="H184" s="282" t="s">
        <v>834</v>
      </c>
      <c r="I184" s="282" t="s">
        <v>792</v>
      </c>
      <c r="J184" s="282"/>
      <c r="K184" s="326"/>
    </row>
    <row r="185" spans="2:11" s="1" customFormat="1" ht="15" customHeight="1">
      <c r="B185" s="305"/>
      <c r="C185" s="282" t="s">
        <v>108</v>
      </c>
      <c r="D185" s="282"/>
      <c r="E185" s="282"/>
      <c r="F185" s="304" t="s">
        <v>763</v>
      </c>
      <c r="G185" s="282"/>
      <c r="H185" s="282" t="s">
        <v>835</v>
      </c>
      <c r="I185" s="282" t="s">
        <v>759</v>
      </c>
      <c r="J185" s="282">
        <v>50</v>
      </c>
      <c r="K185" s="326"/>
    </row>
    <row r="186" spans="2:11" s="1" customFormat="1" ht="15" customHeight="1">
      <c r="B186" s="305"/>
      <c r="C186" s="282" t="s">
        <v>836</v>
      </c>
      <c r="D186" s="282"/>
      <c r="E186" s="282"/>
      <c r="F186" s="304" t="s">
        <v>763</v>
      </c>
      <c r="G186" s="282"/>
      <c r="H186" s="282" t="s">
        <v>837</v>
      </c>
      <c r="I186" s="282" t="s">
        <v>838</v>
      </c>
      <c r="J186" s="282"/>
      <c r="K186" s="326"/>
    </row>
    <row r="187" spans="2:11" s="1" customFormat="1" ht="15" customHeight="1">
      <c r="B187" s="305"/>
      <c r="C187" s="282" t="s">
        <v>839</v>
      </c>
      <c r="D187" s="282"/>
      <c r="E187" s="282"/>
      <c r="F187" s="304" t="s">
        <v>763</v>
      </c>
      <c r="G187" s="282"/>
      <c r="H187" s="282" t="s">
        <v>840</v>
      </c>
      <c r="I187" s="282" t="s">
        <v>838</v>
      </c>
      <c r="J187" s="282"/>
      <c r="K187" s="326"/>
    </row>
    <row r="188" spans="2:11" s="1" customFormat="1" ht="15" customHeight="1">
      <c r="B188" s="305"/>
      <c r="C188" s="282" t="s">
        <v>841</v>
      </c>
      <c r="D188" s="282"/>
      <c r="E188" s="282"/>
      <c r="F188" s="304" t="s">
        <v>763</v>
      </c>
      <c r="G188" s="282"/>
      <c r="H188" s="282" t="s">
        <v>842</v>
      </c>
      <c r="I188" s="282" t="s">
        <v>838</v>
      </c>
      <c r="J188" s="282"/>
      <c r="K188" s="326"/>
    </row>
    <row r="189" spans="2:11" s="1" customFormat="1" ht="15" customHeight="1">
      <c r="B189" s="305"/>
      <c r="C189" s="338" t="s">
        <v>843</v>
      </c>
      <c r="D189" s="282"/>
      <c r="E189" s="282"/>
      <c r="F189" s="304" t="s">
        <v>763</v>
      </c>
      <c r="G189" s="282"/>
      <c r="H189" s="282" t="s">
        <v>844</v>
      </c>
      <c r="I189" s="282" t="s">
        <v>845</v>
      </c>
      <c r="J189" s="339" t="s">
        <v>846</v>
      </c>
      <c r="K189" s="326"/>
    </row>
    <row r="190" spans="2:11" s="1" customFormat="1" ht="15" customHeight="1">
      <c r="B190" s="305"/>
      <c r="C190" s="289" t="s">
        <v>45</v>
      </c>
      <c r="D190" s="282"/>
      <c r="E190" s="282"/>
      <c r="F190" s="304" t="s">
        <v>757</v>
      </c>
      <c r="G190" s="282"/>
      <c r="H190" s="279" t="s">
        <v>847</v>
      </c>
      <c r="I190" s="282" t="s">
        <v>848</v>
      </c>
      <c r="J190" s="282"/>
      <c r="K190" s="326"/>
    </row>
    <row r="191" spans="2:11" s="1" customFormat="1" ht="15" customHeight="1">
      <c r="B191" s="305"/>
      <c r="C191" s="289" t="s">
        <v>849</v>
      </c>
      <c r="D191" s="282"/>
      <c r="E191" s="282"/>
      <c r="F191" s="304" t="s">
        <v>757</v>
      </c>
      <c r="G191" s="282"/>
      <c r="H191" s="282" t="s">
        <v>850</v>
      </c>
      <c r="I191" s="282" t="s">
        <v>792</v>
      </c>
      <c r="J191" s="282"/>
      <c r="K191" s="326"/>
    </row>
    <row r="192" spans="2:11" s="1" customFormat="1" ht="15" customHeight="1">
      <c r="B192" s="305"/>
      <c r="C192" s="289" t="s">
        <v>851</v>
      </c>
      <c r="D192" s="282"/>
      <c r="E192" s="282"/>
      <c r="F192" s="304" t="s">
        <v>757</v>
      </c>
      <c r="G192" s="282"/>
      <c r="H192" s="282" t="s">
        <v>852</v>
      </c>
      <c r="I192" s="282" t="s">
        <v>792</v>
      </c>
      <c r="J192" s="282"/>
      <c r="K192" s="326"/>
    </row>
    <row r="193" spans="2:11" s="1" customFormat="1" ht="15" customHeight="1">
      <c r="B193" s="305"/>
      <c r="C193" s="289" t="s">
        <v>853</v>
      </c>
      <c r="D193" s="282"/>
      <c r="E193" s="282"/>
      <c r="F193" s="304" t="s">
        <v>763</v>
      </c>
      <c r="G193" s="282"/>
      <c r="H193" s="282" t="s">
        <v>854</v>
      </c>
      <c r="I193" s="282" t="s">
        <v>792</v>
      </c>
      <c r="J193" s="282"/>
      <c r="K193" s="326"/>
    </row>
    <row r="194" spans="2:11" s="1" customFormat="1" ht="15" customHeight="1">
      <c r="B194" s="332"/>
      <c r="C194" s="340"/>
      <c r="D194" s="314"/>
      <c r="E194" s="314"/>
      <c r="F194" s="314"/>
      <c r="G194" s="314"/>
      <c r="H194" s="314"/>
      <c r="I194" s="314"/>
      <c r="J194" s="314"/>
      <c r="K194" s="333"/>
    </row>
    <row r="195" spans="2:11" s="1" customFormat="1" ht="18.75" customHeight="1">
      <c r="B195" s="279"/>
      <c r="C195" s="282"/>
      <c r="D195" s="282"/>
      <c r="E195" s="282"/>
      <c r="F195" s="304"/>
      <c r="G195" s="282"/>
      <c r="H195" s="282"/>
      <c r="I195" s="282"/>
      <c r="J195" s="282"/>
      <c r="K195" s="279"/>
    </row>
    <row r="196" spans="2:11" s="1" customFormat="1" ht="18.75" customHeight="1">
      <c r="B196" s="279"/>
      <c r="C196" s="282"/>
      <c r="D196" s="282"/>
      <c r="E196" s="282"/>
      <c r="F196" s="304"/>
      <c r="G196" s="282"/>
      <c r="H196" s="282"/>
      <c r="I196" s="282"/>
      <c r="J196" s="282"/>
      <c r="K196" s="279"/>
    </row>
    <row r="197" spans="2:11" s="1" customFormat="1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spans="2:11" s="1" customFormat="1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spans="2:11" s="1" customFormat="1" ht="21">
      <c r="B199" s="272"/>
      <c r="C199" s="273" t="s">
        <v>855</v>
      </c>
      <c r="D199" s="273"/>
      <c r="E199" s="273"/>
      <c r="F199" s="273"/>
      <c r="G199" s="273"/>
      <c r="H199" s="273"/>
      <c r="I199" s="273"/>
      <c r="J199" s="273"/>
      <c r="K199" s="274"/>
    </row>
    <row r="200" spans="2:11" s="1" customFormat="1" ht="25.5" customHeight="1">
      <c r="B200" s="272"/>
      <c r="C200" s="341" t="s">
        <v>856</v>
      </c>
      <c r="D200" s="341"/>
      <c r="E200" s="341"/>
      <c r="F200" s="341" t="s">
        <v>857</v>
      </c>
      <c r="G200" s="342"/>
      <c r="H200" s="341" t="s">
        <v>858</v>
      </c>
      <c r="I200" s="341"/>
      <c r="J200" s="341"/>
      <c r="K200" s="274"/>
    </row>
    <row r="201" spans="2:11" s="1" customFormat="1" ht="5.25" customHeight="1">
      <c r="B201" s="305"/>
      <c r="C201" s="302"/>
      <c r="D201" s="302"/>
      <c r="E201" s="302"/>
      <c r="F201" s="302"/>
      <c r="G201" s="282"/>
      <c r="H201" s="302"/>
      <c r="I201" s="302"/>
      <c r="J201" s="302"/>
      <c r="K201" s="326"/>
    </row>
    <row r="202" spans="2:11" s="1" customFormat="1" ht="15" customHeight="1">
      <c r="B202" s="305"/>
      <c r="C202" s="282" t="s">
        <v>848</v>
      </c>
      <c r="D202" s="282"/>
      <c r="E202" s="282"/>
      <c r="F202" s="304" t="s">
        <v>46</v>
      </c>
      <c r="G202" s="282"/>
      <c r="H202" s="282" t="s">
        <v>859</v>
      </c>
      <c r="I202" s="282"/>
      <c r="J202" s="282"/>
      <c r="K202" s="326"/>
    </row>
    <row r="203" spans="2:11" s="1" customFormat="1" ht="15" customHeight="1">
      <c r="B203" s="305"/>
      <c r="C203" s="311"/>
      <c r="D203" s="282"/>
      <c r="E203" s="282"/>
      <c r="F203" s="304" t="s">
        <v>47</v>
      </c>
      <c r="G203" s="282"/>
      <c r="H203" s="282" t="s">
        <v>860</v>
      </c>
      <c r="I203" s="282"/>
      <c r="J203" s="282"/>
      <c r="K203" s="326"/>
    </row>
    <row r="204" spans="2:11" s="1" customFormat="1" ht="15" customHeight="1">
      <c r="B204" s="305"/>
      <c r="C204" s="311"/>
      <c r="D204" s="282"/>
      <c r="E204" s="282"/>
      <c r="F204" s="304" t="s">
        <v>50</v>
      </c>
      <c r="G204" s="282"/>
      <c r="H204" s="282" t="s">
        <v>861</v>
      </c>
      <c r="I204" s="282"/>
      <c r="J204" s="282"/>
      <c r="K204" s="326"/>
    </row>
    <row r="205" spans="2:11" s="1" customFormat="1" ht="15" customHeight="1">
      <c r="B205" s="305"/>
      <c r="C205" s="282"/>
      <c r="D205" s="282"/>
      <c r="E205" s="282"/>
      <c r="F205" s="304" t="s">
        <v>48</v>
      </c>
      <c r="G205" s="282"/>
      <c r="H205" s="282" t="s">
        <v>862</v>
      </c>
      <c r="I205" s="282"/>
      <c r="J205" s="282"/>
      <c r="K205" s="326"/>
    </row>
    <row r="206" spans="2:11" s="1" customFormat="1" ht="15" customHeight="1">
      <c r="B206" s="305"/>
      <c r="C206" s="282"/>
      <c r="D206" s="282"/>
      <c r="E206" s="282"/>
      <c r="F206" s="304" t="s">
        <v>49</v>
      </c>
      <c r="G206" s="282"/>
      <c r="H206" s="282" t="s">
        <v>863</v>
      </c>
      <c r="I206" s="282"/>
      <c r="J206" s="282"/>
      <c r="K206" s="326"/>
    </row>
    <row r="207" spans="2:11" s="1" customFormat="1" ht="15" customHeight="1">
      <c r="B207" s="305"/>
      <c r="C207" s="282"/>
      <c r="D207" s="282"/>
      <c r="E207" s="282"/>
      <c r="F207" s="304"/>
      <c r="G207" s="282"/>
      <c r="H207" s="282"/>
      <c r="I207" s="282"/>
      <c r="J207" s="282"/>
      <c r="K207" s="326"/>
    </row>
    <row r="208" spans="2:11" s="1" customFormat="1" ht="15" customHeight="1">
      <c r="B208" s="305"/>
      <c r="C208" s="282" t="s">
        <v>804</v>
      </c>
      <c r="D208" s="282"/>
      <c r="E208" s="282"/>
      <c r="F208" s="304" t="s">
        <v>82</v>
      </c>
      <c r="G208" s="282"/>
      <c r="H208" s="282" t="s">
        <v>864</v>
      </c>
      <c r="I208" s="282"/>
      <c r="J208" s="282"/>
      <c r="K208" s="326"/>
    </row>
    <row r="209" spans="2:11" s="1" customFormat="1" ht="15" customHeight="1">
      <c r="B209" s="305"/>
      <c r="C209" s="311"/>
      <c r="D209" s="282"/>
      <c r="E209" s="282"/>
      <c r="F209" s="304" t="s">
        <v>699</v>
      </c>
      <c r="G209" s="282"/>
      <c r="H209" s="282" t="s">
        <v>700</v>
      </c>
      <c r="I209" s="282"/>
      <c r="J209" s="282"/>
      <c r="K209" s="326"/>
    </row>
    <row r="210" spans="2:11" s="1" customFormat="1" ht="15" customHeight="1">
      <c r="B210" s="305"/>
      <c r="C210" s="282"/>
      <c r="D210" s="282"/>
      <c r="E210" s="282"/>
      <c r="F210" s="304" t="s">
        <v>697</v>
      </c>
      <c r="G210" s="282"/>
      <c r="H210" s="282" t="s">
        <v>865</v>
      </c>
      <c r="I210" s="282"/>
      <c r="J210" s="282"/>
      <c r="K210" s="326"/>
    </row>
    <row r="211" spans="2:11" s="1" customFormat="1" ht="15" customHeight="1">
      <c r="B211" s="343"/>
      <c r="C211" s="311"/>
      <c r="D211" s="311"/>
      <c r="E211" s="311"/>
      <c r="F211" s="304" t="s">
        <v>701</v>
      </c>
      <c r="G211" s="289"/>
      <c r="H211" s="330" t="s">
        <v>702</v>
      </c>
      <c r="I211" s="330"/>
      <c r="J211" s="330"/>
      <c r="K211" s="344"/>
    </row>
    <row r="212" spans="2:11" s="1" customFormat="1" ht="15" customHeight="1">
      <c r="B212" s="343"/>
      <c r="C212" s="311"/>
      <c r="D212" s="311"/>
      <c r="E212" s="311"/>
      <c r="F212" s="304" t="s">
        <v>703</v>
      </c>
      <c r="G212" s="289"/>
      <c r="H212" s="330" t="s">
        <v>866</v>
      </c>
      <c r="I212" s="330"/>
      <c r="J212" s="330"/>
      <c r="K212" s="344"/>
    </row>
    <row r="213" spans="2:11" s="1" customFormat="1" ht="15" customHeight="1">
      <c r="B213" s="343"/>
      <c r="C213" s="311"/>
      <c r="D213" s="311"/>
      <c r="E213" s="311"/>
      <c r="F213" s="345"/>
      <c r="G213" s="289"/>
      <c r="H213" s="346"/>
      <c r="I213" s="346"/>
      <c r="J213" s="346"/>
      <c r="K213" s="344"/>
    </row>
    <row r="214" spans="2:11" s="1" customFormat="1" ht="15" customHeight="1">
      <c r="B214" s="343"/>
      <c r="C214" s="282" t="s">
        <v>828</v>
      </c>
      <c r="D214" s="311"/>
      <c r="E214" s="311"/>
      <c r="F214" s="304">
        <v>1</v>
      </c>
      <c r="G214" s="289"/>
      <c r="H214" s="330" t="s">
        <v>867</v>
      </c>
      <c r="I214" s="330"/>
      <c r="J214" s="330"/>
      <c r="K214" s="344"/>
    </row>
    <row r="215" spans="2:11" s="1" customFormat="1" ht="15" customHeight="1">
      <c r="B215" s="343"/>
      <c r="C215" s="311"/>
      <c r="D215" s="311"/>
      <c r="E215" s="311"/>
      <c r="F215" s="304">
        <v>2</v>
      </c>
      <c r="G215" s="289"/>
      <c r="H215" s="330" t="s">
        <v>868</v>
      </c>
      <c r="I215" s="330"/>
      <c r="J215" s="330"/>
      <c r="K215" s="344"/>
    </row>
    <row r="216" spans="2:11" s="1" customFormat="1" ht="15" customHeight="1">
      <c r="B216" s="343"/>
      <c r="C216" s="311"/>
      <c r="D216" s="311"/>
      <c r="E216" s="311"/>
      <c r="F216" s="304">
        <v>3</v>
      </c>
      <c r="G216" s="289"/>
      <c r="H216" s="330" t="s">
        <v>869</v>
      </c>
      <c r="I216" s="330"/>
      <c r="J216" s="330"/>
      <c r="K216" s="344"/>
    </row>
    <row r="217" spans="2:11" s="1" customFormat="1" ht="15" customHeight="1">
      <c r="B217" s="343"/>
      <c r="C217" s="311"/>
      <c r="D217" s="311"/>
      <c r="E217" s="311"/>
      <c r="F217" s="304">
        <v>4</v>
      </c>
      <c r="G217" s="289"/>
      <c r="H217" s="330" t="s">
        <v>870</v>
      </c>
      <c r="I217" s="330"/>
      <c r="J217" s="330"/>
      <c r="K217" s="344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PALOVA-PC\Marek</dc:creator>
  <cp:keywords/>
  <dc:description/>
  <cp:lastModifiedBy>PALOVA-PC\Marek</cp:lastModifiedBy>
  <dcterms:created xsi:type="dcterms:W3CDTF">2020-08-21T08:47:10Z</dcterms:created>
  <dcterms:modified xsi:type="dcterms:W3CDTF">2020-08-21T08:47:17Z</dcterms:modified>
  <cp:category/>
  <cp:version/>
  <cp:contentType/>
  <cp:contentStatus/>
</cp:coreProperties>
</file>