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0730" windowHeight="1176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list'!$G$2</definedName>
    <definedName name="MJ">'Krycí list'!$G$5</definedName>
    <definedName name="Mont">Rekapitulace!$H$17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Položky!$A$1:$G$61</definedName>
    <definedName name="_xlnm.Print_Area" localSheetId="1">Rekapitulace!$A$1:$I$31</definedName>
    <definedName name="PocetMJ">'Krycí list'!$G$6</definedName>
    <definedName name="Poznamka">'Krycí list'!$B$37</definedName>
    <definedName name="Projektant">'Krycí list'!$C$8</definedName>
    <definedName name="PSV">Rekapitulace!$F$17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15" i="3"/>
  <c r="BD15"/>
  <c r="BC15"/>
  <c r="BB15"/>
  <c r="G15"/>
  <c r="BA15" s="1"/>
  <c r="BE36" l="1"/>
  <c r="BD36"/>
  <c r="BC36"/>
  <c r="BA36"/>
  <c r="G36"/>
  <c r="BB36" s="1"/>
  <c r="E21" l="1"/>
  <c r="BE45" l="1"/>
  <c r="BD45"/>
  <c r="BC45"/>
  <c r="BB45"/>
  <c r="G45"/>
  <c r="BA45" s="1"/>
  <c r="BE20"/>
  <c r="BD20"/>
  <c r="BC20"/>
  <c r="BB20"/>
  <c r="G20"/>
  <c r="BA20" s="1"/>
  <c r="C31" i="1" l="1"/>
  <c r="D21"/>
  <c r="D20"/>
  <c r="D19"/>
  <c r="D18"/>
  <c r="D17"/>
  <c r="D16"/>
  <c r="D15"/>
  <c r="BE60" i="3"/>
  <c r="BE61" s="1"/>
  <c r="I16" i="2" s="1"/>
  <c r="BC60" i="3"/>
  <c r="BB60"/>
  <c r="BB61" s="1"/>
  <c r="F16" i="2" s="1"/>
  <c r="BA60" i="3"/>
  <c r="BA61" s="1"/>
  <c r="E16" i="2" s="1"/>
  <c r="G60" i="3"/>
  <c r="BD60" s="1"/>
  <c r="BD61" s="1"/>
  <c r="H16" i="2" s="1"/>
  <c r="B16"/>
  <c r="A16"/>
  <c r="BC61" i="3"/>
  <c r="G16" i="2" s="1"/>
  <c r="C61" i="3"/>
  <c r="BE57"/>
  <c r="BD57"/>
  <c r="BC57"/>
  <c r="BB57"/>
  <c r="G57"/>
  <c r="BA57" s="1"/>
  <c r="BE56"/>
  <c r="BD56"/>
  <c r="BC56"/>
  <c r="BB56"/>
  <c r="G56"/>
  <c r="BA56" s="1"/>
  <c r="BE55"/>
  <c r="BD55"/>
  <c r="BC55"/>
  <c r="BB55"/>
  <c r="G55"/>
  <c r="BA55" s="1"/>
  <c r="BE54"/>
  <c r="BD54"/>
  <c r="BC54"/>
  <c r="BB54"/>
  <c r="G54"/>
  <c r="BA54" s="1"/>
  <c r="BE53"/>
  <c r="BD53"/>
  <c r="BC53"/>
  <c r="BB53"/>
  <c r="G53"/>
  <c r="BA53" s="1"/>
  <c r="BE52"/>
  <c r="BD52"/>
  <c r="BC52"/>
  <c r="BB52"/>
  <c r="G52"/>
  <c r="G58" s="1"/>
  <c r="B15" i="2"/>
  <c r="A15"/>
  <c r="C58" i="3"/>
  <c r="BE49"/>
  <c r="BD49"/>
  <c r="BC49"/>
  <c r="BA49"/>
  <c r="G49"/>
  <c r="BB49" s="1"/>
  <c r="BE48"/>
  <c r="BD48"/>
  <c r="BC48"/>
  <c r="BA48"/>
  <c r="G48"/>
  <c r="BB48" s="1"/>
  <c r="BE47"/>
  <c r="BD47"/>
  <c r="BC47"/>
  <c r="BA47"/>
  <c r="G47"/>
  <c r="BB47" s="1"/>
  <c r="BE46"/>
  <c r="BD46"/>
  <c r="BC46"/>
  <c r="BA46"/>
  <c r="G46"/>
  <c r="BB46" s="1"/>
  <c r="BE44"/>
  <c r="BD44"/>
  <c r="BC44"/>
  <c r="BA44"/>
  <c r="G44"/>
  <c r="BB44" s="1"/>
  <c r="B14" i="2"/>
  <c r="A14"/>
  <c r="C50" i="3"/>
  <c r="BE41"/>
  <c r="BD41"/>
  <c r="BC41"/>
  <c r="BA41"/>
  <c r="G41"/>
  <c r="BB41" s="1"/>
  <c r="BE40"/>
  <c r="BD40"/>
  <c r="BC40"/>
  <c r="BA40"/>
  <c r="G40"/>
  <c r="BB40" s="1"/>
  <c r="BE39"/>
  <c r="BD39"/>
  <c r="BC39"/>
  <c r="BA39"/>
  <c r="G39"/>
  <c r="BB39" s="1"/>
  <c r="BE38"/>
  <c r="BD38"/>
  <c r="BC38"/>
  <c r="BA38"/>
  <c r="G38"/>
  <c r="BB38" s="1"/>
  <c r="BE37"/>
  <c r="BD37"/>
  <c r="BC37"/>
  <c r="BA37"/>
  <c r="G37"/>
  <c r="BB37" s="1"/>
  <c r="BE35"/>
  <c r="BD35"/>
  <c r="BC35"/>
  <c r="BA35"/>
  <c r="G35"/>
  <c r="B13" i="2"/>
  <c r="A13"/>
  <c r="C42" i="3"/>
  <c r="BE32"/>
  <c r="BE33" s="1"/>
  <c r="I12" i="2" s="1"/>
  <c r="BD32" i="3"/>
  <c r="BD33" s="1"/>
  <c r="H12" i="2" s="1"/>
  <c r="BC32" i="3"/>
  <c r="BC33" s="1"/>
  <c r="G12" i="2" s="1"/>
  <c r="BB32" i="3"/>
  <c r="BB33" s="1"/>
  <c r="F12" i="2" s="1"/>
  <c r="G32" i="3"/>
  <c r="BA32" s="1"/>
  <c r="BA33" s="1"/>
  <c r="E12" i="2" s="1"/>
  <c r="B12"/>
  <c r="A12"/>
  <c r="C33" i="3"/>
  <c r="BE29"/>
  <c r="BE30" s="1"/>
  <c r="I11" i="2" s="1"/>
  <c r="BD29" i="3"/>
  <c r="BD30" s="1"/>
  <c r="H11" i="2" s="1"/>
  <c r="BC29" i="3"/>
  <c r="BC30" s="1"/>
  <c r="G11" i="2" s="1"/>
  <c r="BB29" i="3"/>
  <c r="BB30" s="1"/>
  <c r="F11" i="2" s="1"/>
  <c r="G29" i="3"/>
  <c r="BA29" s="1"/>
  <c r="BA30" s="1"/>
  <c r="E11" i="2" s="1"/>
  <c r="B11"/>
  <c r="A11"/>
  <c r="C30" i="3"/>
  <c r="BE26"/>
  <c r="BD26"/>
  <c r="BC26"/>
  <c r="BB26"/>
  <c r="G26"/>
  <c r="BA26" s="1"/>
  <c r="BE25"/>
  <c r="BD25"/>
  <c r="BC25"/>
  <c r="BB25"/>
  <c r="G25"/>
  <c r="G27" s="1"/>
  <c r="B10" i="2"/>
  <c r="A10"/>
  <c r="C27" i="3"/>
  <c r="BE22"/>
  <c r="BD22"/>
  <c r="BC22"/>
  <c r="BB22"/>
  <c r="G22"/>
  <c r="BA22" s="1"/>
  <c r="BE21"/>
  <c r="BD21"/>
  <c r="BC21"/>
  <c r="BB21"/>
  <c r="G21"/>
  <c r="BA21" s="1"/>
  <c r="BE19"/>
  <c r="BD19"/>
  <c r="BC19"/>
  <c r="BB19"/>
  <c r="G19"/>
  <c r="B9" i="2"/>
  <c r="A9"/>
  <c r="C23" i="3"/>
  <c r="BE16"/>
  <c r="BD16"/>
  <c r="BC16"/>
  <c r="BB16"/>
  <c r="G16"/>
  <c r="BA16" s="1"/>
  <c r="BE14"/>
  <c r="BD14"/>
  <c r="BC14"/>
  <c r="BB14"/>
  <c r="G14"/>
  <c r="BA14" s="1"/>
  <c r="BE13"/>
  <c r="BD13"/>
  <c r="BC13"/>
  <c r="BB13"/>
  <c r="G13"/>
  <c r="BA13" s="1"/>
  <c r="BE12"/>
  <c r="BD12"/>
  <c r="BC12"/>
  <c r="BB12"/>
  <c r="G12"/>
  <c r="BA12" s="1"/>
  <c r="B8" i="2"/>
  <c r="A8"/>
  <c r="C17" i="3"/>
  <c r="BE9"/>
  <c r="BD9"/>
  <c r="BC9"/>
  <c r="BB9"/>
  <c r="G9"/>
  <c r="BA9" s="1"/>
  <c r="BE8"/>
  <c r="BE10" s="1"/>
  <c r="I7" i="2" s="1"/>
  <c r="BD8" i="3"/>
  <c r="BC8"/>
  <c r="BB8"/>
  <c r="G8"/>
  <c r="BA8" s="1"/>
  <c r="B7" i="2"/>
  <c r="A7"/>
  <c r="C10" i="3"/>
  <c r="E4"/>
  <c r="C4"/>
  <c r="F3"/>
  <c r="C3"/>
  <c r="C2" i="2"/>
  <c r="C1"/>
  <c r="C33" i="1"/>
  <c r="F33" s="1"/>
  <c r="G7"/>
  <c r="D2"/>
  <c r="BC10" i="3" l="1"/>
  <c r="G7" i="2" s="1"/>
  <c r="BE27" i="3"/>
  <c r="I10" i="2" s="1"/>
  <c r="BE58" i="3"/>
  <c r="I15" i="2" s="1"/>
  <c r="BB10" i="3"/>
  <c r="F7" i="2" s="1"/>
  <c r="BC58" i="3"/>
  <c r="G15" i="2" s="1"/>
  <c r="G23" i="3"/>
  <c r="BE23"/>
  <c r="I9" i="2" s="1"/>
  <c r="BC23" i="3"/>
  <c r="G9" i="2" s="1"/>
  <c r="BE50" i="3"/>
  <c r="I14" i="2" s="1"/>
  <c r="BC17" i="3"/>
  <c r="G8" i="2" s="1"/>
  <c r="BE17" i="3"/>
  <c r="I8" i="2" s="1"/>
  <c r="BC27" i="3"/>
  <c r="G10" i="2" s="1"/>
  <c r="BB27" i="3"/>
  <c r="F10" i="2" s="1"/>
  <c r="G42" i="3"/>
  <c r="BE42"/>
  <c r="I13" i="2" s="1"/>
  <c r="BC42" i="3"/>
  <c r="G13" i="2" s="1"/>
  <c r="BA42" i="3"/>
  <c r="E13" i="2" s="1"/>
  <c r="BC50" i="3"/>
  <c r="G14" i="2" s="1"/>
  <c r="BB50" i="3"/>
  <c r="F14" i="2" s="1"/>
  <c r="BA50" i="3"/>
  <c r="E14" i="2" s="1"/>
  <c r="BB58" i="3"/>
  <c r="F15" i="2" s="1"/>
  <c r="BB17" i="3"/>
  <c r="F8" i="2" s="1"/>
  <c r="BB23" i="3"/>
  <c r="F9" i="2" s="1"/>
  <c r="BD17" i="3"/>
  <c r="H8" i="2" s="1"/>
  <c r="BD10" i="3"/>
  <c r="H7" i="2" s="1"/>
  <c r="BD23" i="3"/>
  <c r="H9" i="2" s="1"/>
  <c r="BD27" i="3"/>
  <c r="H10" i="2" s="1"/>
  <c r="BD42" i="3"/>
  <c r="H13" i="2" s="1"/>
  <c r="G50" i="3"/>
  <c r="BD50"/>
  <c r="H14" i="2" s="1"/>
  <c r="BD58" i="3"/>
  <c r="H15" i="2" s="1"/>
  <c r="BA17" i="3"/>
  <c r="E8" i="2" s="1"/>
  <c r="BA10" i="3"/>
  <c r="E7" i="2" s="1"/>
  <c r="BB35" i="3"/>
  <c r="BB42" s="1"/>
  <c r="F13" i="2" s="1"/>
  <c r="G17" i="3"/>
  <c r="BA19"/>
  <c r="BA23" s="1"/>
  <c r="E9" i="2" s="1"/>
  <c r="BA25" i="3"/>
  <c r="BA27" s="1"/>
  <c r="E10" i="2" s="1"/>
  <c r="G30" i="3"/>
  <c r="G33"/>
  <c r="BA52"/>
  <c r="BA58" s="1"/>
  <c r="E15" i="2" s="1"/>
  <c r="G61" i="3"/>
  <c r="G10"/>
  <c r="G17" i="2" l="1"/>
  <c r="C18" i="1" s="1"/>
  <c r="I17" i="2"/>
  <c r="C21" i="1" s="1"/>
  <c r="F17" i="2"/>
  <c r="C16" i="1" s="1"/>
  <c r="H17" i="2"/>
  <c r="C17" i="1" s="1"/>
  <c r="E17" i="2"/>
  <c r="G29" l="1"/>
  <c r="I29" s="1"/>
  <c r="G28"/>
  <c r="I28" s="1"/>
  <c r="G21" i="1" s="1"/>
  <c r="G27" i="2"/>
  <c r="I27" s="1"/>
  <c r="G20" i="1" s="1"/>
  <c r="G26" i="2"/>
  <c r="I26" s="1"/>
  <c r="G19" i="1" s="1"/>
  <c r="G25" i="2"/>
  <c r="I25" s="1"/>
  <c r="G18" i="1" s="1"/>
  <c r="G24" i="2"/>
  <c r="I24" s="1"/>
  <c r="G17" i="1" s="1"/>
  <c r="G23" i="2"/>
  <c r="I23" s="1"/>
  <c r="G16" i="1" s="1"/>
  <c r="G22" i="2"/>
  <c r="I22" s="1"/>
  <c r="C15" i="1"/>
  <c r="C19" s="1"/>
  <c r="C22" s="1"/>
  <c r="H30" i="2" l="1"/>
  <c r="G23" i="1" s="1"/>
  <c r="C23" s="1"/>
  <c r="F30" s="1"/>
  <c r="G15"/>
  <c r="F31" l="1"/>
  <c r="F34" s="1"/>
  <c r="G22"/>
</calcChain>
</file>

<file path=xl/sharedStrings.xml><?xml version="1.0" encoding="utf-8"?>
<sst xmlns="http://schemas.openxmlformats.org/spreadsheetml/2006/main" count="252" uniqueCount="180">
  <si>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</si>
  <si>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</si>
  <si>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</si>
  <si>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</si>
  <si>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</si>
  <si>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</si>
  <si>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</si>
  <si>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</si>
  <si>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</si>
  <si>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</si>
  <si>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</si>
  <si>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</si>
  <si>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</si>
  <si>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</si>
  <si>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</si>
  <si>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</si>
  <si>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</si>
  <si>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</si>
  <si>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</si>
  <si>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</si>
  <si>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</si>
  <si>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</si>
  <si>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</si>
  <si>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</si>
  <si>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</si>
  <si>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</si>
  <si>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</si>
  <si>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</si>
  <si>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</si>
  <si>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</si>
  <si>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</si>
  <si>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</si>
  <si>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</si>
  <si>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</si>
  <si>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</si>
  <si>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</si>
  <si>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</si>
  <si>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</si>
  <si>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</si>
  <si>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</si>
  <si>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</si>
  <si>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</si>
  <si>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</si>
  <si>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</si>
  <si>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</si>
  <si>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</si>
  <si>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</si>
  <si>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</si>
  <si>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</si>
  <si>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</si>
  <si>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</si>
  <si>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</si>
  <si>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</si>
  <si>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</si>
  <si>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</si>
  <si>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</si>
  <si>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</si>
  <si>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</si>
  <si>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</si>
  <si>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</si>
  <si>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</si>
  <si>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</si>
  <si>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</si>
  <si>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</si>
  <si>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</si>
  <si>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</si>
  <si>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</si>
  <si>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</si>
  <si>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</si>
  <si>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</si>
  <si>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</si>
  <si>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</si>
  <si>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</si>
  <si>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</si>
  <si>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</si>
  <si>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</si>
  <si>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</si>
  <si>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</si>
  <si>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</si>
  <si>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111203201R00</t>
  </si>
  <si>
    <t>Odstranění křovin s ponech. kořenů, pl.do 1000 m2 s přesunem do 150m</t>
  </si>
  <si>
    <t>m2</t>
  </si>
  <si>
    <t>111251111R00</t>
  </si>
  <si>
    <t xml:space="preserve">Drcení ořezaných větví průměru do 10 cm </t>
  </si>
  <si>
    <t>m3</t>
  </si>
  <si>
    <t>4</t>
  </si>
  <si>
    <t>Vodorovné konstrukce</t>
  </si>
  <si>
    <t>619948113R00</t>
  </si>
  <si>
    <t>614471715R00</t>
  </si>
  <si>
    <t xml:space="preserve">Vyspravení beton. konstrukcí - adhézní můstek </t>
  </si>
  <si>
    <t>451476121U00</t>
  </si>
  <si>
    <t>421951114R00</t>
  </si>
  <si>
    <t>94</t>
  </si>
  <si>
    <t>Lešení a stavební výtahy</t>
  </si>
  <si>
    <t>945952111R00</t>
  </si>
  <si>
    <t xml:space="preserve">Montáž zavěšeného lešení pod mostní konstrukcí </t>
  </si>
  <si>
    <t>945952811R00</t>
  </si>
  <si>
    <t xml:space="preserve">Demontáž zavěšeného lešení pod mostni konstrukcí </t>
  </si>
  <si>
    <t>944944101R00</t>
  </si>
  <si>
    <t>Montáž záchytné sítě z umělých vláken nebo drátů (netkaná textílie)</t>
  </si>
  <si>
    <t>95</t>
  </si>
  <si>
    <t>Dokončovací konstrukce na pozemních stavbách</t>
  </si>
  <si>
    <t>959571001R00</t>
  </si>
  <si>
    <t xml:space="preserve">Odklizení písku po tryskání do 1000 m </t>
  </si>
  <si>
    <t>t</t>
  </si>
  <si>
    <t>952901411R00</t>
  </si>
  <si>
    <t xml:space="preserve">Vyčištění ostatních objektů </t>
  </si>
  <si>
    <t>96</t>
  </si>
  <si>
    <t>Bourání konstrukcí</t>
  </si>
  <si>
    <t>963065423R00</t>
  </si>
  <si>
    <t xml:space="preserve">Bourání mostovek ze dřeva tvrdého z prken </t>
  </si>
  <si>
    <t>99</t>
  </si>
  <si>
    <t>Staveništní přesun hmot</t>
  </si>
  <si>
    <t>999281111R00</t>
  </si>
  <si>
    <t xml:space="preserve">Přesun hmot pro opravy a údržbu do výšky 25 m </t>
  </si>
  <si>
    <t>767</t>
  </si>
  <si>
    <t>Konstrukce zámečnické</t>
  </si>
  <si>
    <t>767996801R00</t>
  </si>
  <si>
    <t xml:space="preserve">Demontáž atypických ocelových konstr. do 50 kg </t>
  </si>
  <si>
    <t>kg</t>
  </si>
  <si>
    <t>767995104R00</t>
  </si>
  <si>
    <t>Montáž kovových atypických konstrukcí do 50 kg zábradlí mostu</t>
  </si>
  <si>
    <t xml:space="preserve">Dotažení kotevních šroubů </t>
  </si>
  <si>
    <t>2</t>
  </si>
  <si>
    <t>Kontrola svárových spojů hlavní nos. konstrukce a dotažení šroubů</t>
  </si>
  <si>
    <t>hod</t>
  </si>
  <si>
    <t>3</t>
  </si>
  <si>
    <t xml:space="preserve">Dodávka oceli pro zábradlí </t>
  </si>
  <si>
    <t>T</t>
  </si>
  <si>
    <t>998767101R00</t>
  </si>
  <si>
    <t xml:space="preserve">Přesun hmot pro zámečnické konstr., výšky do 6 m </t>
  </si>
  <si>
    <t>783</t>
  </si>
  <si>
    <t>Nátěry</t>
  </si>
  <si>
    <t>783101831U00</t>
  </si>
  <si>
    <t xml:space="preserve">Okartáčování nátěrů  z žel mostů </t>
  </si>
  <si>
    <t>783123110R00</t>
  </si>
  <si>
    <t>Nátěr  mostů, dvojnásobný bez dodávky materiálu</t>
  </si>
  <si>
    <t>Technický aceton</t>
  </si>
  <si>
    <t>l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</si>
  <si>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</si>
  <si>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</si>
  <si>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</si>
  <si>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</si>
  <si>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</si>
  <si>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</si>
  <si>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</si>
  <si>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</si>
  <si>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</si>
  <si>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</si>
  <si>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979990161R00</t>
  </si>
  <si>
    <t xml:space="preserve">Poplatek za skládku suti - dřevo </t>
  </si>
  <si>
    <t>979990001R00</t>
  </si>
  <si>
    <t xml:space="preserve">Poplatek za skládku stavební suti </t>
  </si>
  <si>
    <t>M21</t>
  </si>
  <si>
    <t>Elektromontáže</t>
  </si>
  <si>
    <t xml:space="preserve">Demontáž a montáž kabelové lávky </t>
  </si>
  <si>
    <t>m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</si>
  <si>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</si>
  <si>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</si>
  <si>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</si>
  <si>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</si>
  <si>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</si>
  <si>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</si>
  <si>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</si>
  <si>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</si>
  <si>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Lávka - I.etapa</t>
  </si>
  <si>
    <t>Rekonstrukce lávky přes řeku Moravu</t>
  </si>
  <si>
    <t>I.etapa</t>
  </si>
  <si>
    <t xml:space="preserve">Odstranění nátěrů z ocel. konstrukcí </t>
  </si>
  <si>
    <t>783101821R00</t>
  </si>
  <si>
    <t>945942092R00</t>
  </si>
  <si>
    <t xml:space="preserve">Příplatek za každý měsíc použití lešení </t>
  </si>
  <si>
    <t>767995101R00</t>
  </si>
  <si>
    <t>Výroba a montáž kov. atypických konstr. do 5 kg</t>
  </si>
  <si>
    <t xml:space="preserve">Čistění konstrukce otryskáním pískem </t>
  </si>
  <si>
    <t>Dřevěná mostovka z dubových fošen, kotvení nerez vruty</t>
  </si>
  <si>
    <t>Impregnace řeziv vakuotlaková dle ČSN EN 351-1, tř. ohrožení 4</t>
  </si>
  <si>
    <t>Vrchní nátěr na bázi vysoce-elastických  pryskyřic, plastů a kovových příměsí</t>
  </si>
  <si>
    <t>Základní nátěr na bázi elastomerů a plastů s přidanými inhibitory koroze</t>
  </si>
  <si>
    <t>Podklad plastbeton 1 vrstva, chlorová likvidace organických nečistot, vyspravení povrchů chodníků a úložných prahů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</si>
</sst>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9" fontId="17" fillId="0" borderId="59" xfId="1" applyNumberFormat="1" applyFont="1" applyFill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zoomScale="125" zoomScaleNormal="125" workbookViewId="0">
      <selection activeCell="D7" sqref="D7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3" t="s">
        <v>1</v>
      </c>
      <c r="B2" s="4"/>
      <c r="C2" s="5"/>
      <c r="D2" s="5" t="str">
        <f>Rekapitulace!G2</f>
        <v>I.etapa</v>
      </c>
      <c r="E2" s="4"/>
      <c r="F2" s="6" t="s">
        <v>2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>
      <c r="A5" s="15"/>
      <c r="B5" s="16"/>
      <c r="C5" s="17" t="s">
        <v>165</v>
      </c>
      <c r="D5" s="18"/>
      <c r="E5" s="19"/>
      <c r="F5" s="11" t="s">
        <v>7</v>
      </c>
      <c r="G5" s="12"/>
    </row>
    <row r="6" spans="1:57" ht="12.95" customHeight="1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2.95" customHeight="1">
      <c r="A7" s="23"/>
      <c r="B7" s="24"/>
      <c r="C7" s="25" t="s">
        <v>166</v>
      </c>
      <c r="D7" s="26"/>
      <c r="E7" s="26"/>
      <c r="F7" s="27" t="s">
        <v>11</v>
      </c>
      <c r="G7" s="21">
        <f>IF(PocetMJ=0,,ROUND((F30+F32)/PocetMJ,1))</f>
        <v>0</v>
      </c>
    </row>
    <row r="8" spans="1:57">
      <c r="A8" s="28" t="s">
        <v>12</v>
      </c>
      <c r="B8" s="11"/>
      <c r="C8" s="197"/>
      <c r="D8" s="197"/>
      <c r="E8" s="198"/>
      <c r="F8" s="29" t="s">
        <v>13</v>
      </c>
      <c r="G8" s="30"/>
      <c r="H8" s="31"/>
      <c r="I8" s="32"/>
    </row>
    <row r="9" spans="1:57">
      <c r="A9" s="28" t="s">
        <v>14</v>
      </c>
      <c r="B9" s="11"/>
      <c r="C9" s="197"/>
      <c r="D9" s="197"/>
      <c r="E9" s="198"/>
      <c r="F9" s="11"/>
      <c r="G9" s="33"/>
      <c r="H9" s="34"/>
    </row>
    <row r="10" spans="1:57">
      <c r="A10" s="28" t="s">
        <v>15</v>
      </c>
      <c r="B10" s="11"/>
      <c r="C10" s="197"/>
      <c r="D10" s="197"/>
      <c r="E10" s="197"/>
      <c r="F10" s="35"/>
      <c r="G10" s="36"/>
      <c r="H10" s="37"/>
    </row>
    <row r="11" spans="1:57" ht="13.5" customHeight="1">
      <c r="A11" s="28" t="s">
        <v>16</v>
      </c>
      <c r="B11" s="11"/>
      <c r="C11" s="197"/>
      <c r="D11" s="197"/>
      <c r="E11" s="197"/>
      <c r="F11" s="38" t="s">
        <v>17</v>
      </c>
      <c r="G11" s="39"/>
      <c r="H11" s="34"/>
      <c r="BA11" s="40"/>
      <c r="BB11" s="40"/>
      <c r="BC11" s="40"/>
      <c r="BD11" s="40"/>
      <c r="BE11" s="40"/>
    </row>
    <row r="12" spans="1:57" ht="12.75" customHeight="1">
      <c r="A12" s="41" t="s">
        <v>18</v>
      </c>
      <c r="B12" s="9"/>
      <c r="C12" s="199"/>
      <c r="D12" s="199"/>
      <c r="E12" s="199"/>
      <c r="F12" s="42" t="s">
        <v>19</v>
      </c>
      <c r="G12" s="43"/>
      <c r="H12" s="34"/>
    </row>
    <row r="13" spans="1:57" ht="28.5" customHeight="1" thickBot="1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25" customHeight="1" thickBot="1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>
      <c r="A15" s="53"/>
      <c r="B15" s="54" t="s">
        <v>23</v>
      </c>
      <c r="C15" s="55">
        <f>HSV</f>
        <v>0</v>
      </c>
      <c r="D15" s="56" t="str">
        <f>Rekapitulace!A22</f>
        <v>Ztížené výrobní podmínky</v>
      </c>
      <c r="E15" s="57"/>
      <c r="F15" s="58"/>
      <c r="G15" s="55">
        <f>Rekapitulace!I22</f>
        <v>0</v>
      </c>
    </row>
    <row r="16" spans="1:57" ht="15.95" customHeight="1">
      <c r="A16" s="53" t="s">
        <v>24</v>
      </c>
      <c r="B16" s="54" t="s">
        <v>25</v>
      </c>
      <c r="C16" s="55">
        <f>PSV</f>
        <v>0</v>
      </c>
      <c r="D16" s="8" t="str">
        <f>Rekapitulace!A23</f>
        <v>Oborová přirážka</v>
      </c>
      <c r="E16" s="59"/>
      <c r="F16" s="60"/>
      <c r="G16" s="55">
        <f>Rekapitulace!I23</f>
        <v>0</v>
      </c>
    </row>
    <row r="17" spans="1:7" ht="15.95" customHeight="1">
      <c r="A17" s="53" t="s">
        <v>26</v>
      </c>
      <c r="B17" s="54" t="s">
        <v>27</v>
      </c>
      <c r="C17" s="55">
        <f>Mont</f>
        <v>0</v>
      </c>
      <c r="D17" s="8" t="str">
        <f>Rekapitulace!A24</f>
        <v>Přesun stavebních kapacit</v>
      </c>
      <c r="E17" s="59"/>
      <c r="F17" s="60"/>
      <c r="G17" s="55">
        <f>Rekapitulace!I24</f>
        <v>0</v>
      </c>
    </row>
    <row r="18" spans="1:7" ht="15.95" customHeight="1">
      <c r="A18" s="61" t="s">
        <v>28</v>
      </c>
      <c r="B18" s="62" t="s">
        <v>29</v>
      </c>
      <c r="C18" s="55">
        <f>Dodavka</f>
        <v>0</v>
      </c>
      <c r="D18" s="8" t="str">
        <f>Rekapitulace!A25</f>
        <v>Mimostaveništní doprava</v>
      </c>
      <c r="E18" s="59"/>
      <c r="F18" s="60"/>
      <c r="G18" s="55">
        <f>Rekapitulace!I25</f>
        <v>0</v>
      </c>
    </row>
    <row r="19" spans="1:7" ht="15.95" customHeight="1">
      <c r="A19" s="63" t="s">
        <v>30</v>
      </c>
      <c r="B19" s="54"/>
      <c r="C19" s="55">
        <f>SUM(C15:C18)</f>
        <v>0</v>
      </c>
      <c r="D19" s="8" t="str">
        <f>Rekapitulace!A26</f>
        <v>Zařízení staveniště</v>
      </c>
      <c r="E19" s="59"/>
      <c r="F19" s="60"/>
      <c r="G19" s="55">
        <f>Rekapitulace!I26</f>
        <v>0</v>
      </c>
    </row>
    <row r="20" spans="1:7" ht="15.95" customHeight="1">
      <c r="A20" s="63"/>
      <c r="B20" s="54"/>
      <c r="C20" s="55"/>
      <c r="D20" s="8" t="str">
        <f>Rekapitulace!A27</f>
        <v>Provoz investora</v>
      </c>
      <c r="E20" s="59"/>
      <c r="F20" s="60"/>
      <c r="G20" s="55">
        <f>Rekapitulace!I27</f>
        <v>0</v>
      </c>
    </row>
    <row r="21" spans="1:7" ht="15.95" customHeight="1">
      <c r="A21" s="63" t="s">
        <v>31</v>
      </c>
      <c r="B21" s="54"/>
      <c r="C21" s="55">
        <f>HZS</f>
        <v>0</v>
      </c>
      <c r="D21" s="8" t="str">
        <f>Rekapitulace!A28</f>
        <v>Kompletační činnost (IČD)</v>
      </c>
      <c r="E21" s="59"/>
      <c r="F21" s="60"/>
      <c r="G21" s="55">
        <f>Rekapitulace!I28</f>
        <v>0</v>
      </c>
    </row>
    <row r="22" spans="1:7" ht="15.95" customHeight="1">
      <c r="A22" s="64" t="s">
        <v>32</v>
      </c>
      <c r="B22" s="65"/>
      <c r="C22" s="55">
        <f>C19+C21</f>
        <v>0</v>
      </c>
      <c r="D22" s="8" t="s">
        <v>33</v>
      </c>
      <c r="E22" s="59"/>
      <c r="F22" s="60"/>
      <c r="G22" s="55">
        <f>G23-SUM(G15:G21)</f>
        <v>0</v>
      </c>
    </row>
    <row r="23" spans="1:7" ht="15.95" customHeight="1" thickBot="1">
      <c r="A23" s="200" t="s">
        <v>34</v>
      </c>
      <c r="B23" s="201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>
      <c r="A27" s="64"/>
      <c r="B27" s="80"/>
      <c r="C27" s="75"/>
      <c r="D27" s="65"/>
      <c r="E27" s="76"/>
      <c r="F27" s="77"/>
      <c r="G27" s="78"/>
    </row>
    <row r="28" spans="1:7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>
      <c r="A29" s="64"/>
      <c r="B29" s="65"/>
      <c r="C29" s="82"/>
      <c r="D29" s="83"/>
      <c r="E29" s="82"/>
      <c r="F29" s="65"/>
      <c r="G29" s="78"/>
    </row>
    <row r="30" spans="1:7">
      <c r="A30" s="84" t="s">
        <v>43</v>
      </c>
      <c r="B30" s="85"/>
      <c r="C30" s="86">
        <v>21</v>
      </c>
      <c r="D30" s="85" t="s">
        <v>44</v>
      </c>
      <c r="E30" s="87"/>
      <c r="F30" s="202">
        <f>C23-F32</f>
        <v>0</v>
      </c>
      <c r="G30" s="203"/>
    </row>
    <row r="31" spans="1:7">
      <c r="A31" s="84" t="s">
        <v>45</v>
      </c>
      <c r="B31" s="85"/>
      <c r="C31" s="86">
        <f>SazbaDPH1</f>
        <v>21</v>
      </c>
      <c r="D31" s="85" t="s">
        <v>46</v>
      </c>
      <c r="E31" s="87"/>
      <c r="F31" s="202">
        <f>ROUND(PRODUCT(F30,C31/100),0)</f>
        <v>0</v>
      </c>
      <c r="G31" s="203"/>
    </row>
    <row r="32" spans="1:7">
      <c r="A32" s="84" t="s">
        <v>43</v>
      </c>
      <c r="B32" s="85"/>
      <c r="C32" s="86">
        <v>0</v>
      </c>
      <c r="D32" s="85" t="s">
        <v>46</v>
      </c>
      <c r="E32" s="87"/>
      <c r="F32" s="202">
        <v>0</v>
      </c>
      <c r="G32" s="203"/>
    </row>
    <row r="33" spans="1:8">
      <c r="A33" s="84" t="s">
        <v>45</v>
      </c>
      <c r="B33" s="88"/>
      <c r="C33" s="89">
        <f>SazbaDPH2</f>
        <v>0</v>
      </c>
      <c r="D33" s="85" t="s">
        <v>46</v>
      </c>
      <c r="E33" s="60"/>
      <c r="F33" s="202">
        <f>ROUND(PRODUCT(F32,C33/100),0)</f>
        <v>0</v>
      </c>
      <c r="G33" s="203"/>
    </row>
    <row r="34" spans="1:8" s="93" customFormat="1" ht="19.5" customHeight="1" thickBot="1">
      <c r="A34" s="90" t="s">
        <v>47</v>
      </c>
      <c r="B34" s="91"/>
      <c r="C34" s="91"/>
      <c r="D34" s="91"/>
      <c r="E34" s="92"/>
      <c r="F34" s="204">
        <f>ROUND(SUM(F30:F33),0)</f>
        <v>0</v>
      </c>
      <c r="G34" s="205"/>
    </row>
    <row r="36" spans="1:8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>
      <c r="A37" s="94"/>
      <c r="B37" s="196"/>
      <c r="C37" s="196"/>
      <c r="D37" s="196"/>
      <c r="E37" s="196"/>
      <c r="F37" s="196"/>
      <c r="G37" s="196"/>
      <c r="H37" t="s">
        <v>6</v>
      </c>
    </row>
    <row r="38" spans="1:8" ht="12.75" customHeight="1">
      <c r="A38" s="95"/>
      <c r="B38" s="196"/>
      <c r="C38" s="196"/>
      <c r="D38" s="196"/>
      <c r="E38" s="196"/>
      <c r="F38" s="196"/>
      <c r="G38" s="196"/>
      <c r="H38" t="s">
        <v>6</v>
      </c>
    </row>
    <row r="39" spans="1:8">
      <c r="A39" s="95"/>
      <c r="B39" s="196"/>
      <c r="C39" s="196"/>
      <c r="D39" s="196"/>
      <c r="E39" s="196"/>
      <c r="F39" s="196"/>
      <c r="G39" s="196"/>
      <c r="H39" t="s">
        <v>6</v>
      </c>
    </row>
    <row r="40" spans="1:8">
      <c r="A40" s="95"/>
      <c r="B40" s="196"/>
      <c r="C40" s="196"/>
      <c r="D40" s="196"/>
      <c r="E40" s="196"/>
      <c r="F40" s="196"/>
      <c r="G40" s="196"/>
      <c r="H40" t="s">
        <v>6</v>
      </c>
    </row>
    <row r="41" spans="1:8">
      <c r="A41" s="95"/>
      <c r="B41" s="196"/>
      <c r="C41" s="196"/>
      <c r="D41" s="196"/>
      <c r="E41" s="196"/>
      <c r="F41" s="196"/>
      <c r="G41" s="196"/>
      <c r="H41" t="s">
        <v>6</v>
      </c>
    </row>
    <row r="42" spans="1:8">
      <c r="A42" s="95"/>
      <c r="B42" s="196"/>
      <c r="C42" s="196"/>
      <c r="D42" s="196"/>
      <c r="E42" s="196"/>
      <c r="F42" s="196"/>
      <c r="G42" s="196"/>
      <c r="H42" t="s">
        <v>6</v>
      </c>
    </row>
    <row r="43" spans="1:8">
      <c r="A43" s="95"/>
      <c r="B43" s="196"/>
      <c r="C43" s="196"/>
      <c r="D43" s="196"/>
      <c r="E43" s="196"/>
      <c r="F43" s="196"/>
      <c r="G43" s="196"/>
      <c r="H43" t="s">
        <v>6</v>
      </c>
    </row>
    <row r="44" spans="1:8">
      <c r="A44" s="95"/>
      <c r="B44" s="196"/>
      <c r="C44" s="196"/>
      <c r="D44" s="196"/>
      <c r="E44" s="196"/>
      <c r="F44" s="196"/>
      <c r="G44" s="196"/>
      <c r="H44" t="s">
        <v>6</v>
      </c>
    </row>
    <row r="45" spans="1:8" ht="0.75" customHeight="1">
      <c r="A45" s="95"/>
      <c r="B45" s="196"/>
      <c r="C45" s="196"/>
      <c r="D45" s="196"/>
      <c r="E45" s="196"/>
      <c r="F45" s="196"/>
      <c r="G45" s="196"/>
      <c r="H45" t="s">
        <v>6</v>
      </c>
    </row>
    <row r="46" spans="1:8">
      <c r="B46" s="206"/>
      <c r="C46" s="206"/>
      <c r="D46" s="206"/>
      <c r="E46" s="206"/>
      <c r="F46" s="206"/>
      <c r="G46" s="206"/>
    </row>
    <row r="47" spans="1:8">
      <c r="B47" s="206"/>
      <c r="C47" s="206"/>
      <c r="D47" s="206"/>
      <c r="E47" s="206"/>
      <c r="F47" s="206"/>
      <c r="G47" s="206"/>
    </row>
    <row r="48" spans="1:8">
      <c r="B48" s="206"/>
      <c r="C48" s="206"/>
      <c r="D48" s="206"/>
      <c r="E48" s="206"/>
      <c r="F48" s="206"/>
      <c r="G48" s="206"/>
    </row>
    <row r="49" spans="2:7">
      <c r="B49" s="206"/>
      <c r="C49" s="206"/>
      <c r="D49" s="206"/>
      <c r="E49" s="206"/>
      <c r="F49" s="206"/>
      <c r="G49" s="206"/>
    </row>
    <row r="50" spans="2:7">
      <c r="B50" s="206"/>
      <c r="C50" s="206"/>
      <c r="D50" s="206"/>
      <c r="E50" s="206"/>
      <c r="F50" s="206"/>
      <c r="G50" s="206"/>
    </row>
    <row r="51" spans="2:7">
      <c r="B51" s="206"/>
      <c r="C51" s="206"/>
      <c r="D51" s="206"/>
      <c r="E51" s="206"/>
      <c r="F51" s="206"/>
      <c r="G51" s="206"/>
    </row>
    <row r="52" spans="2:7">
      <c r="B52" s="206"/>
      <c r="C52" s="206"/>
      <c r="D52" s="206"/>
      <c r="E52" s="206"/>
      <c r="F52" s="206"/>
      <c r="G52" s="206"/>
    </row>
    <row r="53" spans="2:7">
      <c r="B53" s="206"/>
      <c r="C53" s="206"/>
      <c r="D53" s="206"/>
      <c r="E53" s="206"/>
      <c r="F53" s="206"/>
      <c r="G53" s="206"/>
    </row>
    <row r="54" spans="2:7">
      <c r="B54" s="206"/>
      <c r="C54" s="206"/>
      <c r="D54" s="206"/>
      <c r="E54" s="206"/>
      <c r="F54" s="206"/>
      <c r="G54" s="206"/>
    </row>
    <row r="55" spans="2:7">
      <c r="B55" s="206"/>
      <c r="C55" s="206"/>
      <c r="D55" s="206"/>
      <c r="E55" s="206"/>
      <c r="F55" s="206"/>
      <c r="G55" s="206"/>
    </row>
  </sheetData>
  <sheetProtection algorithmName="SHA-512" hashValue="y3GZde40u4tPXQRhZIqL/DfXP87wp8Xzo9OD0kp0Jzw4V7ikwz1bd+DJkAVUzKMxRKEyVkUSvJQQQSKPXICGXw==" saltValue="TAg6rgN6/MEPh6w+Htv6dQ==" spinCount="100000" sheet="1" formatCells="0" formatColumns="0" formatRows="0" insertColumns="0" insertRows="0" insertHyperlinks="0" deleteColumns="0" deleteRows="0" sort="0" autoFilter="0" pivotTables="0"/>
  <protectedRanges>
    <protectedRange sqref="B29 A25:G29 C8:E12" name="Oblast1"/>
  </protectedRanges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1"/>
  <sheetViews>
    <sheetView zoomScale="125" zoomScaleNormal="125" workbookViewId="0">
      <selection activeCell="I25" sqref="I25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07" t="s">
        <v>49</v>
      </c>
      <c r="B1" s="208"/>
      <c r="C1" s="96" t="str">
        <f>CONCATENATE(cislostavby," ",nazevstavby)</f>
        <v xml:space="preserve"> Rekonstrukce lávky přes řeku Moravu</v>
      </c>
      <c r="D1" s="97"/>
      <c r="E1" s="98"/>
      <c r="F1" s="97"/>
      <c r="G1" s="99" t="s">
        <v>50</v>
      </c>
      <c r="H1" s="100"/>
      <c r="I1" s="101"/>
    </row>
    <row r="2" spans="1:9" ht="13.5" thickBot="1">
      <c r="A2" s="209" t="s">
        <v>51</v>
      </c>
      <c r="B2" s="210"/>
      <c r="C2" s="102" t="str">
        <f>CONCATENATE(cisloobjektu," ",nazevobjektu)</f>
        <v xml:space="preserve"> Lávka - I.etapa</v>
      </c>
      <c r="D2" s="103"/>
      <c r="E2" s="104"/>
      <c r="F2" s="103"/>
      <c r="G2" s="211" t="s">
        <v>167</v>
      </c>
      <c r="H2" s="212"/>
      <c r="I2" s="213"/>
    </row>
    <row r="3" spans="1:9" ht="13.5" thickTop="1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9" s="34" customFormat="1">
      <c r="A7" s="191" t="str">
        <f>Položky!B7</f>
        <v>1</v>
      </c>
      <c r="B7" s="114" t="str">
        <f>Položky!C7</f>
        <v>Zemní práce</v>
      </c>
      <c r="C7" s="65"/>
      <c r="D7" s="115"/>
      <c r="E7" s="192">
        <f>Položky!BA10</f>
        <v>0</v>
      </c>
      <c r="F7" s="193">
        <f>Položky!BB10</f>
        <v>0</v>
      </c>
      <c r="G7" s="193">
        <f>Položky!BC10</f>
        <v>0</v>
      </c>
      <c r="H7" s="193">
        <f>Položky!BD10</f>
        <v>0</v>
      </c>
      <c r="I7" s="194">
        <f>Položky!BE10</f>
        <v>0</v>
      </c>
    </row>
    <row r="8" spans="1:9" s="34" customFormat="1">
      <c r="A8" s="191" t="str">
        <f>Položky!B11</f>
        <v>4</v>
      </c>
      <c r="B8" s="114" t="str">
        <f>Položky!C11</f>
        <v>Vodorovné konstrukce</v>
      </c>
      <c r="C8" s="65"/>
      <c r="D8" s="115"/>
      <c r="E8" s="192">
        <f>Položky!BA17</f>
        <v>0</v>
      </c>
      <c r="F8" s="193">
        <f>Položky!BB17</f>
        <v>0</v>
      </c>
      <c r="G8" s="193">
        <f>Položky!BC17</f>
        <v>0</v>
      </c>
      <c r="H8" s="193">
        <f>Položky!BD17</f>
        <v>0</v>
      </c>
      <c r="I8" s="194">
        <f>Položky!BE17</f>
        <v>0</v>
      </c>
    </row>
    <row r="9" spans="1:9" s="34" customFormat="1">
      <c r="A9" s="191" t="str">
        <f>Položky!B18</f>
        <v>94</v>
      </c>
      <c r="B9" s="114" t="str">
        <f>Položky!C18</f>
        <v>Lešení a stavební výtahy</v>
      </c>
      <c r="C9" s="65"/>
      <c r="D9" s="115"/>
      <c r="E9" s="192">
        <f>Položky!BA23</f>
        <v>0</v>
      </c>
      <c r="F9" s="193">
        <f>Položky!BB23</f>
        <v>0</v>
      </c>
      <c r="G9" s="193">
        <f>Položky!BC23</f>
        <v>0</v>
      </c>
      <c r="H9" s="193">
        <f>Položky!BD23</f>
        <v>0</v>
      </c>
      <c r="I9" s="194">
        <f>Položky!BE23</f>
        <v>0</v>
      </c>
    </row>
    <row r="10" spans="1:9" s="34" customFormat="1">
      <c r="A10" s="191" t="str">
        <f>Položky!B24</f>
        <v>95</v>
      </c>
      <c r="B10" s="114" t="str">
        <f>Položky!C24</f>
        <v>Dokončovací konstrukce na pozemních stavbách</v>
      </c>
      <c r="C10" s="65"/>
      <c r="D10" s="115"/>
      <c r="E10" s="192">
        <f>Položky!BA27</f>
        <v>0</v>
      </c>
      <c r="F10" s="193">
        <f>Položky!BB27</f>
        <v>0</v>
      </c>
      <c r="G10" s="193">
        <f>Položky!BC27</f>
        <v>0</v>
      </c>
      <c r="H10" s="193">
        <f>Položky!BD27</f>
        <v>0</v>
      </c>
      <c r="I10" s="194">
        <f>Položky!BE27</f>
        <v>0</v>
      </c>
    </row>
    <row r="11" spans="1:9" s="34" customFormat="1">
      <c r="A11" s="191" t="str">
        <f>Položky!B28</f>
        <v>96</v>
      </c>
      <c r="B11" s="114" t="str">
        <f>Položky!C28</f>
        <v>Bourání konstrukcí</v>
      </c>
      <c r="C11" s="65"/>
      <c r="D11" s="115"/>
      <c r="E11" s="192">
        <f>Položky!BA30</f>
        <v>0</v>
      </c>
      <c r="F11" s="193">
        <f>Položky!BB30</f>
        <v>0</v>
      </c>
      <c r="G11" s="193">
        <f>Položky!BC30</f>
        <v>0</v>
      </c>
      <c r="H11" s="193">
        <f>Položky!BD30</f>
        <v>0</v>
      </c>
      <c r="I11" s="194">
        <f>Položky!BE30</f>
        <v>0</v>
      </c>
    </row>
    <row r="12" spans="1:9" s="34" customFormat="1">
      <c r="A12" s="191" t="str">
        <f>Položky!B31</f>
        <v>99</v>
      </c>
      <c r="B12" s="114" t="str">
        <f>Položky!C31</f>
        <v>Staveništní přesun hmot</v>
      </c>
      <c r="C12" s="65"/>
      <c r="D12" s="115"/>
      <c r="E12" s="192">
        <f>Položky!BA33</f>
        <v>0</v>
      </c>
      <c r="F12" s="193">
        <f>Položky!BB33</f>
        <v>0</v>
      </c>
      <c r="G12" s="193">
        <f>Položky!BC33</f>
        <v>0</v>
      </c>
      <c r="H12" s="193">
        <f>Položky!BD33</f>
        <v>0</v>
      </c>
      <c r="I12" s="194">
        <f>Položky!BE33</f>
        <v>0</v>
      </c>
    </row>
    <row r="13" spans="1:9" s="34" customFormat="1">
      <c r="A13" s="191" t="str">
        <f>Položky!B34</f>
        <v>767</v>
      </c>
      <c r="B13" s="114" t="str">
        <f>Položky!C34</f>
        <v>Konstrukce zámečnické</v>
      </c>
      <c r="C13" s="65"/>
      <c r="D13" s="115"/>
      <c r="E13" s="192">
        <f>Položky!BA42</f>
        <v>0</v>
      </c>
      <c r="F13" s="193">
        <f>Položky!BB42</f>
        <v>0</v>
      </c>
      <c r="G13" s="193">
        <f>Položky!BC42</f>
        <v>0</v>
      </c>
      <c r="H13" s="193">
        <f>Položky!BD42</f>
        <v>0</v>
      </c>
      <c r="I13" s="194">
        <f>Položky!BE42</f>
        <v>0</v>
      </c>
    </row>
    <row r="14" spans="1:9" s="34" customFormat="1">
      <c r="A14" s="191" t="str">
        <f>Položky!B43</f>
        <v>783</v>
      </c>
      <c r="B14" s="114" t="str">
        <f>Položky!C43</f>
        <v>Nátěry</v>
      </c>
      <c r="C14" s="65"/>
      <c r="D14" s="115"/>
      <c r="E14" s="192">
        <f>Položky!BA50</f>
        <v>0</v>
      </c>
      <c r="F14" s="193">
        <f>Položky!BB50</f>
        <v>0</v>
      </c>
      <c r="G14" s="193">
        <f>Položky!BC50</f>
        <v>0</v>
      </c>
      <c r="H14" s="193">
        <f>Položky!BD50</f>
        <v>0</v>
      </c>
      <c r="I14" s="194">
        <f>Položky!BE50</f>
        <v>0</v>
      </c>
    </row>
    <row r="15" spans="1:9" s="34" customFormat="1">
      <c r="A15" s="191" t="str">
        <f>Položky!B51</f>
        <v>D96</v>
      </c>
      <c r="B15" s="114" t="str">
        <f>Položky!C51</f>
        <v>Přesuny suti a vybouraných hmot</v>
      </c>
      <c r="C15" s="65"/>
      <c r="D15" s="115"/>
      <c r="E15" s="192">
        <f>Položky!BA58</f>
        <v>0</v>
      </c>
      <c r="F15" s="193">
        <f>Položky!BB58</f>
        <v>0</v>
      </c>
      <c r="G15" s="193">
        <f>Položky!BC58</f>
        <v>0</v>
      </c>
      <c r="H15" s="193">
        <f>Položky!BD58</f>
        <v>0</v>
      </c>
      <c r="I15" s="194">
        <f>Položky!BE58</f>
        <v>0</v>
      </c>
    </row>
    <row r="16" spans="1:9" s="34" customFormat="1" ht="13.5" thickBot="1">
      <c r="A16" s="191" t="str">
        <f>Položky!B59</f>
        <v>M21</v>
      </c>
      <c r="B16" s="114" t="str">
        <f>Položky!C59</f>
        <v>Elektromontáže</v>
      </c>
      <c r="C16" s="65"/>
      <c r="D16" s="115"/>
      <c r="E16" s="192">
        <f>Položky!BA61</f>
        <v>0</v>
      </c>
      <c r="F16" s="193">
        <f>Položky!BB61</f>
        <v>0</v>
      </c>
      <c r="G16" s="193">
        <f>Položky!BC61</f>
        <v>0</v>
      </c>
      <c r="H16" s="193">
        <f>Položky!BD61</f>
        <v>0</v>
      </c>
      <c r="I16" s="194">
        <f>Položky!BE61</f>
        <v>0</v>
      </c>
    </row>
    <row r="17" spans="1:57" s="122" customFormat="1" ht="13.5" thickBot="1">
      <c r="A17" s="116"/>
      <c r="B17" s="117" t="s">
        <v>58</v>
      </c>
      <c r="C17" s="117"/>
      <c r="D17" s="118"/>
      <c r="E17" s="119">
        <f>SUM(E7:E16)</f>
        <v>0</v>
      </c>
      <c r="F17" s="120">
        <f>SUM(F7:F16)</f>
        <v>0</v>
      </c>
      <c r="G17" s="120">
        <f>SUM(G7:G16)</f>
        <v>0</v>
      </c>
      <c r="H17" s="120">
        <f>SUM(H7:H16)</f>
        <v>0</v>
      </c>
      <c r="I17" s="121">
        <f>SUM(I7:I16)</f>
        <v>0</v>
      </c>
    </row>
    <row r="18" spans="1:57">
      <c r="A18" s="65"/>
      <c r="B18" s="65"/>
      <c r="C18" s="65"/>
      <c r="D18" s="65"/>
      <c r="E18" s="65"/>
      <c r="F18" s="65"/>
      <c r="G18" s="65"/>
      <c r="H18" s="65"/>
      <c r="I18" s="65"/>
    </row>
    <row r="19" spans="1:57" ht="19.5" customHeight="1">
      <c r="A19" s="106" t="s">
        <v>59</v>
      </c>
      <c r="B19" s="106"/>
      <c r="C19" s="106"/>
      <c r="D19" s="106"/>
      <c r="E19" s="106"/>
      <c r="F19" s="106"/>
      <c r="G19" s="123"/>
      <c r="H19" s="106"/>
      <c r="I19" s="106"/>
      <c r="BA19" s="40"/>
      <c r="BB19" s="40"/>
      <c r="BC19" s="40"/>
      <c r="BD19" s="40"/>
      <c r="BE19" s="40"/>
    </row>
    <row r="20" spans="1:57" ht="13.5" thickBot="1">
      <c r="A20" s="76"/>
      <c r="B20" s="76"/>
      <c r="C20" s="76"/>
      <c r="D20" s="76"/>
      <c r="E20" s="76"/>
      <c r="F20" s="76"/>
      <c r="G20" s="76"/>
      <c r="H20" s="76"/>
      <c r="I20" s="76"/>
    </row>
    <row r="21" spans="1:57">
      <c r="A21" s="70" t="s">
        <v>60</v>
      </c>
      <c r="B21" s="71"/>
      <c r="C21" s="71"/>
      <c r="D21" s="124"/>
      <c r="E21" s="125" t="s">
        <v>61</v>
      </c>
      <c r="F21" s="126" t="s">
        <v>62</v>
      </c>
      <c r="G21" s="127" t="s">
        <v>63</v>
      </c>
      <c r="H21" s="128"/>
      <c r="I21" s="129" t="s">
        <v>61</v>
      </c>
    </row>
    <row r="22" spans="1:57">
      <c r="A22" s="63" t="s">
        <v>157</v>
      </c>
      <c r="B22" s="54"/>
      <c r="C22" s="54"/>
      <c r="D22" s="130"/>
      <c r="E22" s="131">
        <v>0</v>
      </c>
      <c r="F22" s="132">
        <v>0</v>
      </c>
      <c r="G22" s="133">
        <f t="shared" ref="G22:G29" si="0">CHOOSE(BA22+1,HSV+PSV,HSV+PSV+Mont,HSV+PSV+Dodavka+Mont,HSV,PSV,Mont,Dodavka,Mont+Dodavka,0)</f>
        <v>0</v>
      </c>
      <c r="H22" s="134"/>
      <c r="I22" s="135">
        <f t="shared" ref="I22:I29" si="1">E22+F22*G22/100</f>
        <v>0</v>
      </c>
      <c r="BA22">
        <v>0</v>
      </c>
    </row>
    <row r="23" spans="1:57">
      <c r="A23" s="63" t="s">
        <v>158</v>
      </c>
      <c r="B23" s="54"/>
      <c r="C23" s="54"/>
      <c r="D23" s="130"/>
      <c r="E23" s="131">
        <v>0</v>
      </c>
      <c r="F23" s="132">
        <v>0</v>
      </c>
      <c r="G23" s="133">
        <f t="shared" si="0"/>
        <v>0</v>
      </c>
      <c r="H23" s="134"/>
      <c r="I23" s="135">
        <f t="shared" si="1"/>
        <v>0</v>
      </c>
      <c r="BA23">
        <v>0</v>
      </c>
    </row>
    <row r="24" spans="1:57">
      <c r="A24" s="63" t="s">
        <v>159</v>
      </c>
      <c r="B24" s="54"/>
      <c r="C24" s="54"/>
      <c r="D24" s="130"/>
      <c r="E24" s="131">
        <v>0</v>
      </c>
      <c r="F24" s="132">
        <v>0</v>
      </c>
      <c r="G24" s="133">
        <f t="shared" si="0"/>
        <v>0</v>
      </c>
      <c r="H24" s="134"/>
      <c r="I24" s="135">
        <f t="shared" si="1"/>
        <v>0</v>
      </c>
      <c r="BA24">
        <v>0</v>
      </c>
    </row>
    <row r="25" spans="1:57">
      <c r="A25" s="63" t="s">
        <v>160</v>
      </c>
      <c r="B25" s="54"/>
      <c r="C25" s="54"/>
      <c r="D25" s="130"/>
      <c r="E25" s="131">
        <v>0</v>
      </c>
      <c r="F25" s="132">
        <v>0</v>
      </c>
      <c r="G25" s="133">
        <f t="shared" si="0"/>
        <v>0</v>
      </c>
      <c r="H25" s="134"/>
      <c r="I25" s="135">
        <f t="shared" si="1"/>
        <v>0</v>
      </c>
      <c r="BA25">
        <v>0</v>
      </c>
    </row>
    <row r="26" spans="1:57">
      <c r="A26" s="63" t="s">
        <v>161</v>
      </c>
      <c r="B26" s="54"/>
      <c r="C26" s="54"/>
      <c r="D26" s="130"/>
      <c r="E26" s="131">
        <v>0</v>
      </c>
      <c r="F26" s="132">
        <v>0</v>
      </c>
      <c r="G26" s="133">
        <f t="shared" si="0"/>
        <v>0</v>
      </c>
      <c r="H26" s="134"/>
      <c r="I26" s="135">
        <f t="shared" si="1"/>
        <v>0</v>
      </c>
      <c r="BA26">
        <v>1</v>
      </c>
    </row>
    <row r="27" spans="1:57">
      <c r="A27" s="63" t="s">
        <v>162</v>
      </c>
      <c r="B27" s="54"/>
      <c r="C27" s="54"/>
      <c r="D27" s="130"/>
      <c r="E27" s="131">
        <v>0</v>
      </c>
      <c r="F27" s="132">
        <v>0</v>
      </c>
      <c r="G27" s="133">
        <f t="shared" si="0"/>
        <v>0</v>
      </c>
      <c r="H27" s="134"/>
      <c r="I27" s="135">
        <f t="shared" si="1"/>
        <v>0</v>
      </c>
      <c r="BA27">
        <v>1</v>
      </c>
    </row>
    <row r="28" spans="1:57">
      <c r="A28" s="63" t="s">
        <v>163</v>
      </c>
      <c r="B28" s="54"/>
      <c r="C28" s="54"/>
      <c r="D28" s="130"/>
      <c r="E28" s="131">
        <v>0</v>
      </c>
      <c r="F28" s="132">
        <v>0</v>
      </c>
      <c r="G28" s="133">
        <f t="shared" si="0"/>
        <v>0</v>
      </c>
      <c r="H28" s="134"/>
      <c r="I28" s="135">
        <f t="shared" si="1"/>
        <v>0</v>
      </c>
      <c r="BA28">
        <v>2</v>
      </c>
    </row>
    <row r="29" spans="1:57">
      <c r="A29" s="63" t="s">
        <v>164</v>
      </c>
      <c r="B29" s="54"/>
      <c r="C29" s="54"/>
      <c r="D29" s="130"/>
      <c r="E29" s="131">
        <v>0</v>
      </c>
      <c r="F29" s="132">
        <v>0</v>
      </c>
      <c r="G29" s="133">
        <f t="shared" si="0"/>
        <v>0</v>
      </c>
      <c r="H29" s="134"/>
      <c r="I29" s="135">
        <f t="shared" si="1"/>
        <v>0</v>
      </c>
      <c r="BA29">
        <v>2</v>
      </c>
    </row>
    <row r="30" spans="1:57" ht="13.5" thickBot="1">
      <c r="A30" s="136"/>
      <c r="B30" s="137" t="s">
        <v>64</v>
      </c>
      <c r="C30" s="138"/>
      <c r="D30" s="139"/>
      <c r="E30" s="140"/>
      <c r="F30" s="141"/>
      <c r="G30" s="141"/>
      <c r="H30" s="214">
        <f>SUM(I22:I29)</f>
        <v>0</v>
      </c>
      <c r="I30" s="215"/>
    </row>
    <row r="32" spans="1:57">
      <c r="B32" s="122"/>
      <c r="F32" s="142"/>
      <c r="G32" s="143"/>
      <c r="H32" s="143"/>
      <c r="I32" s="144"/>
    </row>
    <row r="33" spans="6:9">
      <c r="F33" s="142"/>
      <c r="G33" s="143"/>
      <c r="H33" s="143"/>
      <c r="I33" s="144"/>
    </row>
    <row r="34" spans="6:9">
      <c r="F34" s="142"/>
      <c r="G34" s="143"/>
      <c r="H34" s="143"/>
      <c r="I34" s="144"/>
    </row>
    <row r="35" spans="6:9">
      <c r="F35" s="142"/>
      <c r="G35" s="143"/>
      <c r="H35" s="143"/>
      <c r="I35" s="144"/>
    </row>
    <row r="36" spans="6:9">
      <c r="F36" s="142"/>
      <c r="G36" s="143"/>
      <c r="H36" s="143"/>
      <c r="I36" s="144"/>
    </row>
    <row r="37" spans="6:9">
      <c r="F37" s="142"/>
      <c r="G37" s="143"/>
      <c r="H37" s="143"/>
      <c r="I37" s="144"/>
    </row>
    <row r="38" spans="6:9">
      <c r="F38" s="142"/>
      <c r="G38" s="143"/>
      <c r="H38" s="143"/>
      <c r="I38" s="144"/>
    </row>
    <row r="39" spans="6:9">
      <c r="F39" s="142"/>
      <c r="G39" s="143"/>
      <c r="H39" s="143"/>
      <c r="I39" s="144"/>
    </row>
    <row r="40" spans="6:9">
      <c r="F40" s="142"/>
      <c r="G40" s="143"/>
      <c r="H40" s="143"/>
      <c r="I40" s="144"/>
    </row>
    <row r="41" spans="6:9">
      <c r="F41" s="142"/>
      <c r="G41" s="143"/>
      <c r="H41" s="143"/>
      <c r="I41" s="144"/>
    </row>
    <row r="42" spans="6:9">
      <c r="F42" s="142"/>
      <c r="G42" s="143"/>
      <c r="H42" s="143"/>
      <c r="I42" s="144"/>
    </row>
    <row r="43" spans="6:9">
      <c r="F43" s="142"/>
      <c r="G43" s="143"/>
      <c r="H43" s="143"/>
      <c r="I43" s="144"/>
    </row>
    <row r="44" spans="6:9">
      <c r="F44" s="142"/>
      <c r="G44" s="143"/>
      <c r="H44" s="143"/>
      <c r="I44" s="144"/>
    </row>
    <row r="45" spans="6:9">
      <c r="F45" s="142"/>
      <c r="G45" s="143"/>
      <c r="H45" s="143"/>
      <c r="I45" s="144"/>
    </row>
    <row r="46" spans="6:9">
      <c r="F46" s="142"/>
      <c r="G46" s="143"/>
      <c r="H46" s="143"/>
      <c r="I46" s="144"/>
    </row>
    <row r="47" spans="6:9">
      <c r="F47" s="142"/>
      <c r="G47" s="143"/>
      <c r="H47" s="143"/>
      <c r="I47" s="144"/>
    </row>
    <row r="48" spans="6:9">
      <c r="F48" s="142"/>
      <c r="G48" s="143"/>
      <c r="H48" s="143"/>
      <c r="I48" s="144"/>
    </row>
    <row r="49" spans="6:9">
      <c r="F49" s="142"/>
      <c r="G49" s="143"/>
      <c r="H49" s="143"/>
      <c r="I49" s="144"/>
    </row>
    <row r="50" spans="6:9">
      <c r="F50" s="142"/>
      <c r="G50" s="143"/>
      <c r="H50" s="143"/>
      <c r="I50" s="144"/>
    </row>
    <row r="51" spans="6:9">
      <c r="F51" s="142"/>
      <c r="G51" s="143"/>
      <c r="H51" s="143"/>
      <c r="I51" s="144"/>
    </row>
    <row r="52" spans="6:9">
      <c r="F52" s="142"/>
      <c r="G52" s="143"/>
      <c r="H52" s="143"/>
      <c r="I52" s="144"/>
    </row>
    <row r="53" spans="6:9">
      <c r="F53" s="142"/>
      <c r="G53" s="143"/>
      <c r="H53" s="143"/>
      <c r="I53" s="144"/>
    </row>
    <row r="54" spans="6:9">
      <c r="F54" s="142"/>
      <c r="G54" s="143"/>
      <c r="H54" s="143"/>
      <c r="I54" s="144"/>
    </row>
    <row r="55" spans="6:9">
      <c r="F55" s="142"/>
      <c r="G55" s="143"/>
      <c r="H55" s="143"/>
      <c r="I55" s="144"/>
    </row>
    <row r="56" spans="6:9">
      <c r="F56" s="142"/>
      <c r="G56" s="143"/>
      <c r="H56" s="143"/>
      <c r="I56" s="144"/>
    </row>
    <row r="57" spans="6:9">
      <c r="F57" s="142"/>
      <c r="G57" s="143"/>
      <c r="H57" s="143"/>
      <c r="I57" s="144"/>
    </row>
    <row r="58" spans="6:9">
      <c r="F58" s="142"/>
      <c r="G58" s="143"/>
      <c r="H58" s="143"/>
      <c r="I58" s="144"/>
    </row>
    <row r="59" spans="6:9">
      <c r="F59" s="142"/>
      <c r="G59" s="143"/>
      <c r="H59" s="143"/>
      <c r="I59" s="144"/>
    </row>
    <row r="60" spans="6:9">
      <c r="F60" s="142"/>
      <c r="G60" s="143"/>
      <c r="H60" s="143"/>
      <c r="I60" s="144"/>
    </row>
    <row r="61" spans="6:9">
      <c r="F61" s="142"/>
      <c r="G61" s="143"/>
      <c r="H61" s="143"/>
      <c r="I61" s="144"/>
    </row>
    <row r="62" spans="6:9">
      <c r="F62" s="142"/>
      <c r="G62" s="143"/>
      <c r="H62" s="143"/>
      <c r="I62" s="144"/>
    </row>
    <row r="63" spans="6:9">
      <c r="F63" s="142"/>
      <c r="G63" s="143"/>
      <c r="H63" s="143"/>
      <c r="I63" s="144"/>
    </row>
    <row r="64" spans="6:9">
      <c r="F64" s="142"/>
      <c r="G64" s="143"/>
      <c r="H64" s="143"/>
      <c r="I64" s="144"/>
    </row>
    <row r="65" spans="6:9">
      <c r="F65" s="142"/>
      <c r="G65" s="143"/>
      <c r="H65" s="143"/>
      <c r="I65" s="144"/>
    </row>
    <row r="66" spans="6:9">
      <c r="F66" s="142"/>
      <c r="G66" s="143"/>
      <c r="H66" s="143"/>
      <c r="I66" s="144"/>
    </row>
    <row r="67" spans="6:9">
      <c r="F67" s="142"/>
      <c r="G67" s="143"/>
      <c r="H67" s="143"/>
      <c r="I67" s="144"/>
    </row>
    <row r="68" spans="6:9">
      <c r="F68" s="142"/>
      <c r="G68" s="143"/>
      <c r="H68" s="143"/>
      <c r="I68" s="144"/>
    </row>
    <row r="69" spans="6:9">
      <c r="F69" s="142"/>
      <c r="G69" s="143"/>
      <c r="H69" s="143"/>
      <c r="I69" s="144"/>
    </row>
    <row r="70" spans="6:9">
      <c r="F70" s="142"/>
      <c r="G70" s="143"/>
      <c r="H70" s="143"/>
      <c r="I70" s="144"/>
    </row>
    <row r="71" spans="6:9">
      <c r="F71" s="142"/>
      <c r="G71" s="143"/>
      <c r="H71" s="143"/>
      <c r="I71" s="144"/>
    </row>
    <row r="72" spans="6:9">
      <c r="F72" s="142"/>
      <c r="G72" s="143"/>
      <c r="H72" s="143"/>
      <c r="I72" s="144"/>
    </row>
    <row r="73" spans="6:9">
      <c r="F73" s="142"/>
      <c r="G73" s="143"/>
      <c r="H73" s="143"/>
      <c r="I73" s="144"/>
    </row>
    <row r="74" spans="6:9">
      <c r="F74" s="142"/>
      <c r="G74" s="143"/>
      <c r="H74" s="143"/>
      <c r="I74" s="144"/>
    </row>
    <row r="75" spans="6:9">
      <c r="F75" s="142"/>
      <c r="G75" s="143"/>
      <c r="H75" s="143"/>
      <c r="I75" s="144"/>
    </row>
    <row r="76" spans="6:9">
      <c r="F76" s="142"/>
      <c r="G76" s="143"/>
      <c r="H76" s="143"/>
      <c r="I76" s="144"/>
    </row>
    <row r="77" spans="6:9">
      <c r="F77" s="142"/>
      <c r="G77" s="143"/>
      <c r="H77" s="143"/>
      <c r="I77" s="144"/>
    </row>
    <row r="78" spans="6:9">
      <c r="F78" s="142"/>
      <c r="G78" s="143"/>
      <c r="H78" s="143"/>
      <c r="I78" s="144"/>
    </row>
    <row r="79" spans="6:9">
      <c r="F79" s="142"/>
      <c r="G79" s="143"/>
      <c r="H79" s="143"/>
      <c r="I79" s="144"/>
    </row>
    <row r="80" spans="6:9">
      <c r="F80" s="142"/>
      <c r="G80" s="143"/>
      <c r="H80" s="143"/>
      <c r="I80" s="144"/>
    </row>
    <row r="81" spans="6:9">
      <c r="F81" s="142"/>
      <c r="G81" s="143"/>
      <c r="H81" s="143"/>
      <c r="I81" s="144"/>
    </row>
  </sheetData>
  <sheetProtection algorithmName="SHA-512" hashValue="9gwR7dWDOSsxTCE+P4/PfRaBnhaBViq0whqnKgD1xX3Jcd0k6AzNhiUnvA72FLw7uu5Y3VfbRoTuRTk4hHN/bw==" saltValue="+VSZgMA2LC7DQjC4hgQJvA==" spinCount="100000" sheet="1" formatCells="0" formatColumns="0" formatRows="0" insertColumns="0" insertRows="0" insertHyperlinks="0" deleteColumns="0" deleteRows="0" sort="0" autoFilter="0" pivotTables="0"/>
  <protectedRanges>
    <protectedRange sqref="E22:F29" name="Oblast1"/>
  </protectedRanges>
  <mergeCells count="4">
    <mergeCell ref="A1:B1"/>
    <mergeCell ref="A2:B2"/>
    <mergeCell ref="G2:I2"/>
    <mergeCell ref="H30:I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34"/>
  <sheetViews>
    <sheetView showGridLines="0" showZeros="0" zoomScale="125" zoomScaleNormal="125" workbookViewId="0">
      <selection activeCell="B2" sqref="B2"/>
    </sheetView>
  </sheetViews>
  <sheetFormatPr defaultColWidth="9.140625" defaultRowHeight="12.75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85" customWidth="1"/>
    <col min="6" max="6" width="9.85546875" style="145" customWidth="1"/>
    <col min="7" max="7" width="13.85546875" style="145" customWidth="1"/>
    <col min="8" max="11" width="9.140625" style="145"/>
    <col min="12" max="12" width="75.28515625" style="145" customWidth="1"/>
    <col min="13" max="13" width="45.28515625" style="145" customWidth="1"/>
    <col min="14" max="16384" width="9.140625" style="145"/>
  </cols>
  <sheetData>
    <row r="1" spans="1:104" ht="15.75">
      <c r="A1" s="216" t="s">
        <v>65</v>
      </c>
      <c r="B1" s="216"/>
      <c r="C1" s="216"/>
      <c r="D1" s="216"/>
      <c r="E1" s="216"/>
      <c r="F1" s="216"/>
      <c r="G1" s="216"/>
    </row>
    <row r="2" spans="1:104" ht="14.25" customHeight="1" thickBot="1">
      <c r="A2" s="146"/>
      <c r="B2" s="147"/>
      <c r="C2" s="148"/>
      <c r="D2" s="148"/>
      <c r="E2" s="149"/>
      <c r="F2" s="148"/>
      <c r="G2" s="148"/>
    </row>
    <row r="3" spans="1:104" ht="13.5" thickTop="1">
      <c r="A3" s="207" t="s">
        <v>49</v>
      </c>
      <c r="B3" s="208"/>
      <c r="C3" s="96" t="str">
        <f>CONCATENATE(cislostavby," ",nazevstavby)</f>
        <v xml:space="preserve"> Rekonstrukce lávky přes řeku Moravu</v>
      </c>
      <c r="D3" s="97"/>
      <c r="E3" s="150" t="s">
        <v>66</v>
      </c>
      <c r="F3" s="151">
        <f>Rekapitulace!H1</f>
        <v>0</v>
      </c>
      <c r="G3" s="152"/>
    </row>
    <row r="4" spans="1:104" ht="13.5" thickBot="1">
      <c r="A4" s="217" t="s">
        <v>51</v>
      </c>
      <c r="B4" s="210"/>
      <c r="C4" s="102" t="str">
        <f>CONCATENATE(cisloobjektu," ",nazevobjektu)</f>
        <v xml:space="preserve"> Lávka - I.etapa</v>
      </c>
      <c r="D4" s="103"/>
      <c r="E4" s="218" t="str">
        <f>Rekapitulace!G2</f>
        <v>I.etapa</v>
      </c>
      <c r="F4" s="219"/>
      <c r="G4" s="220"/>
    </row>
    <row r="5" spans="1:104" ht="13.5" thickTop="1">
      <c r="A5" s="153"/>
      <c r="B5" s="146"/>
      <c r="C5" s="146"/>
      <c r="D5" s="146"/>
      <c r="E5" s="154"/>
      <c r="F5" s="146"/>
      <c r="G5" s="155"/>
    </row>
    <row r="6" spans="1:104">
      <c r="A6" s="156" t="s">
        <v>67</v>
      </c>
      <c r="B6" s="157" t="s">
        <v>68</v>
      </c>
      <c r="C6" s="157" t="s">
        <v>69</v>
      </c>
      <c r="D6" s="157" t="s">
        <v>70</v>
      </c>
      <c r="E6" s="158" t="s">
        <v>71</v>
      </c>
      <c r="F6" s="157" t="s">
        <v>72</v>
      </c>
      <c r="G6" s="159" t="s">
        <v>73</v>
      </c>
    </row>
    <row r="7" spans="1:104">
      <c r="A7" s="160" t="s">
        <v>74</v>
      </c>
      <c r="B7" s="161" t="s">
        <v>75</v>
      </c>
      <c r="C7" s="162" t="s">
        <v>76</v>
      </c>
      <c r="D7" s="163"/>
      <c r="E7" s="164"/>
      <c r="F7" s="164"/>
      <c r="G7" s="165"/>
      <c r="H7" s="166"/>
      <c r="I7" s="166"/>
      <c r="O7" s="167">
        <v>1</v>
      </c>
    </row>
    <row r="8" spans="1:104" ht="22.5">
      <c r="A8" s="168">
        <v>1</v>
      </c>
      <c r="B8" s="169" t="s">
        <v>79</v>
      </c>
      <c r="C8" s="170" t="s">
        <v>80</v>
      </c>
      <c r="D8" s="171" t="s">
        <v>81</v>
      </c>
      <c r="E8" s="172">
        <v>100</v>
      </c>
      <c r="F8" s="172"/>
      <c r="G8" s="173">
        <f>E8*F8</f>
        <v>0</v>
      </c>
      <c r="O8" s="167">
        <v>2</v>
      </c>
      <c r="AA8" s="145">
        <v>1</v>
      </c>
      <c r="AB8" s="145">
        <v>0</v>
      </c>
      <c r="AC8" s="145">
        <v>0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0</v>
      </c>
      <c r="CZ8" s="145">
        <v>0</v>
      </c>
    </row>
    <row r="9" spans="1:104">
      <c r="A9" s="168">
        <v>2</v>
      </c>
      <c r="B9" s="169" t="s">
        <v>82</v>
      </c>
      <c r="C9" s="170" t="s">
        <v>83</v>
      </c>
      <c r="D9" s="171" t="s">
        <v>84</v>
      </c>
      <c r="E9" s="172">
        <v>1</v>
      </c>
      <c r="F9" s="172"/>
      <c r="G9" s="173">
        <f>E9*F9</f>
        <v>0</v>
      </c>
      <c r="O9" s="167">
        <v>2</v>
      </c>
      <c r="AA9" s="145">
        <v>1</v>
      </c>
      <c r="AB9" s="145">
        <v>1</v>
      </c>
      <c r="AC9" s="145">
        <v>1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</v>
      </c>
      <c r="CB9" s="174">
        <v>1</v>
      </c>
      <c r="CZ9" s="145">
        <v>0</v>
      </c>
    </row>
    <row r="10" spans="1:104">
      <c r="A10" s="175"/>
      <c r="B10" s="176" t="s">
        <v>78</v>
      </c>
      <c r="C10" s="177" t="str">
        <f>CONCATENATE(B7," ",C7)</f>
        <v>1 Zemní práce</v>
      </c>
      <c r="D10" s="178"/>
      <c r="E10" s="179"/>
      <c r="F10" s="180"/>
      <c r="G10" s="181">
        <f>SUM(G7:G9)</f>
        <v>0</v>
      </c>
      <c r="O10" s="167">
        <v>4</v>
      </c>
      <c r="BA10" s="182">
        <f>SUM(BA7:BA9)</f>
        <v>0</v>
      </c>
      <c r="BB10" s="182">
        <f>SUM(BB7:BB9)</f>
        <v>0</v>
      </c>
      <c r="BC10" s="182">
        <f>SUM(BC7:BC9)</f>
        <v>0</v>
      </c>
      <c r="BD10" s="182">
        <f>SUM(BD7:BD9)</f>
        <v>0</v>
      </c>
      <c r="BE10" s="182">
        <f>SUM(BE7:BE9)</f>
        <v>0</v>
      </c>
    </row>
    <row r="11" spans="1:104">
      <c r="A11" s="160" t="s">
        <v>74</v>
      </c>
      <c r="B11" s="161" t="s">
        <v>85</v>
      </c>
      <c r="C11" s="162" t="s">
        <v>86</v>
      </c>
      <c r="D11" s="163"/>
      <c r="E11" s="164"/>
      <c r="F11" s="164"/>
      <c r="G11" s="165"/>
      <c r="H11" s="166"/>
      <c r="I11" s="166"/>
      <c r="O11" s="167">
        <v>1</v>
      </c>
    </row>
    <row r="12" spans="1:104">
      <c r="A12" s="168">
        <v>3</v>
      </c>
      <c r="B12" s="195" t="s">
        <v>87</v>
      </c>
      <c r="C12" s="170" t="s">
        <v>174</v>
      </c>
      <c r="D12" s="171" t="s">
        <v>81</v>
      </c>
      <c r="E12" s="172">
        <v>696</v>
      </c>
      <c r="F12" s="172"/>
      <c r="G12" s="173">
        <f>E12*F12</f>
        <v>0</v>
      </c>
      <c r="O12" s="167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74">
        <v>1</v>
      </c>
      <c r="CB12" s="174">
        <v>1</v>
      </c>
      <c r="CZ12" s="145">
        <v>3.6999999999999999E-4</v>
      </c>
    </row>
    <row r="13" spans="1:104">
      <c r="A13" s="168">
        <v>4</v>
      </c>
      <c r="B13" s="195" t="s">
        <v>88</v>
      </c>
      <c r="C13" s="170" t="s">
        <v>89</v>
      </c>
      <c r="D13" s="171" t="s">
        <v>81</v>
      </c>
      <c r="E13" s="172">
        <v>18</v>
      </c>
      <c r="F13" s="172"/>
      <c r="G13" s="173">
        <f>E13*F13</f>
        <v>0</v>
      </c>
      <c r="O13" s="167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>IF(AZ13=1,G13,0)</f>
        <v>0</v>
      </c>
      <c r="BB13" s="145">
        <f>IF(AZ13=2,G13,0)</f>
        <v>0</v>
      </c>
      <c r="BC13" s="145">
        <f>IF(AZ13=3,G13,0)</f>
        <v>0</v>
      </c>
      <c r="BD13" s="145">
        <f>IF(AZ13=4,G13,0)</f>
        <v>0</v>
      </c>
      <c r="BE13" s="145">
        <f>IF(AZ13=5,G13,0)</f>
        <v>0</v>
      </c>
      <c r="CA13" s="174">
        <v>1</v>
      </c>
      <c r="CB13" s="174">
        <v>1</v>
      </c>
      <c r="CZ13" s="145">
        <v>1.6000000000000001E-3</v>
      </c>
    </row>
    <row r="14" spans="1:104" ht="33.75">
      <c r="A14" s="168">
        <v>5</v>
      </c>
      <c r="B14" s="195" t="s">
        <v>90</v>
      </c>
      <c r="C14" s="170" t="s">
        <v>179</v>
      </c>
      <c r="D14" s="171" t="s">
        <v>81</v>
      </c>
      <c r="E14" s="172">
        <v>18</v>
      </c>
      <c r="F14" s="172"/>
      <c r="G14" s="173">
        <f>E14*F14</f>
        <v>0</v>
      </c>
      <c r="O14" s="167">
        <v>2</v>
      </c>
      <c r="AA14" s="145">
        <v>1</v>
      </c>
      <c r="AB14" s="145">
        <v>0</v>
      </c>
      <c r="AC14" s="145">
        <v>0</v>
      </c>
      <c r="AZ14" s="145">
        <v>1</v>
      </c>
      <c r="BA14" s="145">
        <f>IF(AZ14=1,G14,0)</f>
        <v>0</v>
      </c>
      <c r="BB14" s="145">
        <f>IF(AZ14=2,G14,0)</f>
        <v>0</v>
      </c>
      <c r="BC14" s="145">
        <f>IF(AZ14=3,G14,0)</f>
        <v>0</v>
      </c>
      <c r="BD14" s="145">
        <f>IF(AZ14=4,G14,0)</f>
        <v>0</v>
      </c>
      <c r="BE14" s="145">
        <f>IF(AZ14=5,G14,0)</f>
        <v>0</v>
      </c>
      <c r="CA14" s="174">
        <v>1</v>
      </c>
      <c r="CB14" s="174">
        <v>0</v>
      </c>
      <c r="CZ14" s="145">
        <v>2.6450000000000001E-2</v>
      </c>
    </row>
    <row r="15" spans="1:104" ht="22.5">
      <c r="A15" s="168">
        <v>6</v>
      </c>
      <c r="B15" s="195" t="s">
        <v>91</v>
      </c>
      <c r="C15" s="170" t="s">
        <v>175</v>
      </c>
      <c r="D15" s="171" t="s">
        <v>84</v>
      </c>
      <c r="E15" s="172">
        <v>17.25</v>
      </c>
      <c r="F15" s="172"/>
      <c r="G15" s="173">
        <f>E15*F15</f>
        <v>0</v>
      </c>
      <c r="O15" s="167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>IF(AZ15=1,G15,0)</f>
        <v>0</v>
      </c>
      <c r="BB15" s="145">
        <f>IF(AZ15=2,G15,0)</f>
        <v>0</v>
      </c>
      <c r="BC15" s="145">
        <f>IF(AZ15=3,G15,0)</f>
        <v>0</v>
      </c>
      <c r="BD15" s="145">
        <f>IF(AZ15=4,G15,0)</f>
        <v>0</v>
      </c>
      <c r="BE15" s="145">
        <f>IF(AZ15=5,G15,0)</f>
        <v>0</v>
      </c>
      <c r="CA15" s="174">
        <v>1</v>
      </c>
      <c r="CB15" s="174">
        <v>1</v>
      </c>
      <c r="CZ15" s="145">
        <v>0.61943999999999999</v>
      </c>
    </row>
    <row r="16" spans="1:104" ht="22.5">
      <c r="A16" s="168">
        <v>7</v>
      </c>
      <c r="B16" s="195" t="s">
        <v>91</v>
      </c>
      <c r="C16" s="170" t="s">
        <v>176</v>
      </c>
      <c r="D16" s="171" t="s">
        <v>84</v>
      </c>
      <c r="E16" s="172">
        <v>17.25</v>
      </c>
      <c r="F16" s="172"/>
      <c r="G16" s="173">
        <f>E16*F16</f>
        <v>0</v>
      </c>
      <c r="O16" s="167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>IF(AZ16=1,G16,0)</f>
        <v>0</v>
      </c>
      <c r="BB16" s="145">
        <f>IF(AZ16=2,G16,0)</f>
        <v>0</v>
      </c>
      <c r="BC16" s="145">
        <f>IF(AZ16=3,G16,0)</f>
        <v>0</v>
      </c>
      <c r="BD16" s="145">
        <f>IF(AZ16=4,G16,0)</f>
        <v>0</v>
      </c>
      <c r="BE16" s="145">
        <f>IF(AZ16=5,G16,0)</f>
        <v>0</v>
      </c>
      <c r="CA16" s="174">
        <v>1</v>
      </c>
      <c r="CB16" s="174">
        <v>1</v>
      </c>
      <c r="CZ16" s="145">
        <v>0.61943999999999999</v>
      </c>
    </row>
    <row r="17" spans="1:104">
      <c r="A17" s="175"/>
      <c r="B17" s="176" t="s">
        <v>78</v>
      </c>
      <c r="C17" s="177" t="str">
        <f>CONCATENATE(B11," ",C11)</f>
        <v>4 Vodorovné konstrukce</v>
      </c>
      <c r="D17" s="178"/>
      <c r="E17" s="179"/>
      <c r="F17" s="180"/>
      <c r="G17" s="181">
        <f>SUM(G11:G16)</f>
        <v>0</v>
      </c>
      <c r="O17" s="167">
        <v>4</v>
      </c>
      <c r="BA17" s="182">
        <f>SUM(BA11:BA16)</f>
        <v>0</v>
      </c>
      <c r="BB17" s="182">
        <f>SUM(BB11:BB16)</f>
        <v>0</v>
      </c>
      <c r="BC17" s="182">
        <f>SUM(BC11:BC16)</f>
        <v>0</v>
      </c>
      <c r="BD17" s="182">
        <f>SUM(BD11:BD16)</f>
        <v>0</v>
      </c>
      <c r="BE17" s="182">
        <f>SUM(BE11:BE16)</f>
        <v>0</v>
      </c>
    </row>
    <row r="18" spans="1:104">
      <c r="A18" s="160" t="s">
        <v>74</v>
      </c>
      <c r="B18" s="161" t="s">
        <v>92</v>
      </c>
      <c r="C18" s="162" t="s">
        <v>93</v>
      </c>
      <c r="D18" s="163"/>
      <c r="E18" s="164"/>
      <c r="F18" s="164"/>
      <c r="G18" s="165"/>
      <c r="H18" s="166"/>
      <c r="I18" s="166"/>
      <c r="O18" s="167">
        <v>1</v>
      </c>
    </row>
    <row r="19" spans="1:104">
      <c r="A19" s="168">
        <v>8</v>
      </c>
      <c r="B19" s="169" t="s">
        <v>94</v>
      </c>
      <c r="C19" s="170" t="s">
        <v>95</v>
      </c>
      <c r="D19" s="171" t="s">
        <v>81</v>
      </c>
      <c r="E19" s="172">
        <v>406</v>
      </c>
      <c r="F19" s="172"/>
      <c r="G19" s="173">
        <f>E19*F19</f>
        <v>0</v>
      </c>
      <c r="O19" s="167">
        <v>2</v>
      </c>
      <c r="AA19" s="145">
        <v>1</v>
      </c>
      <c r="AB19" s="145">
        <v>1</v>
      </c>
      <c r="AC19" s="145">
        <v>1</v>
      </c>
      <c r="AZ19" s="145">
        <v>1</v>
      </c>
      <c r="BA19" s="145">
        <f>IF(AZ19=1,G19,0)</f>
        <v>0</v>
      </c>
      <c r="BB19" s="145">
        <f>IF(AZ19=2,G19,0)</f>
        <v>0</v>
      </c>
      <c r="BC19" s="145">
        <f>IF(AZ19=3,G19,0)</f>
        <v>0</v>
      </c>
      <c r="BD19" s="145">
        <f>IF(AZ19=4,G19,0)</f>
        <v>0</v>
      </c>
      <c r="BE19" s="145">
        <f>IF(AZ19=5,G19,0)</f>
        <v>0</v>
      </c>
      <c r="CA19" s="174">
        <v>1</v>
      </c>
      <c r="CB19" s="174">
        <v>1</v>
      </c>
      <c r="CZ19" s="145">
        <v>8.3899999999999999E-3</v>
      </c>
    </row>
    <row r="20" spans="1:104">
      <c r="A20" s="168">
        <v>9</v>
      </c>
      <c r="B20" s="169" t="s">
        <v>96</v>
      </c>
      <c r="C20" s="170" t="s">
        <v>97</v>
      </c>
      <c r="D20" s="171" t="s">
        <v>81</v>
      </c>
      <c r="E20" s="172">
        <v>406</v>
      </c>
      <c r="F20" s="172"/>
      <c r="G20" s="173">
        <f>E20*F20</f>
        <v>0</v>
      </c>
      <c r="O20" s="167">
        <v>2</v>
      </c>
      <c r="AA20" s="145">
        <v>1</v>
      </c>
      <c r="AB20" s="145">
        <v>1</v>
      </c>
      <c r="AC20" s="145">
        <v>1</v>
      </c>
      <c r="AZ20" s="145">
        <v>1</v>
      </c>
      <c r="BA20" s="145">
        <f>IF(AZ20=1,G20,0)</f>
        <v>0</v>
      </c>
      <c r="BB20" s="145">
        <f>IF(AZ20=2,G20,0)</f>
        <v>0</v>
      </c>
      <c r="BC20" s="145">
        <f>IF(AZ20=3,G20,0)</f>
        <v>0</v>
      </c>
      <c r="BD20" s="145">
        <f>IF(AZ20=4,G20,0)</f>
        <v>0</v>
      </c>
      <c r="BE20" s="145">
        <f>IF(AZ20=5,G20,0)</f>
        <v>0</v>
      </c>
      <c r="CA20" s="174">
        <v>1</v>
      </c>
      <c r="CB20" s="174">
        <v>1</v>
      </c>
      <c r="CZ20" s="145">
        <v>0</v>
      </c>
    </row>
    <row r="21" spans="1:104">
      <c r="A21" s="168">
        <v>10</v>
      </c>
      <c r="B21" s="169" t="s">
        <v>170</v>
      </c>
      <c r="C21" s="170" t="s">
        <v>171</v>
      </c>
      <c r="D21" s="171" t="s">
        <v>81</v>
      </c>
      <c r="E21" s="172">
        <f>406*3</f>
        <v>1218</v>
      </c>
      <c r="F21" s="172"/>
      <c r="G21" s="173">
        <f>E21*F21</f>
        <v>0</v>
      </c>
      <c r="O21" s="167">
        <v>2</v>
      </c>
      <c r="AA21" s="145">
        <v>1</v>
      </c>
      <c r="AB21" s="145">
        <v>1</v>
      </c>
      <c r="AC21" s="145">
        <v>1</v>
      </c>
      <c r="AZ21" s="145">
        <v>1</v>
      </c>
      <c r="BA21" s="145">
        <f>IF(AZ21=1,G21,0)</f>
        <v>0</v>
      </c>
      <c r="BB21" s="145">
        <f>IF(AZ21=2,G21,0)</f>
        <v>0</v>
      </c>
      <c r="BC21" s="145">
        <f>IF(AZ21=3,G21,0)</f>
        <v>0</v>
      </c>
      <c r="BD21" s="145">
        <f>IF(AZ21=4,G21,0)</f>
        <v>0</v>
      </c>
      <c r="BE21" s="145">
        <f>IF(AZ21=5,G21,0)</f>
        <v>0</v>
      </c>
      <c r="CA21" s="174">
        <v>1</v>
      </c>
      <c r="CB21" s="174">
        <v>1</v>
      </c>
      <c r="CZ21" s="145">
        <v>0</v>
      </c>
    </row>
    <row r="22" spans="1:104" ht="22.5">
      <c r="A22" s="168">
        <v>11</v>
      </c>
      <c r="B22" s="169" t="s">
        <v>98</v>
      </c>
      <c r="C22" s="170" t="s">
        <v>99</v>
      </c>
      <c r="D22" s="171" t="s">
        <v>81</v>
      </c>
      <c r="E22" s="172">
        <v>305</v>
      </c>
      <c r="F22" s="172"/>
      <c r="G22" s="173">
        <f>E22*F22</f>
        <v>0</v>
      </c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1</v>
      </c>
      <c r="CZ22" s="145">
        <v>5.0000000000000002E-5</v>
      </c>
    </row>
    <row r="23" spans="1:104">
      <c r="A23" s="175"/>
      <c r="B23" s="176" t="s">
        <v>78</v>
      </c>
      <c r="C23" s="177" t="str">
        <f>CONCATENATE(B18," ",C18)</f>
        <v>94 Lešení a stavební výtahy</v>
      </c>
      <c r="D23" s="178"/>
      <c r="E23" s="179"/>
      <c r="F23" s="180"/>
      <c r="G23" s="181">
        <f>SUM(G18:G22)</f>
        <v>0</v>
      </c>
      <c r="O23" s="167">
        <v>4</v>
      </c>
      <c r="BA23" s="182">
        <f>SUM(BA18:BA22)</f>
        <v>0</v>
      </c>
      <c r="BB23" s="182">
        <f>SUM(BB18:BB22)</f>
        <v>0</v>
      </c>
      <c r="BC23" s="182">
        <f>SUM(BC18:BC22)</f>
        <v>0</v>
      </c>
      <c r="BD23" s="182">
        <f>SUM(BD18:BD22)</f>
        <v>0</v>
      </c>
      <c r="BE23" s="182">
        <f>SUM(BE18:BE22)</f>
        <v>0</v>
      </c>
    </row>
    <row r="24" spans="1:104">
      <c r="A24" s="160" t="s">
        <v>74</v>
      </c>
      <c r="B24" s="161" t="s">
        <v>100</v>
      </c>
      <c r="C24" s="162" t="s">
        <v>101</v>
      </c>
      <c r="D24" s="163"/>
      <c r="E24" s="164"/>
      <c r="F24" s="164"/>
      <c r="G24" s="165"/>
      <c r="H24" s="166"/>
      <c r="I24" s="166"/>
      <c r="O24" s="167">
        <v>1</v>
      </c>
    </row>
    <row r="25" spans="1:104">
      <c r="A25" s="168">
        <v>12</v>
      </c>
      <c r="B25" s="169" t="s">
        <v>102</v>
      </c>
      <c r="C25" s="170" t="s">
        <v>103</v>
      </c>
      <c r="D25" s="171" t="s">
        <v>104</v>
      </c>
      <c r="E25" s="172">
        <v>3</v>
      </c>
      <c r="F25" s="172"/>
      <c r="G25" s="173">
        <f>E25*F25</f>
        <v>0</v>
      </c>
      <c r="O25" s="167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4">
        <v>1</v>
      </c>
      <c r="CB25" s="174">
        <v>1</v>
      </c>
      <c r="CZ25" s="145">
        <v>0</v>
      </c>
    </row>
    <row r="26" spans="1:104">
      <c r="A26" s="168">
        <v>13</v>
      </c>
      <c r="B26" s="169" t="s">
        <v>105</v>
      </c>
      <c r="C26" s="170" t="s">
        <v>106</v>
      </c>
      <c r="D26" s="171" t="s">
        <v>81</v>
      </c>
      <c r="E26" s="172">
        <v>305</v>
      </c>
      <c r="F26" s="172"/>
      <c r="G26" s="173">
        <f>E26*F26</f>
        <v>0</v>
      </c>
      <c r="O26" s="167">
        <v>2</v>
      </c>
      <c r="AA26" s="145">
        <v>1</v>
      </c>
      <c r="AB26" s="145">
        <v>1</v>
      </c>
      <c r="AC26" s="145">
        <v>1</v>
      </c>
      <c r="AZ26" s="145">
        <v>1</v>
      </c>
      <c r="BA26" s="145">
        <f>IF(AZ26=1,G26,0)</f>
        <v>0</v>
      </c>
      <c r="BB26" s="145">
        <f>IF(AZ26=2,G26,0)</f>
        <v>0</v>
      </c>
      <c r="BC26" s="145">
        <f>IF(AZ26=3,G26,0)</f>
        <v>0</v>
      </c>
      <c r="BD26" s="145">
        <f>IF(AZ26=4,G26,0)</f>
        <v>0</v>
      </c>
      <c r="BE26" s="145">
        <f>IF(AZ26=5,G26,0)</f>
        <v>0</v>
      </c>
      <c r="CA26" s="174">
        <v>1</v>
      </c>
      <c r="CB26" s="174">
        <v>1</v>
      </c>
      <c r="CZ26" s="145">
        <v>0</v>
      </c>
    </row>
    <row r="27" spans="1:104">
      <c r="A27" s="175"/>
      <c r="B27" s="176" t="s">
        <v>78</v>
      </c>
      <c r="C27" s="177" t="str">
        <f>CONCATENATE(B24," ",C24)</f>
        <v>95 Dokončovací konstrukce na pozemních stavbách</v>
      </c>
      <c r="D27" s="178"/>
      <c r="E27" s="179"/>
      <c r="F27" s="180"/>
      <c r="G27" s="181">
        <f>SUM(G24:G26)</f>
        <v>0</v>
      </c>
      <c r="O27" s="167">
        <v>4</v>
      </c>
      <c r="BA27" s="182">
        <f>SUM(BA24:BA26)</f>
        <v>0</v>
      </c>
      <c r="BB27" s="182">
        <f>SUM(BB24:BB26)</f>
        <v>0</v>
      </c>
      <c r="BC27" s="182">
        <f>SUM(BC24:BC26)</f>
        <v>0</v>
      </c>
      <c r="BD27" s="182">
        <f>SUM(BD24:BD26)</f>
        <v>0</v>
      </c>
      <c r="BE27" s="182">
        <f>SUM(BE24:BE26)</f>
        <v>0</v>
      </c>
    </row>
    <row r="28" spans="1:104">
      <c r="A28" s="160" t="s">
        <v>74</v>
      </c>
      <c r="B28" s="161" t="s">
        <v>107</v>
      </c>
      <c r="C28" s="162" t="s">
        <v>108</v>
      </c>
      <c r="D28" s="163"/>
      <c r="E28" s="164"/>
      <c r="F28" s="164"/>
      <c r="G28" s="165"/>
      <c r="H28" s="166"/>
      <c r="I28" s="166"/>
      <c r="O28" s="167">
        <v>1</v>
      </c>
    </row>
    <row r="29" spans="1:104">
      <c r="A29" s="168">
        <v>14</v>
      </c>
      <c r="B29" s="169" t="s">
        <v>109</v>
      </c>
      <c r="C29" s="170" t="s">
        <v>110</v>
      </c>
      <c r="D29" s="171" t="s">
        <v>84</v>
      </c>
      <c r="E29" s="172">
        <v>17.25</v>
      </c>
      <c r="F29" s="172"/>
      <c r="G29" s="173">
        <f>E29*F29</f>
        <v>0</v>
      </c>
      <c r="O29" s="167">
        <v>2</v>
      </c>
      <c r="AA29" s="145">
        <v>1</v>
      </c>
      <c r="AB29" s="145">
        <v>1</v>
      </c>
      <c r="AC29" s="145">
        <v>1</v>
      </c>
      <c r="AZ29" s="145">
        <v>1</v>
      </c>
      <c r="BA29" s="145">
        <f>IF(AZ29=1,G29,0)</f>
        <v>0</v>
      </c>
      <c r="BB29" s="145">
        <f>IF(AZ29=2,G29,0)</f>
        <v>0</v>
      </c>
      <c r="BC29" s="145">
        <f>IF(AZ29=3,G29,0)</f>
        <v>0</v>
      </c>
      <c r="BD29" s="145">
        <f>IF(AZ29=4,G29,0)</f>
        <v>0</v>
      </c>
      <c r="BE29" s="145">
        <f>IF(AZ29=5,G29,0)</f>
        <v>0</v>
      </c>
      <c r="CA29" s="174">
        <v>1</v>
      </c>
      <c r="CB29" s="174">
        <v>1</v>
      </c>
      <c r="CZ29" s="145">
        <v>0</v>
      </c>
    </row>
    <row r="30" spans="1:104">
      <c r="A30" s="175"/>
      <c r="B30" s="176" t="s">
        <v>78</v>
      </c>
      <c r="C30" s="177" t="str">
        <f>CONCATENATE(B28," ",C28)</f>
        <v>96 Bourání konstrukcí</v>
      </c>
      <c r="D30" s="178"/>
      <c r="E30" s="179"/>
      <c r="F30" s="180"/>
      <c r="G30" s="181">
        <f>SUM(G28:G29)</f>
        <v>0</v>
      </c>
      <c r="O30" s="167">
        <v>4</v>
      </c>
      <c r="BA30" s="182">
        <f>SUM(BA28:BA29)</f>
        <v>0</v>
      </c>
      <c r="BB30" s="182">
        <f>SUM(BB28:BB29)</f>
        <v>0</v>
      </c>
      <c r="BC30" s="182">
        <f>SUM(BC28:BC29)</f>
        <v>0</v>
      </c>
      <c r="BD30" s="182">
        <f>SUM(BD28:BD29)</f>
        <v>0</v>
      </c>
      <c r="BE30" s="182">
        <f>SUM(BE28:BE29)</f>
        <v>0</v>
      </c>
    </row>
    <row r="31" spans="1:104">
      <c r="A31" s="160" t="s">
        <v>74</v>
      </c>
      <c r="B31" s="161" t="s">
        <v>111</v>
      </c>
      <c r="C31" s="162" t="s">
        <v>112</v>
      </c>
      <c r="D31" s="163"/>
      <c r="E31" s="164"/>
      <c r="F31" s="164"/>
      <c r="G31" s="165"/>
      <c r="H31" s="166"/>
      <c r="I31" s="166"/>
      <c r="O31" s="167">
        <v>1</v>
      </c>
    </row>
    <row r="32" spans="1:104">
      <c r="A32" s="168">
        <v>15</v>
      </c>
      <c r="B32" s="169" t="s">
        <v>113</v>
      </c>
      <c r="C32" s="170" t="s">
        <v>114</v>
      </c>
      <c r="D32" s="171" t="s">
        <v>104</v>
      </c>
      <c r="E32" s="172">
        <v>14.869350000000001</v>
      </c>
      <c r="F32" s="172"/>
      <c r="G32" s="173">
        <f>E32*F32</f>
        <v>0</v>
      </c>
      <c r="O32" s="167">
        <v>2</v>
      </c>
      <c r="AA32" s="145">
        <v>7</v>
      </c>
      <c r="AB32" s="145">
        <v>1</v>
      </c>
      <c r="AC32" s="145">
        <v>2</v>
      </c>
      <c r="AZ32" s="145">
        <v>1</v>
      </c>
      <c r="BA32" s="145">
        <f>IF(AZ32=1,G32,0)</f>
        <v>0</v>
      </c>
      <c r="BB32" s="145">
        <f>IF(AZ32=2,G32,0)</f>
        <v>0</v>
      </c>
      <c r="BC32" s="145">
        <f>IF(AZ32=3,G32,0)</f>
        <v>0</v>
      </c>
      <c r="BD32" s="145">
        <f>IF(AZ32=4,G32,0)</f>
        <v>0</v>
      </c>
      <c r="BE32" s="145">
        <f>IF(AZ32=5,G32,0)</f>
        <v>0</v>
      </c>
      <c r="CA32" s="174">
        <v>7</v>
      </c>
      <c r="CB32" s="174">
        <v>1</v>
      </c>
      <c r="CZ32" s="145">
        <v>0</v>
      </c>
    </row>
    <row r="33" spans="1:104">
      <c r="A33" s="175"/>
      <c r="B33" s="176" t="s">
        <v>78</v>
      </c>
      <c r="C33" s="177" t="str">
        <f>CONCATENATE(B31," ",C31)</f>
        <v>99 Staveništní přesun hmot</v>
      </c>
      <c r="D33" s="178"/>
      <c r="E33" s="179"/>
      <c r="F33" s="180"/>
      <c r="G33" s="181">
        <f>SUM(G31:G32)</f>
        <v>0</v>
      </c>
      <c r="O33" s="167">
        <v>4</v>
      </c>
      <c r="BA33" s="182">
        <f>SUM(BA31:BA32)</f>
        <v>0</v>
      </c>
      <c r="BB33" s="182">
        <f>SUM(BB31:BB32)</f>
        <v>0</v>
      </c>
      <c r="BC33" s="182">
        <f>SUM(BC31:BC32)</f>
        <v>0</v>
      </c>
      <c r="BD33" s="182">
        <f>SUM(BD31:BD32)</f>
        <v>0</v>
      </c>
      <c r="BE33" s="182">
        <f>SUM(BE31:BE32)</f>
        <v>0</v>
      </c>
    </row>
    <row r="34" spans="1:104">
      <c r="A34" s="160" t="s">
        <v>74</v>
      </c>
      <c r="B34" s="161" t="s">
        <v>115</v>
      </c>
      <c r="C34" s="162" t="s">
        <v>116</v>
      </c>
      <c r="D34" s="163"/>
      <c r="E34" s="164"/>
      <c r="F34" s="164"/>
      <c r="G34" s="165"/>
      <c r="H34" s="166"/>
      <c r="I34" s="166"/>
      <c r="O34" s="167">
        <v>1</v>
      </c>
    </row>
    <row r="35" spans="1:104">
      <c r="A35" s="168">
        <v>16</v>
      </c>
      <c r="B35" s="169" t="s">
        <v>117</v>
      </c>
      <c r="C35" s="170" t="s">
        <v>118</v>
      </c>
      <c r="D35" s="171" t="s">
        <v>119</v>
      </c>
      <c r="E35" s="172">
        <v>4360</v>
      </c>
      <c r="F35" s="172"/>
      <c r="G35" s="173">
        <f t="shared" ref="G35:G41" si="0">E35*F35</f>
        <v>0</v>
      </c>
      <c r="O35" s="167">
        <v>2</v>
      </c>
      <c r="AA35" s="145">
        <v>1</v>
      </c>
      <c r="AB35" s="145">
        <v>7</v>
      </c>
      <c r="AC35" s="145">
        <v>7</v>
      </c>
      <c r="AZ35" s="145">
        <v>2</v>
      </c>
      <c r="BA35" s="145">
        <f t="shared" ref="BA35:BA41" si="1">IF(AZ35=1,G35,0)</f>
        <v>0</v>
      </c>
      <c r="BB35" s="145">
        <f t="shared" ref="BB35:BB41" si="2">IF(AZ35=2,G35,0)</f>
        <v>0</v>
      </c>
      <c r="BC35" s="145">
        <f t="shared" ref="BC35:BC41" si="3">IF(AZ35=3,G35,0)</f>
        <v>0</v>
      </c>
      <c r="BD35" s="145">
        <f t="shared" ref="BD35:BD41" si="4">IF(AZ35=4,G35,0)</f>
        <v>0</v>
      </c>
      <c r="BE35" s="145">
        <f t="shared" ref="BE35:BE41" si="5">IF(AZ35=5,G35,0)</f>
        <v>0</v>
      </c>
      <c r="CA35" s="174">
        <v>1</v>
      </c>
      <c r="CB35" s="174">
        <v>7</v>
      </c>
      <c r="CZ35" s="145">
        <v>5.0000000000000002E-5</v>
      </c>
    </row>
    <row r="36" spans="1:104" ht="22.5">
      <c r="A36" s="168">
        <v>17</v>
      </c>
      <c r="B36" s="169" t="s">
        <v>120</v>
      </c>
      <c r="C36" s="170" t="s">
        <v>121</v>
      </c>
      <c r="D36" s="171" t="s">
        <v>119</v>
      </c>
      <c r="E36" s="172">
        <v>8943</v>
      </c>
      <c r="F36" s="172"/>
      <c r="G36" s="173">
        <f t="shared" ref="G36" si="6">E36*F36</f>
        <v>0</v>
      </c>
      <c r="O36" s="167">
        <v>2</v>
      </c>
      <c r="AA36" s="145">
        <v>1</v>
      </c>
      <c r="AB36" s="145">
        <v>7</v>
      </c>
      <c r="AC36" s="145">
        <v>7</v>
      </c>
      <c r="AZ36" s="145">
        <v>2</v>
      </c>
      <c r="BA36" s="145">
        <f t="shared" ref="BA36" si="7">IF(AZ36=1,G36,0)</f>
        <v>0</v>
      </c>
      <c r="BB36" s="145">
        <f t="shared" ref="BB36" si="8">IF(AZ36=2,G36,0)</f>
        <v>0</v>
      </c>
      <c r="BC36" s="145">
        <f t="shared" ref="BC36" si="9">IF(AZ36=3,G36,0)</f>
        <v>0</v>
      </c>
      <c r="BD36" s="145">
        <f t="shared" ref="BD36" si="10">IF(AZ36=4,G36,0)</f>
        <v>0</v>
      </c>
      <c r="BE36" s="145">
        <f t="shared" ref="BE36" si="11">IF(AZ36=5,G36,0)</f>
        <v>0</v>
      </c>
      <c r="CA36" s="174">
        <v>1</v>
      </c>
      <c r="CB36" s="174">
        <v>7</v>
      </c>
      <c r="CZ36" s="145">
        <v>5.0000000000000002E-5</v>
      </c>
    </row>
    <row r="37" spans="1:104">
      <c r="A37" s="168">
        <v>18</v>
      </c>
      <c r="B37" s="169" t="s">
        <v>172</v>
      </c>
      <c r="C37" s="170" t="s">
        <v>173</v>
      </c>
      <c r="D37" s="171" t="s">
        <v>119</v>
      </c>
      <c r="E37" s="172">
        <v>564.22</v>
      </c>
      <c r="F37" s="172"/>
      <c r="G37" s="173">
        <f t="shared" si="0"/>
        <v>0</v>
      </c>
      <c r="O37" s="167">
        <v>2</v>
      </c>
      <c r="AA37" s="145">
        <v>1</v>
      </c>
      <c r="AB37" s="145">
        <v>7</v>
      </c>
      <c r="AC37" s="145">
        <v>7</v>
      </c>
      <c r="AZ37" s="145">
        <v>2</v>
      </c>
      <c r="BA37" s="145">
        <f t="shared" si="1"/>
        <v>0</v>
      </c>
      <c r="BB37" s="145">
        <f t="shared" si="2"/>
        <v>0</v>
      </c>
      <c r="BC37" s="145">
        <f t="shared" si="3"/>
        <v>0</v>
      </c>
      <c r="BD37" s="145">
        <f t="shared" si="4"/>
        <v>0</v>
      </c>
      <c r="BE37" s="145">
        <f t="shared" si="5"/>
        <v>0</v>
      </c>
      <c r="CA37" s="174">
        <v>1</v>
      </c>
      <c r="CB37" s="174">
        <v>7</v>
      </c>
      <c r="CZ37" s="145">
        <v>5.0000000000000002E-5</v>
      </c>
    </row>
    <row r="38" spans="1:104">
      <c r="A38" s="168">
        <v>19</v>
      </c>
      <c r="B38" s="195" t="s">
        <v>75</v>
      </c>
      <c r="C38" s="170" t="s">
        <v>122</v>
      </c>
      <c r="D38" s="171" t="s">
        <v>77</v>
      </c>
      <c r="E38" s="172">
        <v>26</v>
      </c>
      <c r="F38" s="172"/>
      <c r="G38" s="173">
        <f t="shared" si="0"/>
        <v>0</v>
      </c>
      <c r="O38" s="167">
        <v>2</v>
      </c>
      <c r="AA38" s="145">
        <v>12</v>
      </c>
      <c r="AB38" s="145">
        <v>0</v>
      </c>
      <c r="AC38" s="145">
        <v>28</v>
      </c>
      <c r="AZ38" s="145">
        <v>2</v>
      </c>
      <c r="BA38" s="145">
        <f t="shared" si="1"/>
        <v>0</v>
      </c>
      <c r="BB38" s="145">
        <f t="shared" si="2"/>
        <v>0</v>
      </c>
      <c r="BC38" s="145">
        <f t="shared" si="3"/>
        <v>0</v>
      </c>
      <c r="BD38" s="145">
        <f t="shared" si="4"/>
        <v>0</v>
      </c>
      <c r="BE38" s="145">
        <f t="shared" si="5"/>
        <v>0</v>
      </c>
      <c r="CA38" s="174">
        <v>12</v>
      </c>
      <c r="CB38" s="174">
        <v>0</v>
      </c>
      <c r="CZ38" s="145">
        <v>0</v>
      </c>
    </row>
    <row r="39" spans="1:104" ht="22.5">
      <c r="A39" s="168">
        <v>20</v>
      </c>
      <c r="B39" s="195" t="s">
        <v>123</v>
      </c>
      <c r="C39" s="170" t="s">
        <v>124</v>
      </c>
      <c r="D39" s="171" t="s">
        <v>125</v>
      </c>
      <c r="E39" s="172">
        <v>30</v>
      </c>
      <c r="F39" s="172"/>
      <c r="G39" s="173">
        <f t="shared" si="0"/>
        <v>0</v>
      </c>
      <c r="O39" s="167">
        <v>2</v>
      </c>
      <c r="AA39" s="145">
        <v>12</v>
      </c>
      <c r="AB39" s="145">
        <v>0</v>
      </c>
      <c r="AC39" s="145">
        <v>29</v>
      </c>
      <c r="AZ39" s="145">
        <v>2</v>
      </c>
      <c r="BA39" s="145">
        <f t="shared" si="1"/>
        <v>0</v>
      </c>
      <c r="BB39" s="145">
        <f t="shared" si="2"/>
        <v>0</v>
      </c>
      <c r="BC39" s="145">
        <f t="shared" si="3"/>
        <v>0</v>
      </c>
      <c r="BD39" s="145">
        <f t="shared" si="4"/>
        <v>0</v>
      </c>
      <c r="BE39" s="145">
        <f t="shared" si="5"/>
        <v>0</v>
      </c>
      <c r="CA39" s="174">
        <v>12</v>
      </c>
      <c r="CB39" s="174">
        <v>0</v>
      </c>
      <c r="CZ39" s="145">
        <v>0</v>
      </c>
    </row>
    <row r="40" spans="1:104">
      <c r="A40" s="168">
        <v>21</v>
      </c>
      <c r="B40" s="195" t="s">
        <v>126</v>
      </c>
      <c r="C40" s="170" t="s">
        <v>127</v>
      </c>
      <c r="D40" s="171" t="s">
        <v>128</v>
      </c>
      <c r="E40" s="172">
        <v>8.94</v>
      </c>
      <c r="F40" s="172"/>
      <c r="G40" s="173">
        <f t="shared" si="0"/>
        <v>0</v>
      </c>
      <c r="O40" s="167">
        <v>2</v>
      </c>
      <c r="AA40" s="145">
        <v>12</v>
      </c>
      <c r="AB40" s="145">
        <v>0</v>
      </c>
      <c r="AC40" s="145">
        <v>33</v>
      </c>
      <c r="AZ40" s="145">
        <v>2</v>
      </c>
      <c r="BA40" s="145">
        <f t="shared" si="1"/>
        <v>0</v>
      </c>
      <c r="BB40" s="145">
        <f t="shared" si="2"/>
        <v>0</v>
      </c>
      <c r="BC40" s="145">
        <f t="shared" si="3"/>
        <v>0</v>
      </c>
      <c r="BD40" s="145">
        <f t="shared" si="4"/>
        <v>0</v>
      </c>
      <c r="BE40" s="145">
        <f t="shared" si="5"/>
        <v>0</v>
      </c>
      <c r="CA40" s="174">
        <v>12</v>
      </c>
      <c r="CB40" s="174">
        <v>0</v>
      </c>
      <c r="CZ40" s="145">
        <v>1</v>
      </c>
    </row>
    <row r="41" spans="1:104">
      <c r="A41" s="168">
        <v>22</v>
      </c>
      <c r="B41" s="169" t="s">
        <v>129</v>
      </c>
      <c r="C41" s="170" t="s">
        <v>130</v>
      </c>
      <c r="D41" s="171" t="s">
        <v>104</v>
      </c>
      <c r="E41" s="172">
        <v>9.6051500000000001</v>
      </c>
      <c r="F41" s="172"/>
      <c r="G41" s="173">
        <f t="shared" si="0"/>
        <v>0</v>
      </c>
      <c r="O41" s="167">
        <v>2</v>
      </c>
      <c r="AA41" s="145">
        <v>7</v>
      </c>
      <c r="AB41" s="145">
        <v>1001</v>
      </c>
      <c r="AC41" s="145">
        <v>5</v>
      </c>
      <c r="AZ41" s="145">
        <v>2</v>
      </c>
      <c r="BA41" s="145">
        <f t="shared" si="1"/>
        <v>0</v>
      </c>
      <c r="BB41" s="145">
        <f t="shared" si="2"/>
        <v>0</v>
      </c>
      <c r="BC41" s="145">
        <f t="shared" si="3"/>
        <v>0</v>
      </c>
      <c r="BD41" s="145">
        <f t="shared" si="4"/>
        <v>0</v>
      </c>
      <c r="BE41" s="145">
        <f t="shared" si="5"/>
        <v>0</v>
      </c>
      <c r="CA41" s="174">
        <v>7</v>
      </c>
      <c r="CB41" s="174">
        <v>1001</v>
      </c>
      <c r="CZ41" s="145">
        <v>0</v>
      </c>
    </row>
    <row r="42" spans="1:104">
      <c r="A42" s="175"/>
      <c r="B42" s="176" t="s">
        <v>78</v>
      </c>
      <c r="C42" s="177" t="str">
        <f>CONCATENATE(B34," ",C34)</f>
        <v>767 Konstrukce zámečnické</v>
      </c>
      <c r="D42" s="178"/>
      <c r="E42" s="179"/>
      <c r="F42" s="180"/>
      <c r="G42" s="181">
        <f>SUM(G34:G41)</f>
        <v>0</v>
      </c>
      <c r="O42" s="167">
        <v>4</v>
      </c>
      <c r="BA42" s="182">
        <f>SUM(BA34:BA41)</f>
        <v>0</v>
      </c>
      <c r="BB42" s="182">
        <f>SUM(BB34:BB41)</f>
        <v>0</v>
      </c>
      <c r="BC42" s="182">
        <f>SUM(BC34:BC41)</f>
        <v>0</v>
      </c>
      <c r="BD42" s="182">
        <f>SUM(BD34:BD41)</f>
        <v>0</v>
      </c>
      <c r="BE42" s="182">
        <f>SUM(BE34:BE41)</f>
        <v>0</v>
      </c>
    </row>
    <row r="43" spans="1:104">
      <c r="A43" s="160" t="s">
        <v>74</v>
      </c>
      <c r="B43" s="161" t="s">
        <v>131</v>
      </c>
      <c r="C43" s="162" t="s">
        <v>132</v>
      </c>
      <c r="D43" s="163"/>
      <c r="E43" s="164"/>
      <c r="F43" s="164"/>
      <c r="G43" s="165"/>
      <c r="H43" s="166"/>
      <c r="I43" s="166"/>
      <c r="O43" s="167">
        <v>1</v>
      </c>
    </row>
    <row r="44" spans="1:104">
      <c r="A44" s="168">
        <v>23</v>
      </c>
      <c r="B44" s="195" t="s">
        <v>133</v>
      </c>
      <c r="C44" s="170" t="s">
        <v>134</v>
      </c>
      <c r="D44" s="171" t="s">
        <v>81</v>
      </c>
      <c r="E44" s="172">
        <v>50</v>
      </c>
      <c r="F44" s="172"/>
      <c r="G44" s="173">
        <f t="shared" ref="G44:G49" si="12">E44*F44</f>
        <v>0</v>
      </c>
      <c r="O44" s="167">
        <v>2</v>
      </c>
      <c r="AA44" s="145">
        <v>1</v>
      </c>
      <c r="AB44" s="145">
        <v>7</v>
      </c>
      <c r="AC44" s="145">
        <v>7</v>
      </c>
      <c r="AZ44" s="145">
        <v>2</v>
      </c>
      <c r="BA44" s="145">
        <f t="shared" ref="BA44:BA49" si="13">IF(AZ44=1,G44,0)</f>
        <v>0</v>
      </c>
      <c r="BB44" s="145">
        <f t="shared" ref="BB44:BB49" si="14">IF(AZ44=2,G44,0)</f>
        <v>0</v>
      </c>
      <c r="BC44" s="145">
        <f t="shared" ref="BC44:BC49" si="15">IF(AZ44=3,G44,0)</f>
        <v>0</v>
      </c>
      <c r="BD44" s="145">
        <f t="shared" ref="BD44:BD49" si="16">IF(AZ44=4,G44,0)</f>
        <v>0</v>
      </c>
      <c r="BE44" s="145">
        <f t="shared" ref="BE44:BE49" si="17">IF(AZ44=5,G44,0)</f>
        <v>0</v>
      </c>
      <c r="CA44" s="174">
        <v>1</v>
      </c>
      <c r="CB44" s="174">
        <v>7</v>
      </c>
      <c r="CZ44" s="145">
        <v>0</v>
      </c>
    </row>
    <row r="45" spans="1:104">
      <c r="A45" s="168">
        <v>24</v>
      </c>
      <c r="B45" s="195" t="s">
        <v>169</v>
      </c>
      <c r="C45" s="170" t="s">
        <v>168</v>
      </c>
      <c r="D45" s="171" t="s">
        <v>81</v>
      </c>
      <c r="E45" s="172">
        <v>963</v>
      </c>
      <c r="F45" s="172"/>
      <c r="G45" s="173">
        <f t="shared" si="12"/>
        <v>0</v>
      </c>
      <c r="O45" s="167">
        <v>2</v>
      </c>
      <c r="AA45" s="145">
        <v>1</v>
      </c>
      <c r="AB45" s="145">
        <v>1</v>
      </c>
      <c r="AC45" s="145">
        <v>1</v>
      </c>
      <c r="AZ45" s="145">
        <v>1</v>
      </c>
      <c r="BA45" s="145">
        <f t="shared" si="13"/>
        <v>0</v>
      </c>
      <c r="BB45" s="145">
        <f t="shared" si="14"/>
        <v>0</v>
      </c>
      <c r="BC45" s="145">
        <f t="shared" si="15"/>
        <v>0</v>
      </c>
      <c r="BD45" s="145">
        <f t="shared" si="16"/>
        <v>0</v>
      </c>
      <c r="BE45" s="145">
        <f t="shared" si="17"/>
        <v>0</v>
      </c>
      <c r="CA45" s="174">
        <v>1</v>
      </c>
      <c r="CB45" s="174">
        <v>1</v>
      </c>
      <c r="CZ45" s="145">
        <v>1.6000000000000001E-3</v>
      </c>
    </row>
    <row r="46" spans="1:104">
      <c r="A46" s="168">
        <v>25</v>
      </c>
      <c r="B46" s="195" t="s">
        <v>135</v>
      </c>
      <c r="C46" s="170" t="s">
        <v>136</v>
      </c>
      <c r="D46" s="171" t="s">
        <v>81</v>
      </c>
      <c r="E46" s="172">
        <v>963</v>
      </c>
      <c r="F46" s="172"/>
      <c r="G46" s="173">
        <f t="shared" si="12"/>
        <v>0</v>
      </c>
      <c r="O46" s="167">
        <v>2</v>
      </c>
      <c r="AA46" s="145">
        <v>1</v>
      </c>
      <c r="AB46" s="145">
        <v>0</v>
      </c>
      <c r="AC46" s="145">
        <v>0</v>
      </c>
      <c r="AZ46" s="145">
        <v>2</v>
      </c>
      <c r="BA46" s="145">
        <f t="shared" si="13"/>
        <v>0</v>
      </c>
      <c r="BB46" s="145">
        <f t="shared" si="14"/>
        <v>0</v>
      </c>
      <c r="BC46" s="145">
        <f t="shared" si="15"/>
        <v>0</v>
      </c>
      <c r="BD46" s="145">
        <f t="shared" si="16"/>
        <v>0</v>
      </c>
      <c r="BE46" s="145">
        <f t="shared" si="17"/>
        <v>0</v>
      </c>
      <c r="CA46" s="174">
        <v>1</v>
      </c>
      <c r="CB46" s="174">
        <v>0</v>
      </c>
      <c r="CZ46" s="145">
        <v>2.2000000000000001E-4</v>
      </c>
    </row>
    <row r="47" spans="1:104" ht="22.5">
      <c r="A47" s="168">
        <v>26</v>
      </c>
      <c r="B47" s="195" t="s">
        <v>75</v>
      </c>
      <c r="C47" s="170" t="s">
        <v>178</v>
      </c>
      <c r="D47" s="171" t="s">
        <v>119</v>
      </c>
      <c r="E47" s="172">
        <v>288.89999999999998</v>
      </c>
      <c r="F47" s="172"/>
      <c r="G47" s="173">
        <f t="shared" si="12"/>
        <v>0</v>
      </c>
      <c r="O47" s="167">
        <v>2</v>
      </c>
      <c r="AA47" s="145">
        <v>3</v>
      </c>
      <c r="AB47" s="145">
        <v>7</v>
      </c>
      <c r="AC47" s="145">
        <v>1</v>
      </c>
      <c r="AZ47" s="145">
        <v>2</v>
      </c>
      <c r="BA47" s="145">
        <f t="shared" si="13"/>
        <v>0</v>
      </c>
      <c r="BB47" s="145">
        <f t="shared" si="14"/>
        <v>0</v>
      </c>
      <c r="BC47" s="145">
        <f t="shared" si="15"/>
        <v>0</v>
      </c>
      <c r="BD47" s="145">
        <f t="shared" si="16"/>
        <v>0</v>
      </c>
      <c r="BE47" s="145">
        <f t="shared" si="17"/>
        <v>0</v>
      </c>
      <c r="CA47" s="174">
        <v>3</v>
      </c>
      <c r="CB47" s="174">
        <v>7</v>
      </c>
      <c r="CZ47" s="145">
        <v>1E-3</v>
      </c>
    </row>
    <row r="48" spans="1:104" ht="22.5">
      <c r="A48" s="168">
        <v>27</v>
      </c>
      <c r="B48" s="195" t="s">
        <v>123</v>
      </c>
      <c r="C48" s="170" t="s">
        <v>177</v>
      </c>
      <c r="D48" s="171" t="s">
        <v>119</v>
      </c>
      <c r="E48" s="172">
        <v>288.89999999999998</v>
      </c>
      <c r="F48" s="172"/>
      <c r="G48" s="173">
        <f t="shared" si="12"/>
        <v>0</v>
      </c>
      <c r="O48" s="167">
        <v>2</v>
      </c>
      <c r="AA48" s="145">
        <v>3</v>
      </c>
      <c r="AB48" s="145">
        <v>7</v>
      </c>
      <c r="AC48" s="145">
        <v>2</v>
      </c>
      <c r="AZ48" s="145">
        <v>2</v>
      </c>
      <c r="BA48" s="145">
        <f t="shared" si="13"/>
        <v>0</v>
      </c>
      <c r="BB48" s="145">
        <f t="shared" si="14"/>
        <v>0</v>
      </c>
      <c r="BC48" s="145">
        <f t="shared" si="15"/>
        <v>0</v>
      </c>
      <c r="BD48" s="145">
        <f t="shared" si="16"/>
        <v>0</v>
      </c>
      <c r="BE48" s="145">
        <f t="shared" si="17"/>
        <v>0</v>
      </c>
      <c r="CA48" s="174">
        <v>3</v>
      </c>
      <c r="CB48" s="174">
        <v>7</v>
      </c>
      <c r="CZ48" s="145">
        <v>1E-3</v>
      </c>
    </row>
    <row r="49" spans="1:104">
      <c r="A49" s="168">
        <v>28</v>
      </c>
      <c r="B49" s="195" t="s">
        <v>126</v>
      </c>
      <c r="C49" s="170" t="s">
        <v>137</v>
      </c>
      <c r="D49" s="171" t="s">
        <v>138</v>
      </c>
      <c r="E49" s="172">
        <v>70</v>
      </c>
      <c r="F49" s="172"/>
      <c r="G49" s="173">
        <f t="shared" si="12"/>
        <v>0</v>
      </c>
      <c r="O49" s="167">
        <v>2</v>
      </c>
      <c r="AA49" s="145">
        <v>3</v>
      </c>
      <c r="AB49" s="145">
        <v>7</v>
      </c>
      <c r="AC49" s="145">
        <v>3</v>
      </c>
      <c r="AZ49" s="145">
        <v>2</v>
      </c>
      <c r="BA49" s="145">
        <f t="shared" si="13"/>
        <v>0</v>
      </c>
      <c r="BB49" s="145">
        <f t="shared" si="14"/>
        <v>0</v>
      </c>
      <c r="BC49" s="145">
        <f t="shared" si="15"/>
        <v>0</v>
      </c>
      <c r="BD49" s="145">
        <f t="shared" si="16"/>
        <v>0</v>
      </c>
      <c r="BE49" s="145">
        <f t="shared" si="17"/>
        <v>0</v>
      </c>
      <c r="CA49" s="174">
        <v>3</v>
      </c>
      <c r="CB49" s="174">
        <v>7</v>
      </c>
      <c r="CZ49" s="145">
        <v>1E-3</v>
      </c>
    </row>
    <row r="50" spans="1:104">
      <c r="A50" s="175"/>
      <c r="B50" s="176" t="s">
        <v>78</v>
      </c>
      <c r="C50" s="177" t="str">
        <f>CONCATENATE(B43," ",C43)</f>
        <v>783 Nátěry</v>
      </c>
      <c r="D50" s="178"/>
      <c r="E50" s="179"/>
      <c r="F50" s="180"/>
      <c r="G50" s="181">
        <f>SUM(G43:G49)</f>
        <v>0</v>
      </c>
      <c r="O50" s="167">
        <v>4</v>
      </c>
      <c r="BA50" s="182">
        <f>SUM(BA43:BA49)</f>
        <v>0</v>
      </c>
      <c r="BB50" s="182">
        <f>SUM(BB43:BB49)</f>
        <v>0</v>
      </c>
      <c r="BC50" s="182">
        <f>SUM(BC43:BC49)</f>
        <v>0</v>
      </c>
      <c r="BD50" s="182">
        <f>SUM(BD43:BD49)</f>
        <v>0</v>
      </c>
      <c r="BE50" s="182">
        <f>SUM(BE43:BE49)</f>
        <v>0</v>
      </c>
    </row>
    <row r="51" spans="1:104">
      <c r="A51" s="160" t="s">
        <v>74</v>
      </c>
      <c r="B51" s="161" t="s">
        <v>139</v>
      </c>
      <c r="C51" s="162" t="s">
        <v>140</v>
      </c>
      <c r="D51" s="163"/>
      <c r="E51" s="164"/>
      <c r="F51" s="164"/>
      <c r="G51" s="165"/>
      <c r="H51" s="166"/>
      <c r="I51" s="166"/>
      <c r="O51" s="167">
        <v>1</v>
      </c>
    </row>
    <row r="52" spans="1:104">
      <c r="A52" s="168">
        <v>29</v>
      </c>
      <c r="B52" s="195" t="s">
        <v>141</v>
      </c>
      <c r="C52" s="170" t="s">
        <v>142</v>
      </c>
      <c r="D52" s="171" t="s">
        <v>104</v>
      </c>
      <c r="E52" s="172">
        <v>24.297999999999998</v>
      </c>
      <c r="F52" s="172"/>
      <c r="G52" s="173">
        <f t="shared" ref="G52:G57" si="18">E52*F52</f>
        <v>0</v>
      </c>
      <c r="O52" s="167">
        <v>2</v>
      </c>
      <c r="AA52" s="145">
        <v>8</v>
      </c>
      <c r="AB52" s="145">
        <v>0</v>
      </c>
      <c r="AC52" s="145">
        <v>3</v>
      </c>
      <c r="AZ52" s="145">
        <v>1</v>
      </c>
      <c r="BA52" s="145">
        <f t="shared" ref="BA52:BA57" si="19">IF(AZ52=1,G52,0)</f>
        <v>0</v>
      </c>
      <c r="BB52" s="145">
        <f t="shared" ref="BB52:BB57" si="20">IF(AZ52=2,G52,0)</f>
        <v>0</v>
      </c>
      <c r="BC52" s="145">
        <f t="shared" ref="BC52:BC57" si="21">IF(AZ52=3,G52,0)</f>
        <v>0</v>
      </c>
      <c r="BD52" s="145">
        <f t="shared" ref="BD52:BD57" si="22">IF(AZ52=4,G52,0)</f>
        <v>0</v>
      </c>
      <c r="BE52" s="145">
        <f t="shared" ref="BE52:BE57" si="23">IF(AZ52=5,G52,0)</f>
        <v>0</v>
      </c>
      <c r="CA52" s="174">
        <v>8</v>
      </c>
      <c r="CB52" s="174">
        <v>0</v>
      </c>
      <c r="CZ52" s="145">
        <v>0</v>
      </c>
    </row>
    <row r="53" spans="1:104">
      <c r="A53" s="168">
        <v>30</v>
      </c>
      <c r="B53" s="195" t="s">
        <v>143</v>
      </c>
      <c r="C53" s="170" t="s">
        <v>144</v>
      </c>
      <c r="D53" s="171" t="s">
        <v>104</v>
      </c>
      <c r="E53" s="172">
        <v>242.98</v>
      </c>
      <c r="F53" s="172"/>
      <c r="G53" s="173">
        <f t="shared" si="18"/>
        <v>0</v>
      </c>
      <c r="O53" s="167">
        <v>2</v>
      </c>
      <c r="AA53" s="145">
        <v>8</v>
      </c>
      <c r="AB53" s="145">
        <v>0</v>
      </c>
      <c r="AC53" s="145">
        <v>3</v>
      </c>
      <c r="AZ53" s="145">
        <v>1</v>
      </c>
      <c r="BA53" s="145">
        <f t="shared" si="19"/>
        <v>0</v>
      </c>
      <c r="BB53" s="145">
        <f t="shared" si="20"/>
        <v>0</v>
      </c>
      <c r="BC53" s="145">
        <f t="shared" si="21"/>
        <v>0</v>
      </c>
      <c r="BD53" s="145">
        <f t="shared" si="22"/>
        <v>0</v>
      </c>
      <c r="BE53" s="145">
        <f t="shared" si="23"/>
        <v>0</v>
      </c>
      <c r="CA53" s="174">
        <v>8</v>
      </c>
      <c r="CB53" s="174">
        <v>0</v>
      </c>
      <c r="CZ53" s="145">
        <v>0</v>
      </c>
    </row>
    <row r="54" spans="1:104">
      <c r="A54" s="168">
        <v>31</v>
      </c>
      <c r="B54" s="195" t="s">
        <v>145</v>
      </c>
      <c r="C54" s="170" t="s">
        <v>146</v>
      </c>
      <c r="D54" s="171" t="s">
        <v>104</v>
      </c>
      <c r="E54" s="172">
        <v>364.47</v>
      </c>
      <c r="F54" s="172"/>
      <c r="G54" s="173">
        <f t="shared" si="18"/>
        <v>0</v>
      </c>
      <c r="O54" s="167">
        <v>2</v>
      </c>
      <c r="AA54" s="145">
        <v>8</v>
      </c>
      <c r="AB54" s="145">
        <v>0</v>
      </c>
      <c r="AC54" s="145">
        <v>3</v>
      </c>
      <c r="AZ54" s="145">
        <v>1</v>
      </c>
      <c r="BA54" s="145">
        <f t="shared" si="19"/>
        <v>0</v>
      </c>
      <c r="BB54" s="145">
        <f t="shared" si="20"/>
        <v>0</v>
      </c>
      <c r="BC54" s="145">
        <f t="shared" si="21"/>
        <v>0</v>
      </c>
      <c r="BD54" s="145">
        <f t="shared" si="22"/>
        <v>0</v>
      </c>
      <c r="BE54" s="145">
        <f t="shared" si="23"/>
        <v>0</v>
      </c>
      <c r="CA54" s="174">
        <v>8</v>
      </c>
      <c r="CB54" s="174">
        <v>0</v>
      </c>
      <c r="CZ54" s="145">
        <v>0</v>
      </c>
    </row>
    <row r="55" spans="1:104">
      <c r="A55" s="168">
        <v>32</v>
      </c>
      <c r="B55" s="195" t="s">
        <v>147</v>
      </c>
      <c r="C55" s="170" t="s">
        <v>148</v>
      </c>
      <c r="D55" s="171" t="s">
        <v>104</v>
      </c>
      <c r="E55" s="172">
        <v>801.83399999999995</v>
      </c>
      <c r="F55" s="172"/>
      <c r="G55" s="173">
        <f t="shared" si="18"/>
        <v>0</v>
      </c>
      <c r="O55" s="167">
        <v>2</v>
      </c>
      <c r="AA55" s="145">
        <v>8</v>
      </c>
      <c r="AB55" s="145">
        <v>0</v>
      </c>
      <c r="AC55" s="145">
        <v>3</v>
      </c>
      <c r="AZ55" s="145">
        <v>1</v>
      </c>
      <c r="BA55" s="145">
        <f t="shared" si="19"/>
        <v>0</v>
      </c>
      <c r="BB55" s="145">
        <f t="shared" si="20"/>
        <v>0</v>
      </c>
      <c r="BC55" s="145">
        <f t="shared" si="21"/>
        <v>0</v>
      </c>
      <c r="BD55" s="145">
        <f t="shared" si="22"/>
        <v>0</v>
      </c>
      <c r="BE55" s="145">
        <f t="shared" si="23"/>
        <v>0</v>
      </c>
      <c r="CA55" s="174">
        <v>8</v>
      </c>
      <c r="CB55" s="174">
        <v>0</v>
      </c>
      <c r="CZ55" s="145">
        <v>0</v>
      </c>
    </row>
    <row r="56" spans="1:104">
      <c r="A56" s="168">
        <v>33</v>
      </c>
      <c r="B56" s="195" t="s">
        <v>149</v>
      </c>
      <c r="C56" s="170" t="s">
        <v>150</v>
      </c>
      <c r="D56" s="171" t="s">
        <v>104</v>
      </c>
      <c r="E56" s="172">
        <v>24.297999999999998</v>
      </c>
      <c r="F56" s="172"/>
      <c r="G56" s="173">
        <f t="shared" si="18"/>
        <v>0</v>
      </c>
      <c r="O56" s="167">
        <v>2</v>
      </c>
      <c r="AA56" s="145">
        <v>8</v>
      </c>
      <c r="AB56" s="145">
        <v>0</v>
      </c>
      <c r="AC56" s="145">
        <v>3</v>
      </c>
      <c r="AZ56" s="145">
        <v>1</v>
      </c>
      <c r="BA56" s="145">
        <f t="shared" si="19"/>
        <v>0</v>
      </c>
      <c r="BB56" s="145">
        <f t="shared" si="20"/>
        <v>0</v>
      </c>
      <c r="BC56" s="145">
        <f t="shared" si="21"/>
        <v>0</v>
      </c>
      <c r="BD56" s="145">
        <f t="shared" si="22"/>
        <v>0</v>
      </c>
      <c r="BE56" s="145">
        <f t="shared" si="23"/>
        <v>0</v>
      </c>
      <c r="CA56" s="174">
        <v>8</v>
      </c>
      <c r="CB56" s="174">
        <v>0</v>
      </c>
      <c r="CZ56" s="145">
        <v>0</v>
      </c>
    </row>
    <row r="57" spans="1:104">
      <c r="A57" s="168">
        <v>34</v>
      </c>
      <c r="B57" s="195" t="s">
        <v>151</v>
      </c>
      <c r="C57" s="170" t="s">
        <v>152</v>
      </c>
      <c r="D57" s="171" t="s">
        <v>104</v>
      </c>
      <c r="E57" s="172">
        <v>24.297999999999998</v>
      </c>
      <c r="F57" s="172"/>
      <c r="G57" s="173">
        <f t="shared" si="18"/>
        <v>0</v>
      </c>
      <c r="O57" s="167">
        <v>2</v>
      </c>
      <c r="AA57" s="145">
        <v>8</v>
      </c>
      <c r="AB57" s="145">
        <v>0</v>
      </c>
      <c r="AC57" s="145">
        <v>3</v>
      </c>
      <c r="AZ57" s="145">
        <v>1</v>
      </c>
      <c r="BA57" s="145">
        <f t="shared" si="19"/>
        <v>0</v>
      </c>
      <c r="BB57" s="145">
        <f t="shared" si="20"/>
        <v>0</v>
      </c>
      <c r="BC57" s="145">
        <f t="shared" si="21"/>
        <v>0</v>
      </c>
      <c r="BD57" s="145">
        <f t="shared" si="22"/>
        <v>0</v>
      </c>
      <c r="BE57" s="145">
        <f t="shared" si="23"/>
        <v>0</v>
      </c>
      <c r="CA57" s="174">
        <v>8</v>
      </c>
      <c r="CB57" s="174">
        <v>0</v>
      </c>
      <c r="CZ57" s="145">
        <v>0</v>
      </c>
    </row>
    <row r="58" spans="1:104">
      <c r="A58" s="175"/>
      <c r="B58" s="176" t="s">
        <v>78</v>
      </c>
      <c r="C58" s="177" t="str">
        <f>CONCATENATE(B51," ",C51)</f>
        <v>D96 Přesuny suti a vybouraných hmot</v>
      </c>
      <c r="D58" s="178"/>
      <c r="E58" s="179"/>
      <c r="F58" s="180"/>
      <c r="G58" s="181">
        <f>SUM(G51:G57)</f>
        <v>0</v>
      </c>
      <c r="O58" s="167">
        <v>4</v>
      </c>
      <c r="BA58" s="182">
        <f>SUM(BA51:BA57)</f>
        <v>0</v>
      </c>
      <c r="BB58" s="182">
        <f>SUM(BB51:BB57)</f>
        <v>0</v>
      </c>
      <c r="BC58" s="182">
        <f>SUM(BC51:BC57)</f>
        <v>0</v>
      </c>
      <c r="BD58" s="182">
        <f>SUM(BD51:BD57)</f>
        <v>0</v>
      </c>
      <c r="BE58" s="182">
        <f>SUM(BE51:BE57)</f>
        <v>0</v>
      </c>
    </row>
    <row r="59" spans="1:104">
      <c r="A59" s="160" t="s">
        <v>74</v>
      </c>
      <c r="B59" s="161" t="s">
        <v>153</v>
      </c>
      <c r="C59" s="162" t="s">
        <v>154</v>
      </c>
      <c r="D59" s="163"/>
      <c r="E59" s="164"/>
      <c r="F59" s="164"/>
      <c r="G59" s="165"/>
      <c r="H59" s="166"/>
      <c r="I59" s="166"/>
      <c r="O59" s="167">
        <v>1</v>
      </c>
    </row>
    <row r="60" spans="1:104">
      <c r="A60" s="168">
        <v>35</v>
      </c>
      <c r="B60" s="169" t="s">
        <v>75</v>
      </c>
      <c r="C60" s="170" t="s">
        <v>155</v>
      </c>
      <c r="D60" s="171" t="s">
        <v>156</v>
      </c>
      <c r="E60" s="172">
        <v>75</v>
      </c>
      <c r="F60" s="172"/>
      <c r="G60" s="173">
        <f>E60*F60</f>
        <v>0</v>
      </c>
      <c r="O60" s="167">
        <v>2</v>
      </c>
      <c r="AA60" s="145">
        <v>12</v>
      </c>
      <c r="AB60" s="145">
        <v>0</v>
      </c>
      <c r="AC60" s="145">
        <v>64</v>
      </c>
      <c r="AZ60" s="145">
        <v>4</v>
      </c>
      <c r="BA60" s="145">
        <f>IF(AZ60=1,G60,0)</f>
        <v>0</v>
      </c>
      <c r="BB60" s="145">
        <f>IF(AZ60=2,G60,0)</f>
        <v>0</v>
      </c>
      <c r="BC60" s="145">
        <f>IF(AZ60=3,G60,0)</f>
        <v>0</v>
      </c>
      <c r="BD60" s="145">
        <f>IF(AZ60=4,G60,0)</f>
        <v>0</v>
      </c>
      <c r="BE60" s="145">
        <f>IF(AZ60=5,G60,0)</f>
        <v>0</v>
      </c>
      <c r="CA60" s="174">
        <v>12</v>
      </c>
      <c r="CB60" s="174">
        <v>0</v>
      </c>
      <c r="CZ60" s="145">
        <v>0</v>
      </c>
    </row>
    <row r="61" spans="1:104">
      <c r="A61" s="175"/>
      <c r="B61" s="176" t="s">
        <v>78</v>
      </c>
      <c r="C61" s="177" t="str">
        <f>CONCATENATE(B59," ",C59)</f>
        <v>M21 Elektromontáže</v>
      </c>
      <c r="D61" s="178"/>
      <c r="E61" s="179"/>
      <c r="F61" s="180"/>
      <c r="G61" s="181">
        <f>SUM(G59:G60)</f>
        <v>0</v>
      </c>
      <c r="O61" s="167">
        <v>4</v>
      </c>
      <c r="BA61" s="182">
        <f>SUM(BA59:BA60)</f>
        <v>0</v>
      </c>
      <c r="BB61" s="182">
        <f>SUM(BB59:BB60)</f>
        <v>0</v>
      </c>
      <c r="BC61" s="182">
        <f>SUM(BC59:BC60)</f>
        <v>0</v>
      </c>
      <c r="BD61" s="182">
        <f>SUM(BD59:BD60)</f>
        <v>0</v>
      </c>
      <c r="BE61" s="182">
        <f>SUM(BE59:BE60)</f>
        <v>0</v>
      </c>
    </row>
    <row r="62" spans="1:104">
      <c r="E62" s="145"/>
    </row>
    <row r="63" spans="1:104">
      <c r="E63" s="145"/>
    </row>
    <row r="64" spans="1:104">
      <c r="E64" s="145"/>
    </row>
    <row r="65" spans="5:5">
      <c r="E65" s="145"/>
    </row>
    <row r="66" spans="5:5">
      <c r="E66" s="145"/>
    </row>
    <row r="67" spans="5:5">
      <c r="E67" s="145"/>
    </row>
    <row r="68" spans="5:5">
      <c r="E68" s="145"/>
    </row>
    <row r="69" spans="5:5">
      <c r="E69" s="145"/>
    </row>
    <row r="70" spans="5:5">
      <c r="E70" s="145"/>
    </row>
    <row r="71" spans="5:5">
      <c r="E71" s="145"/>
    </row>
    <row r="72" spans="5:5">
      <c r="E72" s="145"/>
    </row>
    <row r="73" spans="5:5">
      <c r="E73" s="145"/>
    </row>
    <row r="74" spans="5:5">
      <c r="E74" s="145"/>
    </row>
    <row r="75" spans="5:5">
      <c r="E75" s="145"/>
    </row>
    <row r="76" spans="5:5">
      <c r="E76" s="145"/>
    </row>
    <row r="77" spans="5:5">
      <c r="E77" s="145"/>
    </row>
    <row r="78" spans="5:5">
      <c r="E78" s="145"/>
    </row>
    <row r="79" spans="5:5">
      <c r="E79" s="145"/>
    </row>
    <row r="80" spans="5:5">
      <c r="E80" s="145"/>
    </row>
    <row r="81" spans="1:7">
      <c r="E81" s="145"/>
    </row>
    <row r="82" spans="1:7">
      <c r="E82" s="145"/>
    </row>
    <row r="83" spans="1:7">
      <c r="E83" s="145"/>
    </row>
    <row r="84" spans="1:7">
      <c r="E84" s="145"/>
    </row>
    <row r="85" spans="1:7">
      <c r="A85" s="183"/>
      <c r="B85" s="183"/>
      <c r="C85" s="183"/>
      <c r="D85" s="183"/>
      <c r="E85" s="183"/>
      <c r="F85" s="183"/>
      <c r="G85" s="183"/>
    </row>
    <row r="86" spans="1:7">
      <c r="A86" s="183"/>
      <c r="B86" s="183"/>
      <c r="C86" s="183"/>
      <c r="D86" s="183"/>
      <c r="E86" s="183"/>
      <c r="F86" s="183"/>
      <c r="G86" s="183"/>
    </row>
    <row r="87" spans="1:7">
      <c r="A87" s="183"/>
      <c r="B87" s="183"/>
      <c r="C87" s="183"/>
      <c r="D87" s="183"/>
      <c r="E87" s="183"/>
      <c r="F87" s="183"/>
      <c r="G87" s="183"/>
    </row>
    <row r="88" spans="1:7">
      <c r="A88" s="183"/>
      <c r="B88" s="183"/>
      <c r="C88" s="183"/>
      <c r="D88" s="183"/>
      <c r="E88" s="183"/>
      <c r="F88" s="183"/>
      <c r="G88" s="183"/>
    </row>
    <row r="89" spans="1:7">
      <c r="E89" s="145"/>
    </row>
    <row r="90" spans="1:7">
      <c r="E90" s="145"/>
    </row>
    <row r="91" spans="1:7">
      <c r="E91" s="145"/>
    </row>
    <row r="92" spans="1:7">
      <c r="E92" s="145"/>
    </row>
    <row r="93" spans="1:7">
      <c r="E93" s="145"/>
    </row>
    <row r="94" spans="1:7">
      <c r="E94" s="145"/>
    </row>
    <row r="95" spans="1:7">
      <c r="E95" s="145"/>
    </row>
    <row r="96" spans="1:7">
      <c r="E96" s="145"/>
    </row>
    <row r="97" spans="5:5">
      <c r="E97" s="145"/>
    </row>
    <row r="98" spans="5:5">
      <c r="E98" s="145"/>
    </row>
    <row r="99" spans="5:5">
      <c r="E99" s="145"/>
    </row>
    <row r="100" spans="5:5">
      <c r="E100" s="145"/>
    </row>
    <row r="101" spans="5:5">
      <c r="E101" s="145"/>
    </row>
    <row r="102" spans="5:5">
      <c r="E102" s="145"/>
    </row>
    <row r="103" spans="5:5">
      <c r="E103" s="145"/>
    </row>
    <row r="104" spans="5:5">
      <c r="E104" s="145"/>
    </row>
    <row r="105" spans="5:5">
      <c r="E105" s="145"/>
    </row>
    <row r="106" spans="5:5">
      <c r="E106" s="145"/>
    </row>
    <row r="107" spans="5:5">
      <c r="E107" s="145"/>
    </row>
    <row r="108" spans="5:5">
      <c r="E108" s="145"/>
    </row>
    <row r="109" spans="5:5">
      <c r="E109" s="145"/>
    </row>
    <row r="110" spans="5:5">
      <c r="E110" s="145"/>
    </row>
    <row r="111" spans="5:5">
      <c r="E111" s="145"/>
    </row>
    <row r="112" spans="5:5">
      <c r="E112" s="145"/>
    </row>
    <row r="113" spans="1:7">
      <c r="E113" s="145"/>
    </row>
    <row r="114" spans="1:7">
      <c r="E114" s="145"/>
    </row>
    <row r="115" spans="1:7">
      <c r="E115" s="145"/>
    </row>
    <row r="116" spans="1:7">
      <c r="E116" s="145"/>
    </row>
    <row r="117" spans="1:7">
      <c r="E117" s="145"/>
    </row>
    <row r="118" spans="1:7">
      <c r="E118" s="145"/>
    </row>
    <row r="119" spans="1:7">
      <c r="E119" s="145"/>
    </row>
    <row r="120" spans="1:7">
      <c r="A120" s="184"/>
      <c r="B120" s="184"/>
    </row>
    <row r="121" spans="1:7">
      <c r="A121" s="183"/>
      <c r="B121" s="183"/>
      <c r="C121" s="186"/>
      <c r="D121" s="186"/>
      <c r="E121" s="187"/>
      <c r="F121" s="186"/>
      <c r="G121" s="188"/>
    </row>
    <row r="122" spans="1:7">
      <c r="A122" s="189"/>
      <c r="B122" s="189"/>
      <c r="C122" s="183"/>
      <c r="D122" s="183"/>
      <c r="E122" s="190"/>
      <c r="F122" s="183"/>
      <c r="G122" s="183"/>
    </row>
    <row r="123" spans="1:7">
      <c r="A123" s="183"/>
      <c r="B123" s="183"/>
      <c r="C123" s="183"/>
      <c r="D123" s="183"/>
      <c r="E123" s="190"/>
      <c r="F123" s="183"/>
      <c r="G123" s="183"/>
    </row>
    <row r="124" spans="1:7">
      <c r="A124" s="183"/>
      <c r="B124" s="183"/>
      <c r="C124" s="183"/>
      <c r="D124" s="183"/>
      <c r="E124" s="190"/>
      <c r="F124" s="183"/>
      <c r="G124" s="183"/>
    </row>
    <row r="125" spans="1:7">
      <c r="A125" s="183"/>
      <c r="B125" s="183"/>
      <c r="C125" s="183"/>
      <c r="D125" s="183"/>
      <c r="E125" s="190"/>
      <c r="F125" s="183"/>
      <c r="G125" s="183"/>
    </row>
    <row r="126" spans="1:7">
      <c r="A126" s="183"/>
      <c r="B126" s="183"/>
      <c r="C126" s="183"/>
      <c r="D126" s="183"/>
      <c r="E126" s="190"/>
      <c r="F126" s="183"/>
      <c r="G126" s="183"/>
    </row>
    <row r="127" spans="1:7">
      <c r="A127" s="183"/>
      <c r="B127" s="183"/>
      <c r="C127" s="183"/>
      <c r="D127" s="183"/>
      <c r="E127" s="190"/>
      <c r="F127" s="183"/>
      <c r="G127" s="183"/>
    </row>
    <row r="128" spans="1:7">
      <c r="A128" s="183"/>
      <c r="B128" s="183"/>
      <c r="C128" s="183"/>
      <c r="D128" s="183"/>
      <c r="E128" s="190"/>
      <c r="F128" s="183"/>
      <c r="G128" s="183"/>
    </row>
    <row r="129" spans="1:7">
      <c r="A129" s="183"/>
      <c r="B129" s="183"/>
      <c r="C129" s="183"/>
      <c r="D129" s="183"/>
      <c r="E129" s="190"/>
      <c r="F129" s="183"/>
      <c r="G129" s="183"/>
    </row>
    <row r="130" spans="1:7">
      <c r="A130" s="183"/>
      <c r="B130" s="183"/>
      <c r="C130" s="183"/>
      <c r="D130" s="183"/>
      <c r="E130" s="190"/>
      <c r="F130" s="183"/>
      <c r="G130" s="183"/>
    </row>
    <row r="131" spans="1:7">
      <c r="A131" s="183"/>
      <c r="B131" s="183"/>
      <c r="C131" s="183"/>
      <c r="D131" s="183"/>
      <c r="E131" s="190"/>
      <c r="F131" s="183"/>
      <c r="G131" s="183"/>
    </row>
    <row r="132" spans="1:7">
      <c r="A132" s="183"/>
      <c r="B132" s="183"/>
      <c r="C132" s="183"/>
      <c r="D132" s="183"/>
      <c r="E132" s="190"/>
      <c r="F132" s="183"/>
      <c r="G132" s="183"/>
    </row>
    <row r="133" spans="1:7">
      <c r="A133" s="183"/>
      <c r="B133" s="183"/>
      <c r="C133" s="183"/>
      <c r="D133" s="183"/>
      <c r="E133" s="190"/>
      <c r="F133" s="183"/>
      <c r="G133" s="183"/>
    </row>
    <row r="134" spans="1:7">
      <c r="A134" s="183"/>
      <c r="B134" s="183"/>
      <c r="C134" s="183"/>
      <c r="D134" s="183"/>
      <c r="E134" s="190"/>
      <c r="F134" s="183"/>
      <c r="G134" s="183"/>
    </row>
  </sheetData>
  <sheetProtection algorithmName="SHA-512" hashValue="RQttppflWn6sZzrdm4GOdOe1CcXKMbqup2nBdJy6YzPHJVClwRQHRPwG8V5UlKwpU04i4+oQy4l8FW0rvmZK1Q==" saltValue="DR2QBgDqPSxiTqwMRyPQtg==" spinCount="100000" sheet="1" formatCells="0" formatColumns="0" formatRows="0" insertColumns="0" insertRows="0" insertHyperlinks="0" deleteColumns="0" deleteRows="0" sort="0" autoFilter="0" pivotTables="0"/>
  <protectedRanges>
    <protectedRange sqref="F8:F9 F12:F16 F19:F22 F25:F26 F29 F32 F35:F41 F44:F49 F52:F57 F60" name="Oblast1"/>
  </protectedRanges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strachota</dc:creator>
  <cp:lastModifiedBy>salaquardova</cp:lastModifiedBy>
  <cp:lastPrinted>2019-04-02T17:03:36Z</cp:lastPrinted>
  <dcterms:created xsi:type="dcterms:W3CDTF">2016-05-22T15:35:18Z</dcterms:created>
  <dcterms:modified xsi:type="dcterms:W3CDTF">2020-05-14T09:15:07Z</dcterms:modified>
</cp:coreProperties>
</file>