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2022006-010 Pol" sheetId="12" r:id="rId4"/>
    <sheet name="01 2022006-011 Pol" sheetId="13" r:id="rId5"/>
    <sheet name="01 2022006-012 Pol" sheetId="14" r:id="rId6"/>
    <sheet name="01 2022006-013 Pol" sheetId="15" r:id="rId7"/>
    <sheet name="01 2022006-014 Pol" sheetId="16" r:id="rId8"/>
    <sheet name="01 2022006-015 Pol" sheetId="17" r:id="rId9"/>
  </sheets>
  <externalReferences>
    <externalReference r:id="rId10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2022006-010 Pol'!$1:$7</definedName>
    <definedName name="_xlnm.Print_Titles" localSheetId="4">'01 2022006-011 Pol'!$1:$7</definedName>
    <definedName name="_xlnm.Print_Titles" localSheetId="5">'01 2022006-012 Pol'!$1:$7</definedName>
    <definedName name="_xlnm.Print_Titles" localSheetId="6">'01 2022006-013 Pol'!$1:$7</definedName>
    <definedName name="_xlnm.Print_Titles" localSheetId="7">'01 2022006-014 Pol'!$1:$7</definedName>
    <definedName name="_xlnm.Print_Titles" localSheetId="8">'01 2022006-015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2022006-010 Pol'!$A$1:$X$123</definedName>
    <definedName name="_xlnm.Print_Area" localSheetId="4">'01 2022006-011 Pol'!$A$1:$X$200</definedName>
    <definedName name="_xlnm.Print_Area" localSheetId="5">'01 2022006-012 Pol'!$A$1:$X$60</definedName>
    <definedName name="_xlnm.Print_Area" localSheetId="6">'01 2022006-013 Pol'!$A$1:$X$42</definedName>
    <definedName name="_xlnm.Print_Area" localSheetId="7">'01 2022006-014 Pol'!$A$1:$X$58</definedName>
    <definedName name="_xlnm.Print_Area" localSheetId="8">'01 2022006-015 Pol'!$A$1:$X$20</definedName>
    <definedName name="_xlnm.Print_Area" localSheetId="1">Stavba!$A$1:$J$93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2" i="1" l="1"/>
  <c r="I91" i="1"/>
  <c r="I90" i="1"/>
  <c r="I18" i="1" s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47" i="1"/>
  <c r="F47" i="1"/>
  <c r="H47" i="1" s="1"/>
  <c r="I47" i="1" s="1"/>
  <c r="G46" i="1"/>
  <c r="F46" i="1"/>
  <c r="H46" i="1" s="1"/>
  <c r="I46" i="1" s="1"/>
  <c r="G45" i="1"/>
  <c r="H45" i="1" s="1"/>
  <c r="I45" i="1" s="1"/>
  <c r="F45" i="1"/>
  <c r="G44" i="1"/>
  <c r="F44" i="1"/>
  <c r="G43" i="1"/>
  <c r="F43" i="1"/>
  <c r="G42" i="1"/>
  <c r="F42" i="1"/>
  <c r="G41" i="1"/>
  <c r="F41" i="1"/>
  <c r="H41" i="1" s="1"/>
  <c r="I41" i="1" s="1"/>
  <c r="G39" i="1"/>
  <c r="F39" i="1"/>
  <c r="G19" i="17"/>
  <c r="O8" i="17"/>
  <c r="G9" i="17"/>
  <c r="G8" i="17" s="1"/>
  <c r="I9" i="17"/>
  <c r="K9" i="17"/>
  <c r="K8" i="17" s="1"/>
  <c r="M9" i="17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2" i="17"/>
  <c r="M12" i="17" s="1"/>
  <c r="I12" i="17"/>
  <c r="I8" i="17" s="1"/>
  <c r="K12" i="17"/>
  <c r="O12" i="17"/>
  <c r="Q12" i="17"/>
  <c r="V12" i="17"/>
  <c r="G13" i="17"/>
  <c r="AE19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I16" i="17"/>
  <c r="K16" i="17"/>
  <c r="M16" i="17"/>
  <c r="O16" i="17"/>
  <c r="Q16" i="17"/>
  <c r="V16" i="17"/>
  <c r="G17" i="17"/>
  <c r="I17" i="17"/>
  <c r="K17" i="17"/>
  <c r="M17" i="17"/>
  <c r="O17" i="17"/>
  <c r="Q17" i="17"/>
  <c r="V17" i="17"/>
  <c r="AF19" i="17"/>
  <c r="G57" i="16"/>
  <c r="G9" i="16"/>
  <c r="G8" i="16" s="1"/>
  <c r="I9" i="16"/>
  <c r="K9" i="16"/>
  <c r="O9" i="16"/>
  <c r="O8" i="16" s="1"/>
  <c r="Q9" i="16"/>
  <c r="Q8" i="16" s="1"/>
  <c r="V9" i="16"/>
  <c r="V8" i="16" s="1"/>
  <c r="G10" i="16"/>
  <c r="M10" i="16" s="1"/>
  <c r="I10" i="16"/>
  <c r="I8" i="16" s="1"/>
  <c r="K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I13" i="16"/>
  <c r="K13" i="16"/>
  <c r="K8" i="16" s="1"/>
  <c r="M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I47" i="16"/>
  <c r="K47" i="16"/>
  <c r="M47" i="16"/>
  <c r="O47" i="16"/>
  <c r="Q47" i="16"/>
  <c r="V47" i="16"/>
  <c r="G48" i="16"/>
  <c r="I48" i="16"/>
  <c r="K48" i="16"/>
  <c r="M48" i="16"/>
  <c r="O48" i="16"/>
  <c r="Q48" i="16"/>
  <c r="V48" i="16"/>
  <c r="G49" i="16"/>
  <c r="I49" i="16"/>
  <c r="K49" i="16"/>
  <c r="M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Q55" i="16"/>
  <c r="V55" i="16"/>
  <c r="AE57" i="16"/>
  <c r="AF57" i="16"/>
  <c r="G41" i="15"/>
  <c r="G9" i="15"/>
  <c r="G8" i="15" s="1"/>
  <c r="I9" i="15"/>
  <c r="K9" i="15"/>
  <c r="K8" i="15" s="1"/>
  <c r="O9" i="15"/>
  <c r="O8" i="15" s="1"/>
  <c r="Q9" i="15"/>
  <c r="Q8" i="15" s="1"/>
  <c r="V9" i="15"/>
  <c r="V8" i="15" s="1"/>
  <c r="G10" i="15"/>
  <c r="I10" i="15"/>
  <c r="I8" i="15" s="1"/>
  <c r="K10" i="15"/>
  <c r="M10" i="15"/>
  <c r="O10" i="15"/>
  <c r="Q10" i="15"/>
  <c r="V10" i="15"/>
  <c r="G11" i="15"/>
  <c r="I11" i="15"/>
  <c r="K11" i="15"/>
  <c r="M11" i="15"/>
  <c r="O11" i="15"/>
  <c r="Q11" i="15"/>
  <c r="V11" i="15"/>
  <c r="V12" i="15"/>
  <c r="G13" i="15"/>
  <c r="M13" i="15" s="1"/>
  <c r="I13" i="15"/>
  <c r="I12" i="15" s="1"/>
  <c r="K13" i="15"/>
  <c r="K12" i="15" s="1"/>
  <c r="O13" i="15"/>
  <c r="O12" i="15" s="1"/>
  <c r="Q13" i="15"/>
  <c r="Q12" i="15" s="1"/>
  <c r="V13" i="15"/>
  <c r="G14" i="15"/>
  <c r="M14" i="15" s="1"/>
  <c r="I14" i="15"/>
  <c r="K14" i="15"/>
  <c r="O14" i="15"/>
  <c r="Q14" i="15"/>
  <c r="V14" i="15"/>
  <c r="G15" i="15"/>
  <c r="G12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G21" i="15"/>
  <c r="I21" i="15"/>
  <c r="K21" i="15"/>
  <c r="K20" i="15" s="1"/>
  <c r="M21" i="15"/>
  <c r="M20" i="15" s="1"/>
  <c r="O21" i="15"/>
  <c r="Q21" i="15"/>
  <c r="Q20" i="15" s="1"/>
  <c r="V21" i="15"/>
  <c r="V20" i="15" s="1"/>
  <c r="G22" i="15"/>
  <c r="I22" i="15"/>
  <c r="I20" i="15" s="1"/>
  <c r="K22" i="15"/>
  <c r="M22" i="15"/>
  <c r="O22" i="15"/>
  <c r="Q22" i="15"/>
  <c r="V22" i="15"/>
  <c r="G23" i="15"/>
  <c r="I23" i="15"/>
  <c r="K23" i="15"/>
  <c r="M23" i="15"/>
  <c r="O23" i="15"/>
  <c r="O20" i="15" s="1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29" i="15"/>
  <c r="G30" i="15"/>
  <c r="M30" i="15" s="1"/>
  <c r="I30" i="15"/>
  <c r="K30" i="15"/>
  <c r="K29" i="15" s="1"/>
  <c r="O30" i="15"/>
  <c r="Q30" i="15"/>
  <c r="Q29" i="15" s="1"/>
  <c r="V30" i="15"/>
  <c r="V29" i="15" s="1"/>
  <c r="G31" i="15"/>
  <c r="I31" i="15"/>
  <c r="K31" i="15"/>
  <c r="M31" i="15"/>
  <c r="O31" i="15"/>
  <c r="Q31" i="15"/>
  <c r="V31" i="15"/>
  <c r="G32" i="15"/>
  <c r="M32" i="15" s="1"/>
  <c r="I32" i="15"/>
  <c r="I29" i="15" s="1"/>
  <c r="K32" i="15"/>
  <c r="O32" i="15"/>
  <c r="O29" i="15" s="1"/>
  <c r="Q32" i="15"/>
  <c r="V32" i="15"/>
  <c r="G33" i="15"/>
  <c r="Q33" i="15"/>
  <c r="G34" i="15"/>
  <c r="I34" i="15"/>
  <c r="I33" i="15" s="1"/>
  <c r="K34" i="15"/>
  <c r="K33" i="15" s="1"/>
  <c r="M34" i="15"/>
  <c r="O34" i="15"/>
  <c r="Q34" i="15"/>
  <c r="V34" i="15"/>
  <c r="G35" i="15"/>
  <c r="I35" i="15"/>
  <c r="K35" i="15"/>
  <c r="M35" i="15"/>
  <c r="M33" i="15" s="1"/>
  <c r="O35" i="15"/>
  <c r="O33" i="15" s="1"/>
  <c r="Q35" i="15"/>
  <c r="V35" i="15"/>
  <c r="V33" i="15" s="1"/>
  <c r="G36" i="15"/>
  <c r="I36" i="15"/>
  <c r="K36" i="15"/>
  <c r="M36" i="15"/>
  <c r="O36" i="15"/>
  <c r="Q36" i="15"/>
  <c r="V36" i="15"/>
  <c r="G37" i="15"/>
  <c r="I37" i="15"/>
  <c r="G38" i="15"/>
  <c r="M38" i="15" s="1"/>
  <c r="M37" i="15" s="1"/>
  <c r="I38" i="15"/>
  <c r="K38" i="15"/>
  <c r="O38" i="15"/>
  <c r="O37" i="15" s="1"/>
  <c r="Q38" i="15"/>
  <c r="Q37" i="15" s="1"/>
  <c r="V38" i="15"/>
  <c r="V37" i="15" s="1"/>
  <c r="G39" i="15"/>
  <c r="M39" i="15" s="1"/>
  <c r="I39" i="15"/>
  <c r="K39" i="15"/>
  <c r="K37" i="15" s="1"/>
  <c r="O39" i="15"/>
  <c r="Q39" i="15"/>
  <c r="V39" i="15"/>
  <c r="AF41" i="15"/>
  <c r="G59" i="14"/>
  <c r="G9" i="14"/>
  <c r="G8" i="14" s="1"/>
  <c r="I9" i="14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I8" i="14" s="1"/>
  <c r="K11" i="14"/>
  <c r="M11" i="14"/>
  <c r="O11" i="14"/>
  <c r="O8" i="14" s="1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8" i="14"/>
  <c r="M18" i="14" s="1"/>
  <c r="I18" i="14"/>
  <c r="K18" i="14"/>
  <c r="K17" i="14" s="1"/>
  <c r="O18" i="14"/>
  <c r="Q18" i="14"/>
  <c r="Q17" i="14" s="1"/>
  <c r="V18" i="14"/>
  <c r="V17" i="14" s="1"/>
  <c r="G19" i="14"/>
  <c r="I19" i="14"/>
  <c r="K19" i="14"/>
  <c r="M19" i="14"/>
  <c r="O19" i="14"/>
  <c r="Q19" i="14"/>
  <c r="V19" i="14"/>
  <c r="G20" i="14"/>
  <c r="M20" i="14" s="1"/>
  <c r="I20" i="14"/>
  <c r="I17" i="14" s="1"/>
  <c r="K20" i="14"/>
  <c r="O20" i="14"/>
  <c r="O17" i="14" s="1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8" i="14"/>
  <c r="I28" i="14"/>
  <c r="I27" i="14" s="1"/>
  <c r="K28" i="14"/>
  <c r="K27" i="14" s="1"/>
  <c r="M28" i="14"/>
  <c r="O28" i="14"/>
  <c r="O27" i="14" s="1"/>
  <c r="Q28" i="14"/>
  <c r="Q27" i="14" s="1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V27" i="14" s="1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39" i="14"/>
  <c r="G27" i="14" s="1"/>
  <c r="I39" i="14"/>
  <c r="K39" i="14"/>
  <c r="O39" i="14"/>
  <c r="Q39" i="14"/>
  <c r="V39" i="14"/>
  <c r="G40" i="14"/>
  <c r="I40" i="14"/>
  <c r="K40" i="14"/>
  <c r="M40" i="14"/>
  <c r="O40" i="14"/>
  <c r="Q40" i="14"/>
  <c r="V40" i="14"/>
  <c r="G41" i="14"/>
  <c r="I41" i="14"/>
  <c r="K41" i="14"/>
  <c r="M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G45" i="14"/>
  <c r="I45" i="14"/>
  <c r="K45" i="14"/>
  <c r="K44" i="14" s="1"/>
  <c r="M45" i="14"/>
  <c r="M44" i="14" s="1"/>
  <c r="O45" i="14"/>
  <c r="Q45" i="14"/>
  <c r="Q44" i="14" s="1"/>
  <c r="V45" i="14"/>
  <c r="V44" i="14" s="1"/>
  <c r="G46" i="14"/>
  <c r="I46" i="14"/>
  <c r="K46" i="14"/>
  <c r="M46" i="14"/>
  <c r="O46" i="14"/>
  <c r="Q46" i="14"/>
  <c r="V46" i="14"/>
  <c r="G47" i="14"/>
  <c r="I47" i="14"/>
  <c r="K47" i="14"/>
  <c r="M47" i="14"/>
  <c r="O47" i="14"/>
  <c r="O44" i="14" s="1"/>
  <c r="Q47" i="14"/>
  <c r="V47" i="14"/>
  <c r="G48" i="14"/>
  <c r="V48" i="14"/>
  <c r="G49" i="14"/>
  <c r="M49" i="14" s="1"/>
  <c r="M48" i="14" s="1"/>
  <c r="I49" i="14"/>
  <c r="I48" i="14" s="1"/>
  <c r="K49" i="14"/>
  <c r="K48" i="14" s="1"/>
  <c r="O49" i="14"/>
  <c r="O48" i="14" s="1"/>
  <c r="Q49" i="14"/>
  <c r="Q48" i="14" s="1"/>
  <c r="V49" i="14"/>
  <c r="G50" i="14"/>
  <c r="I50" i="14"/>
  <c r="K50" i="14"/>
  <c r="M50" i="14"/>
  <c r="O50" i="14"/>
  <c r="Q50" i="14"/>
  <c r="V50" i="14"/>
  <c r="G51" i="14"/>
  <c r="G52" i="14"/>
  <c r="I52" i="14"/>
  <c r="I51" i="14" s="1"/>
  <c r="K52" i="14"/>
  <c r="K51" i="14" s="1"/>
  <c r="M52" i="14"/>
  <c r="O52" i="14"/>
  <c r="O51" i="14" s="1"/>
  <c r="Q52" i="14"/>
  <c r="Q51" i="14" s="1"/>
  <c r="V52" i="14"/>
  <c r="G53" i="14"/>
  <c r="M53" i="14" s="1"/>
  <c r="M51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V51" i="14" s="1"/>
  <c r="K55" i="14"/>
  <c r="G56" i="14"/>
  <c r="M56" i="14" s="1"/>
  <c r="M55" i="14" s="1"/>
  <c r="I56" i="14"/>
  <c r="I55" i="14" s="1"/>
  <c r="K56" i="14"/>
  <c r="O56" i="14"/>
  <c r="O55" i="14" s="1"/>
  <c r="Q56" i="14"/>
  <c r="V56" i="14"/>
  <c r="V55" i="14" s="1"/>
  <c r="G57" i="14"/>
  <c r="I57" i="14"/>
  <c r="K57" i="14"/>
  <c r="M57" i="14"/>
  <c r="O57" i="14"/>
  <c r="Q57" i="14"/>
  <c r="Q55" i="14" s="1"/>
  <c r="V57" i="14"/>
  <c r="AF59" i="14"/>
  <c r="G199" i="13"/>
  <c r="BA173" i="13"/>
  <c r="BA101" i="13"/>
  <c r="BA98" i="13"/>
  <c r="BA95" i="13"/>
  <c r="BA59" i="13"/>
  <c r="BA55" i="13"/>
  <c r="BA36" i="13"/>
  <c r="G8" i="13"/>
  <c r="G9" i="13"/>
  <c r="M9" i="13" s="1"/>
  <c r="I9" i="13"/>
  <c r="I8" i="13" s="1"/>
  <c r="K9" i="13"/>
  <c r="O9" i="13"/>
  <c r="Q9" i="13"/>
  <c r="Q8" i="13" s="1"/>
  <c r="V9" i="13"/>
  <c r="G11" i="13"/>
  <c r="M11" i="13" s="1"/>
  <c r="I11" i="13"/>
  <c r="K11" i="13"/>
  <c r="K8" i="13" s="1"/>
  <c r="O11" i="13"/>
  <c r="O8" i="13" s="1"/>
  <c r="Q11" i="13"/>
  <c r="V11" i="13"/>
  <c r="V8" i="13" s="1"/>
  <c r="G15" i="13"/>
  <c r="I15" i="13"/>
  <c r="K15" i="13"/>
  <c r="M15" i="13"/>
  <c r="O15" i="13"/>
  <c r="Q15" i="13"/>
  <c r="V15" i="13"/>
  <c r="G18" i="13"/>
  <c r="I18" i="13"/>
  <c r="K18" i="13"/>
  <c r="M18" i="13"/>
  <c r="O18" i="13"/>
  <c r="Q18" i="13"/>
  <c r="V18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6" i="13"/>
  <c r="M26" i="13" s="1"/>
  <c r="I26" i="13"/>
  <c r="K26" i="13"/>
  <c r="O26" i="13"/>
  <c r="Q26" i="13"/>
  <c r="V26" i="13"/>
  <c r="G30" i="13"/>
  <c r="M30" i="13" s="1"/>
  <c r="I30" i="13"/>
  <c r="K30" i="13"/>
  <c r="O30" i="13"/>
  <c r="Q30" i="13"/>
  <c r="V30" i="13"/>
  <c r="G35" i="13"/>
  <c r="I35" i="13"/>
  <c r="K35" i="13"/>
  <c r="K34" i="13" s="1"/>
  <c r="M35" i="13"/>
  <c r="O35" i="13"/>
  <c r="Q35" i="13"/>
  <c r="Q34" i="13" s="1"/>
  <c r="V35" i="13"/>
  <c r="V34" i="13" s="1"/>
  <c r="G40" i="13"/>
  <c r="I40" i="13"/>
  <c r="I34" i="13" s="1"/>
  <c r="K40" i="13"/>
  <c r="M40" i="13"/>
  <c r="O40" i="13"/>
  <c r="Q40" i="13"/>
  <c r="V40" i="13"/>
  <c r="G45" i="13"/>
  <c r="G34" i="13" s="1"/>
  <c r="I45" i="13"/>
  <c r="K45" i="13"/>
  <c r="O45" i="13"/>
  <c r="Q45" i="13"/>
  <c r="V45" i="13"/>
  <c r="G49" i="13"/>
  <c r="M49" i="13" s="1"/>
  <c r="I49" i="13"/>
  <c r="K49" i="13"/>
  <c r="O49" i="13"/>
  <c r="Q49" i="13"/>
  <c r="V49" i="13"/>
  <c r="G54" i="13"/>
  <c r="M54" i="13" s="1"/>
  <c r="I54" i="13"/>
  <c r="K54" i="13"/>
  <c r="O54" i="13"/>
  <c r="O34" i="13" s="1"/>
  <c r="Q54" i="13"/>
  <c r="V54" i="13"/>
  <c r="G58" i="13"/>
  <c r="I58" i="13"/>
  <c r="K58" i="13"/>
  <c r="M58" i="13"/>
  <c r="O58" i="13"/>
  <c r="Q58" i="13"/>
  <c r="V58" i="13"/>
  <c r="G63" i="13"/>
  <c r="I63" i="13"/>
  <c r="K63" i="13"/>
  <c r="M63" i="13"/>
  <c r="O63" i="13"/>
  <c r="Q63" i="13"/>
  <c r="V63" i="13"/>
  <c r="I70" i="13"/>
  <c r="G71" i="13"/>
  <c r="M71" i="13" s="1"/>
  <c r="I71" i="13"/>
  <c r="K71" i="13"/>
  <c r="K70" i="13" s="1"/>
  <c r="O71" i="13"/>
  <c r="Q71" i="13"/>
  <c r="Q70" i="13" s="1"/>
  <c r="V71" i="13"/>
  <c r="V70" i="13" s="1"/>
  <c r="G74" i="13"/>
  <c r="M74" i="13" s="1"/>
  <c r="I74" i="13"/>
  <c r="K74" i="13"/>
  <c r="O74" i="13"/>
  <c r="Q74" i="13"/>
  <c r="V74" i="13"/>
  <c r="G80" i="13"/>
  <c r="M80" i="13" s="1"/>
  <c r="I80" i="13"/>
  <c r="K80" i="13"/>
  <c r="O80" i="13"/>
  <c r="O70" i="13" s="1"/>
  <c r="Q80" i="13"/>
  <c r="V80" i="13"/>
  <c r="G83" i="13"/>
  <c r="M83" i="13"/>
  <c r="O83" i="13"/>
  <c r="G84" i="13"/>
  <c r="I84" i="13"/>
  <c r="I83" i="13" s="1"/>
  <c r="K84" i="13"/>
  <c r="K83" i="13" s="1"/>
  <c r="M84" i="13"/>
  <c r="O84" i="13"/>
  <c r="Q84" i="13"/>
  <c r="Q83" i="13" s="1"/>
  <c r="V84" i="13"/>
  <c r="V83" i="13" s="1"/>
  <c r="I86" i="13"/>
  <c r="K86" i="13"/>
  <c r="G87" i="13"/>
  <c r="G86" i="13" s="1"/>
  <c r="I87" i="13"/>
  <c r="K87" i="13"/>
  <c r="O87" i="13"/>
  <c r="O86" i="13" s="1"/>
  <c r="Q87" i="13"/>
  <c r="Q86" i="13" s="1"/>
  <c r="V87" i="13"/>
  <c r="V86" i="13" s="1"/>
  <c r="G88" i="13"/>
  <c r="Q88" i="13"/>
  <c r="G89" i="13"/>
  <c r="I89" i="13"/>
  <c r="I88" i="13" s="1"/>
  <c r="K89" i="13"/>
  <c r="K88" i="13" s="1"/>
  <c r="M89" i="13"/>
  <c r="M88" i="13" s="1"/>
  <c r="O89" i="13"/>
  <c r="O88" i="13" s="1"/>
  <c r="Q89" i="13"/>
  <c r="V89" i="13"/>
  <c r="V88" i="13" s="1"/>
  <c r="G91" i="13"/>
  <c r="I91" i="13"/>
  <c r="K91" i="13"/>
  <c r="M91" i="13"/>
  <c r="O91" i="13"/>
  <c r="Q91" i="13"/>
  <c r="V91" i="13"/>
  <c r="G94" i="13"/>
  <c r="M94" i="13" s="1"/>
  <c r="I94" i="13"/>
  <c r="I93" i="13" s="1"/>
  <c r="K94" i="13"/>
  <c r="O94" i="13"/>
  <c r="O93" i="13" s="1"/>
  <c r="Q94" i="13"/>
  <c r="Q93" i="13" s="1"/>
  <c r="V94" i="13"/>
  <c r="V93" i="13" s="1"/>
  <c r="G97" i="13"/>
  <c r="M97" i="13" s="1"/>
  <c r="I97" i="13"/>
  <c r="K97" i="13"/>
  <c r="K93" i="13" s="1"/>
  <c r="O97" i="13"/>
  <c r="Q97" i="13"/>
  <c r="V97" i="13"/>
  <c r="G100" i="13"/>
  <c r="I100" i="13"/>
  <c r="K100" i="13"/>
  <c r="M100" i="13"/>
  <c r="O100" i="13"/>
  <c r="Q100" i="13"/>
  <c r="V100" i="13"/>
  <c r="G103" i="13"/>
  <c r="M103" i="13" s="1"/>
  <c r="I103" i="13"/>
  <c r="K103" i="13"/>
  <c r="O103" i="13"/>
  <c r="Q103" i="13"/>
  <c r="V103" i="13"/>
  <c r="G105" i="13"/>
  <c r="M105" i="13" s="1"/>
  <c r="I105" i="13"/>
  <c r="K105" i="13"/>
  <c r="O105" i="13"/>
  <c r="Q105" i="13"/>
  <c r="V105" i="13"/>
  <c r="G107" i="13"/>
  <c r="I107" i="13"/>
  <c r="K107" i="13"/>
  <c r="M107" i="13"/>
  <c r="O107" i="13"/>
  <c r="Q107" i="13"/>
  <c r="V107" i="13"/>
  <c r="G110" i="13"/>
  <c r="I110" i="13"/>
  <c r="K110" i="13"/>
  <c r="M110" i="13"/>
  <c r="O110" i="13"/>
  <c r="Q110" i="13"/>
  <c r="V110" i="13"/>
  <c r="G112" i="13"/>
  <c r="M112" i="13" s="1"/>
  <c r="I112" i="13"/>
  <c r="K112" i="13"/>
  <c r="O112" i="13"/>
  <c r="Q112" i="13"/>
  <c r="V112" i="13"/>
  <c r="G114" i="13"/>
  <c r="M114" i="13" s="1"/>
  <c r="I114" i="13"/>
  <c r="K114" i="13"/>
  <c r="O114" i="13"/>
  <c r="Q114" i="13"/>
  <c r="V114" i="13"/>
  <c r="G117" i="13"/>
  <c r="I117" i="13"/>
  <c r="K117" i="13"/>
  <c r="M117" i="13"/>
  <c r="O117" i="13"/>
  <c r="Q117" i="13"/>
  <c r="V117" i="13"/>
  <c r="G119" i="13"/>
  <c r="I119" i="13"/>
  <c r="K119" i="13"/>
  <c r="M119" i="13"/>
  <c r="O119" i="13"/>
  <c r="Q119" i="13"/>
  <c r="V119" i="13"/>
  <c r="G121" i="13"/>
  <c r="M121" i="13" s="1"/>
  <c r="I121" i="13"/>
  <c r="K121" i="13"/>
  <c r="O121" i="13"/>
  <c r="Q121" i="13"/>
  <c r="V121" i="13"/>
  <c r="G123" i="13"/>
  <c r="M123" i="13" s="1"/>
  <c r="I123" i="13"/>
  <c r="K123" i="13"/>
  <c r="O123" i="13"/>
  <c r="Q123" i="13"/>
  <c r="V123" i="13"/>
  <c r="G125" i="13"/>
  <c r="M125" i="13" s="1"/>
  <c r="I125" i="13"/>
  <c r="K125" i="13"/>
  <c r="O125" i="13"/>
  <c r="Q125" i="13"/>
  <c r="V125" i="13"/>
  <c r="K129" i="13"/>
  <c r="Q129" i="13"/>
  <c r="V129" i="13"/>
  <c r="G130" i="13"/>
  <c r="M130" i="13" s="1"/>
  <c r="M129" i="13" s="1"/>
  <c r="I130" i="13"/>
  <c r="I129" i="13" s="1"/>
  <c r="K130" i="13"/>
  <c r="O130" i="13"/>
  <c r="O129" i="13" s="1"/>
  <c r="Q130" i="13"/>
  <c r="V130" i="13"/>
  <c r="I132" i="13"/>
  <c r="G133" i="13"/>
  <c r="I133" i="13"/>
  <c r="K133" i="13"/>
  <c r="K132" i="13" s="1"/>
  <c r="M133" i="13"/>
  <c r="O133" i="13"/>
  <c r="Q133" i="13"/>
  <c r="Q132" i="13" s="1"/>
  <c r="V133" i="13"/>
  <c r="V132" i="13" s="1"/>
  <c r="G134" i="13"/>
  <c r="I134" i="13"/>
  <c r="K134" i="13"/>
  <c r="M134" i="13"/>
  <c r="M132" i="13" s="1"/>
  <c r="O134" i="13"/>
  <c r="Q134" i="13"/>
  <c r="V134" i="13"/>
  <c r="G136" i="13"/>
  <c r="M136" i="13" s="1"/>
  <c r="I136" i="13"/>
  <c r="K136" i="13"/>
  <c r="O136" i="13"/>
  <c r="O132" i="13" s="1"/>
  <c r="Q136" i="13"/>
  <c r="V136" i="13"/>
  <c r="G137" i="13"/>
  <c r="M137" i="13" s="1"/>
  <c r="I137" i="13"/>
  <c r="K137" i="13"/>
  <c r="O137" i="13"/>
  <c r="Q137" i="13"/>
  <c r="V137" i="13"/>
  <c r="G138" i="13"/>
  <c r="I138" i="13"/>
  <c r="K138" i="13"/>
  <c r="M138" i="13"/>
  <c r="O138" i="13"/>
  <c r="Q138" i="13"/>
  <c r="V138" i="13"/>
  <c r="G139" i="13"/>
  <c r="I139" i="13"/>
  <c r="K139" i="13"/>
  <c r="M139" i="13"/>
  <c r="O139" i="13"/>
  <c r="Q139" i="13"/>
  <c r="V139" i="13"/>
  <c r="G141" i="13"/>
  <c r="G142" i="13"/>
  <c r="M142" i="13" s="1"/>
  <c r="I142" i="13"/>
  <c r="I141" i="13" s="1"/>
  <c r="K142" i="13"/>
  <c r="O142" i="13"/>
  <c r="O141" i="13" s="1"/>
  <c r="Q142" i="13"/>
  <c r="Q141" i="13" s="1"/>
  <c r="V142" i="13"/>
  <c r="V141" i="13" s="1"/>
  <c r="G144" i="13"/>
  <c r="M144" i="13" s="1"/>
  <c r="I144" i="13"/>
  <c r="K144" i="13"/>
  <c r="K141" i="13" s="1"/>
  <c r="O144" i="13"/>
  <c r="Q144" i="13"/>
  <c r="V144" i="13"/>
  <c r="G147" i="13"/>
  <c r="M147" i="13" s="1"/>
  <c r="I147" i="13"/>
  <c r="I146" i="13" s="1"/>
  <c r="K147" i="13"/>
  <c r="O147" i="13"/>
  <c r="O146" i="13" s="1"/>
  <c r="Q147" i="13"/>
  <c r="V147" i="13"/>
  <c r="G149" i="13"/>
  <c r="M149" i="13" s="1"/>
  <c r="I149" i="13"/>
  <c r="K149" i="13"/>
  <c r="O149" i="13"/>
  <c r="Q149" i="13"/>
  <c r="Q146" i="13" s="1"/>
  <c r="V149" i="13"/>
  <c r="G152" i="13"/>
  <c r="I152" i="13"/>
  <c r="K152" i="13"/>
  <c r="K146" i="13" s="1"/>
  <c r="M152" i="13"/>
  <c r="O152" i="13"/>
  <c r="Q152" i="13"/>
  <c r="V152" i="13"/>
  <c r="V146" i="13" s="1"/>
  <c r="I154" i="13"/>
  <c r="K154" i="13"/>
  <c r="G155" i="13"/>
  <c r="G154" i="13" s="1"/>
  <c r="I155" i="13"/>
  <c r="K155" i="13"/>
  <c r="O155" i="13"/>
  <c r="O154" i="13" s="1"/>
  <c r="Q155" i="13"/>
  <c r="Q154" i="13" s="1"/>
  <c r="V155" i="13"/>
  <c r="V154" i="13" s="1"/>
  <c r="Q158" i="13"/>
  <c r="G159" i="13"/>
  <c r="I159" i="13"/>
  <c r="I158" i="13" s="1"/>
  <c r="K159" i="13"/>
  <c r="K158" i="13" s="1"/>
  <c r="M159" i="13"/>
  <c r="O159" i="13"/>
  <c r="O158" i="13" s="1"/>
  <c r="Q159" i="13"/>
  <c r="V159" i="13"/>
  <c r="V158" i="13" s="1"/>
  <c r="G161" i="13"/>
  <c r="I161" i="13"/>
  <c r="K161" i="13"/>
  <c r="M161" i="13"/>
  <c r="O161" i="13"/>
  <c r="Q161" i="13"/>
  <c r="V161" i="13"/>
  <c r="G163" i="13"/>
  <c r="G158" i="13" s="1"/>
  <c r="I163" i="13"/>
  <c r="K163" i="13"/>
  <c r="O163" i="13"/>
  <c r="Q163" i="13"/>
  <c r="V163" i="13"/>
  <c r="G165" i="13"/>
  <c r="I165" i="13"/>
  <c r="O165" i="13"/>
  <c r="Q165" i="13"/>
  <c r="G166" i="13"/>
  <c r="M166" i="13" s="1"/>
  <c r="M165" i="13" s="1"/>
  <c r="I166" i="13"/>
  <c r="K166" i="13"/>
  <c r="K165" i="13" s="1"/>
  <c r="O166" i="13"/>
  <c r="Q166" i="13"/>
  <c r="V166" i="13"/>
  <c r="V165" i="13" s="1"/>
  <c r="G169" i="13"/>
  <c r="I169" i="13"/>
  <c r="K169" i="13"/>
  <c r="M169" i="13"/>
  <c r="O169" i="13"/>
  <c r="Q169" i="13"/>
  <c r="V169" i="13"/>
  <c r="O171" i="13"/>
  <c r="G172" i="13"/>
  <c r="M172" i="13" s="1"/>
  <c r="M171" i="13" s="1"/>
  <c r="I172" i="13"/>
  <c r="I171" i="13" s="1"/>
  <c r="K172" i="13"/>
  <c r="K171" i="13" s="1"/>
  <c r="O172" i="13"/>
  <c r="Q172" i="13"/>
  <c r="Q171" i="13" s="1"/>
  <c r="V172" i="13"/>
  <c r="V171" i="13" s="1"/>
  <c r="G176" i="13"/>
  <c r="I176" i="13"/>
  <c r="K176" i="13"/>
  <c r="M176" i="13"/>
  <c r="O176" i="13"/>
  <c r="Q176" i="13"/>
  <c r="V176" i="13"/>
  <c r="G179" i="13"/>
  <c r="I179" i="13"/>
  <c r="K179" i="13"/>
  <c r="M179" i="13"/>
  <c r="O179" i="13"/>
  <c r="Q179" i="13"/>
  <c r="V179" i="13"/>
  <c r="G180" i="13"/>
  <c r="O180" i="13"/>
  <c r="G181" i="13"/>
  <c r="M181" i="13" s="1"/>
  <c r="M180" i="13" s="1"/>
  <c r="I181" i="13"/>
  <c r="I180" i="13" s="1"/>
  <c r="K181" i="13"/>
  <c r="K180" i="13" s="1"/>
  <c r="O181" i="13"/>
  <c r="Q181" i="13"/>
  <c r="Q180" i="13" s="1"/>
  <c r="V181" i="13"/>
  <c r="G183" i="13"/>
  <c r="I183" i="13"/>
  <c r="K183" i="13"/>
  <c r="M183" i="13"/>
  <c r="O183" i="13"/>
  <c r="Q183" i="13"/>
  <c r="V183" i="13"/>
  <c r="V180" i="13" s="1"/>
  <c r="G187" i="13"/>
  <c r="I187" i="13"/>
  <c r="K187" i="13"/>
  <c r="M187" i="13"/>
  <c r="O187" i="13"/>
  <c r="Q187" i="13"/>
  <c r="V187" i="13"/>
  <c r="G189" i="13"/>
  <c r="G190" i="13"/>
  <c r="M190" i="13" s="1"/>
  <c r="M189" i="13" s="1"/>
  <c r="I190" i="13"/>
  <c r="I189" i="13" s="1"/>
  <c r="K190" i="13"/>
  <c r="O190" i="13"/>
  <c r="O189" i="13" s="1"/>
  <c r="Q190" i="13"/>
  <c r="Q189" i="13" s="1"/>
  <c r="V190" i="13"/>
  <c r="V189" i="13" s="1"/>
  <c r="G192" i="13"/>
  <c r="M192" i="13" s="1"/>
  <c r="I192" i="13"/>
  <c r="K192" i="13"/>
  <c r="K189" i="13" s="1"/>
  <c r="O192" i="13"/>
  <c r="Q192" i="13"/>
  <c r="V192" i="13"/>
  <c r="G193" i="13"/>
  <c r="I193" i="13"/>
  <c r="K193" i="13"/>
  <c r="M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I196" i="13"/>
  <c r="K196" i="13"/>
  <c r="M196" i="13"/>
  <c r="O196" i="13"/>
  <c r="Q196" i="13"/>
  <c r="V196" i="13"/>
  <c r="G197" i="13"/>
  <c r="I197" i="13"/>
  <c r="K197" i="13"/>
  <c r="M197" i="13"/>
  <c r="O197" i="13"/>
  <c r="Q197" i="13"/>
  <c r="V197" i="13"/>
  <c r="AE199" i="13"/>
  <c r="AF199" i="13"/>
  <c r="G122" i="12"/>
  <c r="BA120" i="12"/>
  <c r="BA116" i="12"/>
  <c r="BA106" i="12"/>
  <c r="BA104" i="12"/>
  <c r="BA102" i="12"/>
  <c r="BA98" i="12"/>
  <c r="BA93" i="12"/>
  <c r="BA91" i="12"/>
  <c r="BA87" i="12"/>
  <c r="BA82" i="12"/>
  <c r="BA76" i="12"/>
  <c r="BA75" i="12"/>
  <c r="BA73" i="12"/>
  <c r="BA69" i="12"/>
  <c r="BA67" i="12"/>
  <c r="BA65" i="12"/>
  <c r="BA60" i="12"/>
  <c r="BA58" i="12"/>
  <c r="BA55" i="12"/>
  <c r="BA53" i="12"/>
  <c r="BA51" i="12"/>
  <c r="BA49" i="12"/>
  <c r="BA48" i="12"/>
  <c r="BA44" i="12"/>
  <c r="BA42" i="12"/>
  <c r="BA37" i="12"/>
  <c r="BA35" i="12"/>
  <c r="BA33" i="12"/>
  <c r="BA20" i="12"/>
  <c r="BA18" i="12"/>
  <c r="BA17" i="12"/>
  <c r="BA16" i="12"/>
  <c r="BA15" i="12"/>
  <c r="BA12" i="12"/>
  <c r="G8" i="12"/>
  <c r="G9" i="12"/>
  <c r="I9" i="12"/>
  <c r="K9" i="12"/>
  <c r="K8" i="12" s="1"/>
  <c r="M9" i="12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27" i="12"/>
  <c r="I27" i="12"/>
  <c r="K27" i="12"/>
  <c r="M27" i="12"/>
  <c r="O27" i="12"/>
  <c r="Q27" i="12"/>
  <c r="V27" i="12"/>
  <c r="G63" i="12"/>
  <c r="M63" i="12" s="1"/>
  <c r="I63" i="12"/>
  <c r="I8" i="12" s="1"/>
  <c r="K63" i="12"/>
  <c r="O63" i="12"/>
  <c r="Q63" i="12"/>
  <c r="V63" i="12"/>
  <c r="G79" i="12"/>
  <c r="M79" i="12" s="1"/>
  <c r="I79" i="12"/>
  <c r="K79" i="12"/>
  <c r="O79" i="12"/>
  <c r="Q79" i="12"/>
  <c r="V79" i="12"/>
  <c r="G83" i="12"/>
  <c r="M83" i="12" s="1"/>
  <c r="I83" i="12"/>
  <c r="K83" i="12"/>
  <c r="O83" i="12"/>
  <c r="Q83" i="12"/>
  <c r="V83" i="12"/>
  <c r="G114" i="12"/>
  <c r="I114" i="12"/>
  <c r="K114" i="12"/>
  <c r="M114" i="12"/>
  <c r="O114" i="12"/>
  <c r="Q114" i="12"/>
  <c r="V114" i="12"/>
  <c r="G118" i="12"/>
  <c r="I118" i="12"/>
  <c r="K118" i="12"/>
  <c r="M118" i="12"/>
  <c r="O118" i="12"/>
  <c r="Q118" i="12"/>
  <c r="V118" i="12"/>
  <c r="AE122" i="12"/>
  <c r="AF122" i="12"/>
  <c r="I20" i="1"/>
  <c r="I19" i="1"/>
  <c r="F48" i="1"/>
  <c r="G48" i="1"/>
  <c r="G25" i="1" s="1"/>
  <c r="A25" i="1" s="1"/>
  <c r="A26" i="1" s="1"/>
  <c r="G26" i="1" s="1"/>
  <c r="H44" i="1"/>
  <c r="I44" i="1" s="1"/>
  <c r="H43" i="1"/>
  <c r="I43" i="1" s="1"/>
  <c r="H42" i="1"/>
  <c r="I42" i="1" s="1"/>
  <c r="H40" i="1"/>
  <c r="H39" i="1"/>
  <c r="I39" i="1" s="1"/>
  <c r="I48" i="1" s="1"/>
  <c r="I17" i="1" l="1"/>
  <c r="I16" i="1"/>
  <c r="I93" i="1"/>
  <c r="J86" i="1" s="1"/>
  <c r="G28" i="1"/>
  <c r="G23" i="1"/>
  <c r="M13" i="17"/>
  <c r="M8" i="17" s="1"/>
  <c r="M9" i="16"/>
  <c r="M8" i="16" s="1"/>
  <c r="M29" i="15"/>
  <c r="M9" i="15"/>
  <c r="M8" i="15" s="1"/>
  <c r="AE41" i="15"/>
  <c r="M15" i="15"/>
  <c r="M12" i="15" s="1"/>
  <c r="M27" i="14"/>
  <c r="M17" i="14"/>
  <c r="M9" i="14"/>
  <c r="M8" i="14" s="1"/>
  <c r="G55" i="14"/>
  <c r="M39" i="14"/>
  <c r="G17" i="14"/>
  <c r="AE59" i="14"/>
  <c r="M146" i="13"/>
  <c r="M141" i="13"/>
  <c r="M70" i="13"/>
  <c r="M34" i="13"/>
  <c r="M8" i="13"/>
  <c r="M158" i="13"/>
  <c r="M93" i="13"/>
  <c r="G93" i="13"/>
  <c r="M155" i="13"/>
  <c r="M154" i="13" s="1"/>
  <c r="G132" i="13"/>
  <c r="M87" i="13"/>
  <c r="M86" i="13" s="1"/>
  <c r="M45" i="13"/>
  <c r="G146" i="13"/>
  <c r="G129" i="13"/>
  <c r="G70" i="13"/>
  <c r="G171" i="13"/>
  <c r="M163" i="13"/>
  <c r="M8" i="12"/>
  <c r="H48" i="1"/>
  <c r="J41" i="1"/>
  <c r="J44" i="1"/>
  <c r="J47" i="1"/>
  <c r="J43" i="1"/>
  <c r="J46" i="1"/>
  <c r="J42" i="1"/>
  <c r="J45" i="1"/>
  <c r="J39" i="1"/>
  <c r="J48" i="1" s="1"/>
  <c r="J28" i="1"/>
  <c r="J26" i="1"/>
  <c r="G38" i="1"/>
  <c r="F38" i="1"/>
  <c r="J23" i="1"/>
  <c r="J24" i="1"/>
  <c r="J25" i="1"/>
  <c r="J27" i="1"/>
  <c r="E24" i="1"/>
  <c r="E26" i="1"/>
  <c r="I21" i="1" l="1"/>
  <c r="J83" i="1"/>
  <c r="J89" i="1"/>
  <c r="J81" i="1"/>
  <c r="J92" i="1"/>
  <c r="J76" i="1"/>
  <c r="J66" i="1"/>
  <c r="J75" i="1"/>
  <c r="J72" i="1"/>
  <c r="J64" i="1"/>
  <c r="J78" i="1"/>
  <c r="J70" i="1"/>
  <c r="J84" i="1"/>
  <c r="J67" i="1"/>
  <c r="J90" i="1"/>
  <c r="J73" i="1"/>
  <c r="J69" i="1"/>
  <c r="J88" i="1"/>
  <c r="J91" i="1"/>
  <c r="J82" i="1"/>
  <c r="J87" i="1"/>
  <c r="J68" i="1"/>
  <c r="J65" i="1"/>
  <c r="J79" i="1"/>
  <c r="J74" i="1"/>
  <c r="J71" i="1"/>
  <c r="J63" i="1"/>
  <c r="J80" i="1"/>
  <c r="J77" i="1"/>
  <c r="J85" i="1"/>
  <c r="A23" i="1"/>
  <c r="A24" i="1" s="1"/>
  <c r="G24" i="1" s="1"/>
  <c r="A27" i="1" s="1"/>
  <c r="A29" i="1" s="1"/>
  <c r="G29" i="1" s="1"/>
  <c r="G27" i="1" s="1"/>
  <c r="J9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<sst xmlns="http://schemas.openxmlformats.org/spreadsheetml/2006/main" count="2460" uniqueCount="727">
  <si>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</si>
  <si>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</si>
  <si>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</si>
  <si>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</si>
  <si>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</si>
  <si>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</si>
  <si>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</si>
  <si>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</si>
  <si>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</si>
  <si>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</si>
  <si>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</si>
  <si>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</si>
  <si>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</si>
  <si>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</si>
  <si>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</si>
  <si>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</si>
  <si>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</si>
  <si>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</si>
  <si>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</si>
  <si>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</si>
  <si>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</si>
  <si>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</si>
  <si>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</si>
  <si>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</si>
  <si>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</si>
  <si>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</si>
  <si>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</si>
  <si>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</si>
  <si>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</si>
  <si>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</si>
  <si>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</si>
  <si>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</si>
  <si>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</si>
  <si>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</si>
  <si>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</si>
  <si>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</si>
  <si>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</si>
  <si>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</si>
  <si>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</si>
  <si>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</si>
  <si>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</si>
  <si>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</si>
  <si>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</si>
  <si>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Procházka</t>
  </si>
  <si>
    <t>2022-006</t>
  </si>
  <si>
    <t>Senior C - Otrokovice</t>
  </si>
  <si>
    <t>Stavba</t>
  </si>
  <si>
    <t>Stavební objekt</t>
  </si>
  <si>
    <t>01</t>
  </si>
  <si>
    <t>DZR - 2NP</t>
  </si>
  <si>
    <t>2022006-010</t>
  </si>
  <si>
    <t>VRN</t>
  </si>
  <si>
    <t>2022006-011</t>
  </si>
  <si>
    <t>Zřízení denní místnosti</t>
  </si>
  <si>
    <t>2022006-012</t>
  </si>
  <si>
    <t>ZTI</t>
  </si>
  <si>
    <t>2022006-013</t>
  </si>
  <si>
    <t>UT</t>
  </si>
  <si>
    <t>2022006-014</t>
  </si>
  <si>
    <t>Elektro</t>
  </si>
  <si>
    <t>2022006-015</t>
  </si>
  <si>
    <t>VZT</t>
  </si>
  <si>
    <t>Celkem za stavbu</t>
  </si>
  <si>
    <t>CZK</t>
  </si>
  <si>
    <t>#POPS</t>
  </si>
  <si>
    <t>Popis stavby: 2022-006 - Senior C - Otrokovice</t>
  </si>
  <si>
    <t>#POPO</t>
  </si>
  <si>
    <t>Popis objektu: 01 - DZR - 2NP</t>
  </si>
  <si>
    <t>#POPR</t>
  </si>
  <si>
    <t>Popis rozpočtu: 2022006-010 - VRN</t>
  </si>
  <si>
    <t>Popis rozpočtu: 2022006-011 - Zřízení denní místnosti</t>
  </si>
  <si>
    <t>Popis rozpočtu: 2022006-012 - ZTI</t>
  </si>
  <si>
    <t>Popis rozpočtu: 2022006-013 - UT</t>
  </si>
  <si>
    <t>Popis rozpočtu: 2022006-014 - Elektro</t>
  </si>
  <si>
    <t>Popis rozpočtu: 2022006-015 - VZT</t>
  </si>
  <si>
    <t>Rekapitulace dílů</t>
  </si>
  <si>
    <t>Typ dílu</t>
  </si>
  <si>
    <t>_1</t>
  </si>
  <si>
    <t>Zařízení č.1 -Odvětrání kuchyňky</t>
  </si>
  <si>
    <t>_7</t>
  </si>
  <si>
    <t>HZS - Vícepráce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</si>
  <si>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</si>
  <si>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</si>
  <si>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</si>
  <si>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</si>
  <si>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</si>
  <si>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</si>
  <si>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</si>
  <si>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</si>
  <si>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</si>
  <si>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</si>
  <si>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</si>
  <si>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</si>
  <si>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</si>
  <si>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</si>
  <si>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</si>
  <si>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</si>
  <si>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</si>
  <si>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</si>
  <si>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</si>
  <si>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</si>
  <si>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</si>
  <si>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</si>
  <si>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</si>
  <si>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</si>
  <si>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</si>
  <si>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</si>
  <si>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</si>
  <si>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</si>
  <si>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</si>
  <si>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</si>
  <si>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</si>
  <si>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</si>
  <si>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</si>
  <si>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</si>
  <si>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</si>
  <si>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</si>
  <si>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</si>
  <si>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</si>
  <si>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</si>
  <si>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</si>
  <si>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</si>
  <si>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</si>
  <si>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</si>
  <si>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</si>
  <si>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</si>
  <si>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</si>
  <si>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</si>
  <si>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</si>
  <si>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</si>
  <si>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</si>
  <si>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</si>
  <si>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</si>
  <si>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</si>
  <si>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</si>
  <si>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</si>
  <si>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</si>
  <si>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</si>
  <si>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</si>
  <si>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</si>
  <si>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</si>
  <si>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</si>
  <si>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</si>
  <si>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</si>
  <si>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</si>
  <si>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</si>
  <si>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</si>
  <si>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</si>
  <si>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</si>
  <si>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</si>
  <si>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</si>
  <si>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</si>
  <si>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</si>
  <si>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</si>
  <si>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</si>
  <si>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</si>
  <si>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</si>
  <si>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</si>
  <si>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</si>
  <si>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</si>
  <si>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</si>
  <si>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</si>
  <si>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</si>
  <si>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</si>
  <si>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</si>
  <si>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</si>
  <si>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0011503000</t>
  </si>
  <si>
    <t>Stavební průzkum bez rozlišení</t>
  </si>
  <si>
    <t>kpl</t>
  </si>
  <si>
    <t>Vlastní</t>
  </si>
  <si>
    <t>Indiv</t>
  </si>
  <si>
    <t>POL99_8</t>
  </si>
  <si>
    <t>https://podminky.urs.cz/item/CS_URS_2021_02/011503000</t>
  </si>
  <si>
    <t>POP</t>
  </si>
  <si>
    <t>0132440-01</t>
  </si>
  <si>
    <t>Dokumentace dílenská</t>
  </si>
  <si>
    <t>Zpracování dílenských dokumentací (výkresy výztuže, interiér,ocelové k-ce,zámečnické a truhlářské výrobky apod.)-dle smlouvy o dílo.</t>
  </si>
  <si>
    <t>01325400</t>
  </si>
  <si>
    <t>Dokumentace skutečného provedení stavby</t>
  </si>
  <si>
    <t>Dokumentace skutečného provedení bude provedena podle následujících zásad:</t>
  </si>
  <si>
    <t>Do projektové dokumentace pro provedení stavby všech stavebních objektů a provozních souborů budou zřetelně vyznačeny všechny změny, k nimž došlo v průběhu zhotovení díla.</t>
  </si>
  <si>
    <t>Ty části projektové dokumentace pro provedení stavby, u kterých nedošlo k žádným změnám, budou označeny nápisem """"beze změn"""".</t>
  </si>
  <si>
    <t>Každý výkres dokumentace skutečného provedení stavby bude opatřen jménem a příjmením osoby, která změny zakreslila, jejím podpisem a razítkem zhotovitele.</t>
  </si>
  <si>
    <t>U výkresů obsahujících změnu proti projektu pro provedení stavby bude přiložen i doklad, ze kterého bude vyplývat projednání změny s odpovědnou osobou objednatele a její souhlasné stanovisko.</t>
  </si>
  <si>
    <t/>
  </si>
  <si>
    <t>Projektovou dokumentace skutečného provedení, se zakreslením změn, 2x v tištěné podobě, 1x v digitální podobě, která bude vytvořena ve formátu vektorové CAD grafiky DGN (BENTLEY MicroStation), DWG (AutoCAD Graphics Autodesk) a/nebo DXF (Data eXchange File). Textové části je možno vytvářet ve formátech RTF (Rich Text File) nebo DOC (Microsoft Word).</t>
  </si>
  <si>
    <t>DLE SMLOUVY O DÍLO  (vč.profesí)</t>
  </si>
  <si>
    <t>005121 R</t>
  </si>
  <si>
    <t>Zařízení staveniště</t>
  </si>
  <si>
    <t>Soubor</t>
  </si>
  <si>
    <t>RTS 22/ I</t>
  </si>
  <si>
    <t>"Poznámka k položce:</t>
  </si>
  <si>
    <t>Zařízení staveniště obsahuje náklady na:</t>
  </si>
  <si>
    <t>-předání a převzetí staveniště</t>
  </si>
  <si>
    <t>-terénní úpravy zařízení staveniště (jsou to např.náklady na hlavní terénní úpravy: přípravu základové roviny pro uložení mobilních buněk, terénní úpravy pro zřízení provizorních komunikací apod.)</t>
  </si>
  <si>
    <t>-náklady na stavení buňky (náklady na zřízení, demontáž a opotřebení nebo pronájem stavebních buněk, na kanceláře, stavební sklady, mobilní WC, umývárny, sprchy, apod. Náleží sem i případy, kdy jsou pro tyto účely přizpůsobeny stávající objekty.)</t>
  </si>
  <si>
    <t>-provizorní komunikace (jedná se o náklady související se zřízením provizorních silnic,chodníků,popř.jeřábových drah,zřízení provizorních lávek,můstků,schodišť,ramp apod. a to v jakémkoliv materiálovém provedení,přes jakékoliv konstrukce či překážky sloužících k vybavení staveniště.)</t>
  </si>
  <si>
    <t>-mechanizace staveniště</t>
  </si>
  <si>
    <t>-skládky na staveništi (náklady související se zřízením skládek na staveništi a jejich zrušením)</t>
  </si>
  <si>
    <t>-náklady na provoz a údržbu vybavení staveniště (úklid staveniště po dobu realizace díla a před protokolárním předáním a převzetím díla.Provádění denního hrubého úklidu, po skončení prací každé z etap, případně části provedení čistého úklidu mokrou cestou.Provedení opatření proti vnikání prachu, nečistot a nadměrného hluku souvisejícího se stavbou do okolí.)</t>
  </si>
  <si>
    <t>-energie pro zařízení staveniště (náklady na připojení zařízení staveniště na inženýrské sítě (elektro,voda,kanalizace, apod.) včetně elektroměrů, vodoměrů aj. a zřízení požadovaných odběrných míst, včetně nákladů na případné související výkopy. Zahrnuje i náklady na odebírané energie.)</t>
  </si>
  <si>
    <t>-oplocení staveniště</t>
  </si>
  <si>
    <t>-opatření na ochranu pozemků sousedících se staveništěm (náklady na případná opatření na ochranu sousedních pozemků proti poškození a znečištění.)</t>
  </si>
  <si>
    <t>-dopravní značení na staveništi (jedná se o dopravní značení na staveništi a v jeho bezprostředním okolí, včetně značení staveniště pro probíhající provoz investora nebo třetích osob. Zajištění dopravního značení k dopravním omezením, jejich údržba, přemísťování po dobu realizace díla a následné odstranění po předání díla.)</t>
  </si>
  <si>
    <t>-osvětlení staveniště (náklady na osvětlení jsou řešeny podle rozsahu a charakteru staveniště -vč.rozvodných skříní.)</t>
  </si>
  <si>
    <t>-informační tabule na staveništi (zohledňuje náklady na vyrobení a osazení informačních tabulí (označení) stavby -jejich údržba, přemísťování po dobu realizace díla a následné odstranění po předání díla. Řádné vyznačení obvodu staveniště informačními a výstražnými tabulkami.)</t>
  </si>
  <si>
    <t>-alarm, strážní služba staveniště (zabezpečení staveniště -např.technické opatření,strážní služba,zabezpečení přístupů ke skladům, apod.)</t>
  </si>
  <si>
    <t>-pronájem ploch</t>
  </si>
  <si>
    <t>-rozebrání, bourání a odvoz zařízení staveniště (postihuje náklady na rozebrání, bourání a odvoz veškerého zařízení staveniště,vč.přípojek energií a jejich odvoz, úklid ploch, na kterých bylo zařízení staveniště provozováno -jsou zde zahrnuty veškeré náklady této povahy mimo úpravu terénu do původního stavu)</t>
  </si>
  <si>
    <t>-úprava terénu po zrušení zařízení staveniště (jedná se o náklady za práce, jejichž smyslem je uvedení místa zařízení staveniště do původního stavu. Uvedení všech povrchů dotčených stavbou do původního stavu-komunikace,chodníky,zeleň,…).</t>
  </si>
  <si>
    <t>Rozsah je dán požadavky investora (viz.smlouva o dílo)."</t>
  </si>
  <si>
    <t>0425030-02</t>
  </si>
  <si>
    <t>Zajištění BOZP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</si>
  <si>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řád), vč.příslušného značení uvnitř budov i na venkovních plochách.</t>
  </si>
  <si>
    <t>Předpokládá se jmenování koordinátora BOZP na staveništi, určeného zadavatelem stavby k provádění stanovených činností při realizaci stavby.</t>
  </si>
  <si>
    <t>Budou stanoveny provozní předpisy, podmínky pro dopravu.</t>
  </si>
  <si>
    <t>Bude stanoveno vymezení činnosti, rozsah prací a stanovení odpovědnosti v BOZP, rizika provádění stavby.</t>
  </si>
  <si>
    <t>Zajištění a zabezpečení BOZP - dodržení podmínek plánu BOZP na staveništi, technické a ochranné konstrukce a zařízení dle požadavků koordinátora BOZP (práce ve výškách), tak aby byla zajištěna bezpečná zdraví neohrožující práce po celou dobu rekonstrukce.(ochranné konstrukce, záchytné systémy, dočasná lešení, zábradlí ochranné sítě a konstrukce, technické vybavení, technické vybavení,, ochranné vybavení, dočasné ochranné konstrukce ve výškách).</t>
  </si>
  <si>
    <t>Dodržení podmínek BOZP při práci ve výškách (dočasná lešení, zábradlí, ochranné sítě a konstrukce, technické vybavení, ochranné vybavení, dočasné ochranné konstrukce ve výškách, zajištění nebezpečných prostorů, stálý dozor při bouracích pracích, OOPP proti pádu z výšky, práce ve výtahové šachtě), atd.</t>
  </si>
  <si>
    <t>plný popis viz.SoD"</t>
  </si>
  <si>
    <t>043103000</t>
  </si>
  <si>
    <t>Zkoušky bez rozlišení</t>
  </si>
  <si>
    <t>POŘÍZENÍ- ODBĚR  FYZICKÝCH VZORKU PODLAH, VČ.ZAJIŠTĚNÍ AUTORIZOVANÝCH PROTOKOLU-1 soubor</t>
  </si>
  <si>
    <t>Před prováděním podlah budou ověřeny zkouškami vlastnosti podkladních vrstev. Jedná se o odtrhové, tlakové zkoušky a další, podmiňující kvalitní položení a funkčnost podlah."</t>
  </si>
  <si>
    <t>045002000</t>
  </si>
  <si>
    <t>Kompletační a koordinační činnost</t>
  </si>
  <si>
    <t>Jedná se o zajišťování:</t>
  </si>
  <si>
    <t>* činností souvisejících se zakázkou-tj.účastí všech zainteresovaných osob ve všech fázích přípravy,realizace i dokončení zakázky,komplexního vyzkoušení a měření, odstranění vad díla podléhajících záruční lhůtě.</t>
  </si>
  <si>
    <t>* poradenství (technická pomoc,aj.)</t>
  </si>
  <si>
    <t>* zpracování technologických postupů prováděných prací*podkladů (výkresů,rozpočtů,posudků,zkoušek,protokolů apod.)včetně zakreslování změn do výkresů, ke kterým došlo v průběhu výstavby.</t>
  </si>
  <si>
    <t>* účasti zástupců zainteresovaných stran na jednáních,zkouškách,odevzdávání a přebírání konstrukcí,objektů a celků.</t>
  </si>
  <si>
    <t>* kontroly činností na staveništi,výše uvedených činností i souvisejících správních činností.</t>
  </si>
  <si>
    <t>*vypracování provozních řádů, návodů na provoz a údržbu,uživatelská dokumentace (návod k použití)</t>
  </si>
  <si>
    <t>*zpracování podrobné fotodokumentace v průběhu provádění stavby (zejména před zakrytím instalovaných konstrukcí a prvků instalací)</t>
  </si>
  <si>
    <t>Předání záručních listů, popř. návodů k obsluze v českém jazyce.</t>
  </si>
  <si>
    <t>Zajištění a předání atestů a dokladů o požadovaných vlastnostech výrobků k předání předmětu veřejné zakázky ( vč.případných prohlášení o shodě dle zákona č. 22/1997 Sb. O technických požadavcích na výrobky).</t>
  </si>
  <si>
    <t>Zajištění a provedení všech nutných zkoušek dle norem ČSN případně jiných norem, revizí (vč.revizí a zkoušek pro profese:EL,VZT,ÚT,ZTI,MaR,přípojky,apod.) vztahujících se k prováděnému předmětu veřejné zakázky, vč. pořízení protokolů (např.odtrhové zkoušky,výtažné,únosnost podloží,apod.).</t>
  </si>
  <si>
    <t>Oznámení zahájení stavebních prací správcům sítí před zahájením prací v souladu s projektovou dokumentací, platnými rozhodnutími a vyjádřeními.</t>
  </si>
  <si>
    <t>Předložení dokladů o nezávadném zneškodňování odpadu.</t>
  </si>
  <si>
    <t>ROZSAH JE DÁN SMLUVNÍMI PODMÍNKAMI.</t>
  </si>
  <si>
    <t>"</t>
  </si>
  <si>
    <t>071103000</t>
  </si>
  <si>
    <t>Provoz investora</t>
  </si>
  <si>
    <t>Náklady na ztížené provádění stavebních prací v důsledku nepřerušeného provozu na staveništi nebo v případech nepřerušeného provozu v objektech v nichž se stavební práce provádí. Náklady na provizorní oddělení stavebních prací od provozu objektu.	Náklady na několikanásobný úklid a stěhování zařízení v průběhu výstavby."</t>
  </si>
  <si>
    <t>Hlučné práce při realizaci díla je možné provádět: od 8:00 do 13:30 a od 14:00 do 18:00</t>
  </si>
  <si>
    <t>0910030-01</t>
  </si>
  <si>
    <t>Nakládání s odpady</t>
  </si>
  <si>
    <t>Likvidace, odvoz a uložení odpadů ze stavby (obaly materiálů, ztratné-prořez) na skládku v souladu s ustanoveními zákona č. 185/2001 Sb., o odpadech, protokol o uložení."</t>
  </si>
  <si>
    <t>SUM</t>
  </si>
  <si>
    <t>Účelem BOZP je zajistit bezpečnost práce a ochranu zdraví na staveništi, eliminovat rizika ohrožení zdraví a majetku, zajistit ochranu životního prostředí a předejít vzniku mimořádných událostí.</t>
  </si>
  <si>
    <t>END</t>
  </si>
  <si>
    <t>311271176RT1</t>
  </si>
  <si>
    <t>Zdivo nosné z tvárnic porobetonových hladkých tloušťky 250 mm, charakteristická pevnost v tlaku fk = 1,92 MPa, součinitel prostupu tepla U=0,503 W/m2.K</t>
  </si>
  <si>
    <t>m2</t>
  </si>
  <si>
    <t>801-1</t>
  </si>
  <si>
    <t>Práce</t>
  </si>
  <si>
    <t>POL1_</t>
  </si>
  <si>
    <t>1,1*2,75-1,1*1,2</t>
  </si>
  <si>
    <t>VV</t>
  </si>
  <si>
    <t>317941121R00</t>
  </si>
  <si>
    <t>Osazení ocelových válcovaných nosníků na zdivu bez dodávky materiálu, výšky do 120 mm</t>
  </si>
  <si>
    <t>t</t>
  </si>
  <si>
    <t>profilu I, nebo IE, nebo U, nebo UE, nebo L</t>
  </si>
  <si>
    <t>SPI</t>
  </si>
  <si>
    <t>sloupek  jäkl 80/80/4 : (2,1+3*1,2)*9,22/1000</t>
  </si>
  <si>
    <t>L rovnoramenný 50/4 : (2+1,1)*2*3,05/1000</t>
  </si>
  <si>
    <t>342255024R00</t>
  </si>
  <si>
    <t>Příčky z cihel a tvárnic nepálených příčky z příčkovek pórobetonových tloušťky 100 mm</t>
  </si>
  <si>
    <t>včetně pomocného lešení</t>
  </si>
  <si>
    <t>4,7*2,75-1*2,02-1,15*1,2</t>
  </si>
  <si>
    <t>342948111R00</t>
  </si>
  <si>
    <t>Kotvení příček ke konstrukci kotvami na hmoždinky</t>
  </si>
  <si>
    <t>m</t>
  </si>
  <si>
    <t>Včetně dodávky kotev a spojovacího materiálu.</t>
  </si>
  <si>
    <t>3*2,75</t>
  </si>
  <si>
    <t>342267111RT2</t>
  </si>
  <si>
    <t>Obklady konstrukcí sádrokartonovými deskami obklady dřevěných konstrukcí_x000D_
 obklad sloupů a trámů do 500 x500 mm_x000D_
 1x opláštění, dvoustranné, deska protipožární tloušťky 12,5 mm</t>
  </si>
  <si>
    <t>219,220 - VZT : 1,8+2,3</t>
  </si>
  <si>
    <t>342267112RT2</t>
  </si>
  <si>
    <t>Obklady konstrukcí sádrokartonovými deskami obklady dřevěných konstrukcí_x000D_
 obklad sloupů a trámů do 500 x500 mm_x000D_
 1x opláštění, třístranný, deska protipožární tloušťky 12,5 mm</t>
  </si>
  <si>
    <t>216 - nosníky : 2,3+2,45+6,65</t>
  </si>
  <si>
    <t>216 - STA : 2,65+3</t>
  </si>
  <si>
    <t>13330310R</t>
  </si>
  <si>
    <t>tyč ocelová  L (úhelník) válcovaná za tepla S235 (11375); rovnoramenná; tl = 4,00 mm; a = 50,0 mm; b = 50,0 mm</t>
  </si>
  <si>
    <t>SPCM</t>
  </si>
  <si>
    <t>Specifikace</t>
  </si>
  <si>
    <t>POL3_</t>
  </si>
  <si>
    <t>spojovací a pomocný materiál 10% : 0,001891</t>
  </si>
  <si>
    <t>Koeficient ztratné: 0,15</t>
  </si>
  <si>
    <t>14587292R</t>
  </si>
  <si>
    <t>profil ocelový tenkostěnný uzavřený svařovaný jak. S235; čtvercový; tl = 4,00 mm; a = 80,0 mm; b = 80,0 mm</t>
  </si>
  <si>
    <t>spojovací materiál 10% : 0,005255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</si>
  <si>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</si>
  <si>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</si>
  <si>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</si>
  <si>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2,05*2,4*2</t>
  </si>
  <si>
    <t>(1,1+1)*1,2*2</t>
  </si>
  <si>
    <t>1*2,02*2</t>
  </si>
  <si>
    <t>611425631RT2</t>
  </si>
  <si>
    <t xml:space="preserve">Omítka rýh ve stropech maltou vápennou o šířce rýhy přes 150 do 300 mm, omítkou štukovou,  </t>
  </si>
  <si>
    <t>801-4</t>
  </si>
  <si>
    <t>z pomocného pracovního lešení o výšce podlahy do 1900 mm a pro zatížení do 1,5 kPa,</t>
  </si>
  <si>
    <t>po vybouraných zdech : (2,4+2,55)*0,3</t>
  </si>
  <si>
    <t>2,4*0,2</t>
  </si>
  <si>
    <t>2,3*0,15</t>
  </si>
  <si>
    <t>612403399RT2</t>
  </si>
  <si>
    <t>Hrubá výplň rýh ve stěnách, jakoukoliv maltou maltou ze suchých směsí_x000D_
 jakékoliv šířky</t>
  </si>
  <si>
    <t>jakékoliv šířky rýhy,</t>
  </si>
  <si>
    <t>217 ZTI : 2</t>
  </si>
  <si>
    <t>216,219,220 elektro : 6</t>
  </si>
  <si>
    <t>612421421R00</t>
  </si>
  <si>
    <t>Oprava vnitřních vápenných omítek stěn v množství opravované plochy přes 30 do 50 %, hladkých</t>
  </si>
  <si>
    <t>216 : (6,65+6,975)*2*2,65-2,05*2,4-1,25*2</t>
  </si>
  <si>
    <t>219 : (1,8+4,7)*2*2,65-2,05*2,4</t>
  </si>
  <si>
    <t>220 : (2,3+2,35)*2*2,65</t>
  </si>
  <si>
    <t>Odkaz na mn. položky pořadí 15 : 42,28250*-1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</si>
  <si>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</si>
  <si>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</si>
  <si>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</si>
  <si>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zaplnění rýh po vybouraném zdivu : 0,25*2,65*3</t>
  </si>
  <si>
    <t>(0,15+0,1)*2,65</t>
  </si>
  <si>
    <t>612471411R00</t>
  </si>
  <si>
    <t>Tenkovrstvá úprava stěn aktivovaným štukem malta vápenocementová, Malta pro zdění</t>
  </si>
  <si>
    <t>na rovném povrchu vnitřních stěn, pilířů, svislých panelových konstrukcí, s nejnutnějším obroušením podkladu (pemzou apod.) a oprášením,</t>
  </si>
  <si>
    <t>Odkaz na mn. položky pořadí 12 : 76,68500</t>
  </si>
  <si>
    <t>Odkaz na mn. položky pořadí 15 : 42,28250</t>
  </si>
  <si>
    <t>217 : -2,3*1</t>
  </si>
  <si>
    <t>612481211RT2</t>
  </si>
  <si>
    <t>Vyztužení povrchu vnitřních stěn sklotextilní síťovinou s dodávkou síťoviny a stěrkového tmelu</t>
  </si>
  <si>
    <t>po osekaném obkladu : (2,4+2,3)*2,1</t>
  </si>
  <si>
    <t xml:space="preserve">nové příčky : </t>
  </si>
  <si>
    <t>216 : (1,2+2,5+2,3)*2,65-(1,1+1,15)*1,2-1*2,02*2</t>
  </si>
  <si>
    <t>219 : (1,1+4,7)*2,65-(1,1+1,15)*1,2-1*2,02</t>
  </si>
  <si>
    <t>220 : (2,3+2,35)*2,65-1*2,02</t>
  </si>
  <si>
    <t>217 : 2,3*1</t>
  </si>
  <si>
    <t>631312621R00</t>
  </si>
  <si>
    <t xml:space="preserve">Mazanina z betonu prostého tl. přes 50 do 80 mm třídy C 20/25,  </t>
  </si>
  <si>
    <t>m3</t>
  </si>
  <si>
    <t>(z kameniva) hlazená dřevěným hladítkem</t>
  </si>
  <si>
    <t>220 : 4,89*0,05</t>
  </si>
  <si>
    <t>631311131R00</t>
  </si>
  <si>
    <t>Doplnění mazanin betonem prostým o ploše jednotlivě do 1 m2 tloušťky přes 80 mm</t>
  </si>
  <si>
    <t>prostým betonem (s dodáním hmot) bez potěru,</t>
  </si>
  <si>
    <t>po vybouraných příčkách : (2,4+2,55)*0,25*0,1</t>
  </si>
  <si>
    <t>2,4*0,15*0,1</t>
  </si>
  <si>
    <t>2,3*0,1*0,1</t>
  </si>
  <si>
    <t>nové příčky : (4,7+2,3)*0,05*0,1</t>
  </si>
  <si>
    <t>631361921RT2</t>
  </si>
  <si>
    <t>Výztuž mazanin z betonů a z lehkých betonů ze svařovaných sítí průměr drátu 5 mm, velikost oka 100/100 mm</t>
  </si>
  <si>
    <t>včetně distančních prvků</t>
  </si>
  <si>
    <t>220 : 4,89*3,117*1,2/1000</t>
  </si>
  <si>
    <t>Z01</t>
  </si>
  <si>
    <t>Dodávka a montáž kompletní Al stěny s dveřmí vč. kotvení apod, oboustranně bezpečnostní sklo</t>
  </si>
  <si>
    <t>1*2,02+(1,15+1,1)*1,2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</si>
  <si>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</si>
  <si>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</si>
  <si>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</si>
  <si>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</si>
  <si>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</si>
  <si>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42,42+8,46+5,4</t>
  </si>
  <si>
    <t>9501</t>
  </si>
  <si>
    <t>Zakrytí vnitřních ploch proti poškození</t>
  </si>
  <si>
    <t>pův 216,219 : 25,22+25,22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</si>
  <si>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</si>
  <si>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</si>
  <si>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</si>
  <si>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</si>
  <si>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2,4*2,75</t>
  </si>
  <si>
    <t>962031123R00</t>
  </si>
  <si>
    <t>Bourání příček z cihel pálených děrovaných, tloušťky 80 mm</t>
  </si>
  <si>
    <t>2,4*2,78-0,9*1,97</t>
  </si>
  <si>
    <t>962032241R00</t>
  </si>
  <si>
    <t>Bourání zdiva nadzákladového z cihel pálených nebo vápenopískových, na maltu cementovou</t>
  </si>
  <si>
    <t>nebo vybourání otvorů průřezové plochy přes 4 m2 ve zdivu nadzákladovém, včetně pomocného lešení o výšce podlahy do 1900 mm a pro zatížení do 1,5 kPa  (150 kg/m2)</t>
  </si>
  <si>
    <t>(3,5+2,05)*2,75*0,25</t>
  </si>
  <si>
    <t>965042121R00</t>
  </si>
  <si>
    <t>Bourání podkladů pod dlažby nebo litých celistvých dlažeb a mazanin  betonových nebo z litého asfaltu, tloušťky do 100 mm, plochy do 1 m2</t>
  </si>
  <si>
    <t>rýhy pro nové příčky : (4,7+2,3)*0,15*0,1</t>
  </si>
  <si>
    <t>965042141R00</t>
  </si>
  <si>
    <t>Bourání podkladů pod dlažby nebo litých celistvých dlažeb a mazanin  betonových nebo z litého asfaltu, tloušťky do 100 mm, plochy přes 4 m2</t>
  </si>
  <si>
    <t>220 původní : 4,89*0,05</t>
  </si>
  <si>
    <t>965081713RT1</t>
  </si>
  <si>
    <t>Bourání podlah z keramických dlaždic, tloušťky do 10 mm, plochy přes 1 m2</t>
  </si>
  <si>
    <t>bez podkladního lože, s jakoukoliv výplní spár</t>
  </si>
  <si>
    <t>220 : 5,52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</si>
  <si>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</si>
  <si>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</si>
  <si>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</si>
  <si>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</si>
  <si>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</si>
  <si>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</si>
  <si>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0,95*2,05</t>
  </si>
  <si>
    <t>970031130R00</t>
  </si>
  <si>
    <t>Jádrové vrtání, kruhové prostupy v cihelném zdivu jádrové vrtání, do D 130 mm</t>
  </si>
  <si>
    <t>219 zdivo : 0,45</t>
  </si>
  <si>
    <t>220 příčka : 0,1</t>
  </si>
  <si>
    <t>970231100R00</t>
  </si>
  <si>
    <t>Řezání cihelného zdiva hloubka řezu 100 mm</t>
  </si>
  <si>
    <t>2,75</t>
  </si>
  <si>
    <t>970231150R00</t>
  </si>
  <si>
    <t>Řezání cihelného zdiva hloubka řezu 150 mm</t>
  </si>
  <si>
    <t>970231250R00</t>
  </si>
  <si>
    <t>Řezání cihelného zdiva hloubka řezu 250 mm</t>
  </si>
  <si>
    <t>2,75*4</t>
  </si>
  <si>
    <t>970241100R00</t>
  </si>
  <si>
    <t>Řezání prostého betonu hloubka řezu 100 mm</t>
  </si>
  <si>
    <t>pro nové příčky : (4,7+2,3)*2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</si>
  <si>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</si>
  <si>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</si>
  <si>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</si>
  <si>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220 : (2,4+2,3)*2*2,1-0,9*1,97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</si>
  <si>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</si>
  <si>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</si>
  <si>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</si>
  <si>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</si>
  <si>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</si>
  <si>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766670021R00</t>
  </si>
  <si>
    <t xml:space="preserve">Montáž kliky a štítku </t>
  </si>
  <si>
    <t>800-766</t>
  </si>
  <si>
    <t>7669</t>
  </si>
  <si>
    <t>Dodávka atypického kancelářského stolu</t>
  </si>
  <si>
    <t>denní místnost : 1</t>
  </si>
  <si>
    <t>T01</t>
  </si>
  <si>
    <t>Dodávka a montáž atypických plných 1 kř. dveří skládacích na stěnu 900x1970 mm vč zárubně</t>
  </si>
  <si>
    <t>T02</t>
  </si>
  <si>
    <t>Dodávka a montáž kuchyňské linky bez spotřebičů a baterie - 175+235 cm</t>
  </si>
  <si>
    <t>54914622R</t>
  </si>
  <si>
    <t>kování interiérové kliky se štíty pro klíč; povrch - kliky pochromované TiN (zlatá); povrch - štíty leštěná nerez TiN (zlatá)</t>
  </si>
  <si>
    <t>998766201R00</t>
  </si>
  <si>
    <t>Přesun hmot pro konstrukce truhlářské v objektech výšky do 6 m</t>
  </si>
  <si>
    <t>50 m vodorovně</t>
  </si>
  <si>
    <t>767995101R00</t>
  </si>
  <si>
    <t>Výroba a montáž atypických kovovových doplňků staveb hmotnosti do 5 kg</t>
  </si>
  <si>
    <t>kg</t>
  </si>
  <si>
    <t>800-767</t>
  </si>
  <si>
    <t>překlad L 35/35/4 : 1,3*2*2,16</t>
  </si>
  <si>
    <t>998767201R00</t>
  </si>
  <si>
    <t>Přesun hmot pro kovové stavební doplňk. konstrukce v objektech výšky do 6 m</t>
  </si>
  <si>
    <t>771570012RAI</t>
  </si>
  <si>
    <t>Dlažba z dlaždic keramických 20 x 20 cm, položených do tmele,  , bez dodávky dlažby</t>
  </si>
  <si>
    <t>AP-PSV</t>
  </si>
  <si>
    <t>Agregovaná položka</t>
  </si>
  <si>
    <t>POL2_</t>
  </si>
  <si>
    <t>220 : 5,4</t>
  </si>
  <si>
    <t>597643013R</t>
  </si>
  <si>
    <t>dlažba keramická š = 198 mm; l = 198 mm; h = 9,0 mm; reliefní; pro interiér i exteriér; úhel kluzu 19 až 27 °; protiskluznost skupina B; µ (za sucha) od 0,7</t>
  </si>
  <si>
    <t>Odkaz na mn. položky pořadí 45 : 5,40000</t>
  </si>
  <si>
    <t>Koeficient vč. soklíku: 0,15</t>
  </si>
  <si>
    <t>998771201R00</t>
  </si>
  <si>
    <t>Přesun hmot pro podlahy z dlaždic v objektech výšky do 6 m</t>
  </si>
  <si>
    <t>800-771</t>
  </si>
  <si>
    <t>775540040RAC</t>
  </si>
  <si>
    <t>Podlahy lamelové  vinylové zátěžová kategorie 33/42</t>
  </si>
  <si>
    <t>včetně podkladu z pěnové fólie tl. 3 mm a soklíku.</t>
  </si>
  <si>
    <t>216,219 : 42,42+8,46</t>
  </si>
  <si>
    <t>776401800RT1</t>
  </si>
  <si>
    <t>Demontáž soklíků nebo lišt pryžových nebo PVC odstranění a uložení na hromady</t>
  </si>
  <si>
    <t>800-775</t>
  </si>
  <si>
    <t>216,219 : (6,65+4,7)*2*2</t>
  </si>
  <si>
    <t>776511820R00</t>
  </si>
  <si>
    <t>Odstranění povlakových podlah z nášlapné plochy lepených, s podložkou, z ploch přes 20 m2</t>
  </si>
  <si>
    <t>216,219 : 25,04+25,04</t>
  </si>
  <si>
    <t>998776201R00</t>
  </si>
  <si>
    <t>Přesun hmot pro podlahy povlakové v objektech výšky do 6 m</t>
  </si>
  <si>
    <t>vodorovně do 50 m</t>
  </si>
  <si>
    <t>777531022R00</t>
  </si>
  <si>
    <t xml:space="preserve"> Podlahy ze stěrky akrylátové s disperzí samonivelační hmota, tloušťky 2 mm</t>
  </si>
  <si>
    <t>800-773</t>
  </si>
  <si>
    <t>včetně penetrace podkladu</t>
  </si>
  <si>
    <t>216,219,220 : 42,42+8,46+5,4</t>
  </si>
  <si>
    <t>998777201R00</t>
  </si>
  <si>
    <t>Přesun hmot pro podlahy syntetické v objektech výšky do 6 m</t>
  </si>
  <si>
    <t>781470010RAI</t>
  </si>
  <si>
    <t xml:space="preserve">Obklad vnitřní keramický 200 x 200 mm, do malty, bez dodávky obkladu,  </t>
  </si>
  <si>
    <t>z dlaždic keramických kladených do malty, včetně spárování a podílu práce v omezeném prostoru a na malých plochách.</t>
  </si>
  <si>
    <t>220 : (2,35-0,6)*0,6</t>
  </si>
  <si>
    <t>597813614R</t>
  </si>
  <si>
    <t>obklad keramický š = 198 mm; l = 198 mm; h = 6,5 mm; pro interiér; barva světle modrá; mat</t>
  </si>
  <si>
    <t>Odkaz na mn. položky pořadí 54 : 3,35000</t>
  </si>
  <si>
    <t>Koeficient : 0,1</t>
  </si>
  <si>
    <t>998781201R00</t>
  </si>
  <si>
    <t>Přesun hmot pro obklady keramické v objektech výšky do 6 m</t>
  </si>
  <si>
    <t>784402801R00</t>
  </si>
  <si>
    <t>Odstranění maleb oškrabáním, v místnostech do 3,8 m</t>
  </si>
  <si>
    <t>800-784</t>
  </si>
  <si>
    <t>stávající stěny a strop : (9,65+6,65+0,7)*2*2,65+25,04+25,04+5,52</t>
  </si>
  <si>
    <t>784191101R00</t>
  </si>
  <si>
    <t>Příprava povrchu Penetrace (napouštění) podkladu disperzní, jednonásobná</t>
  </si>
  <si>
    <t>216 : 42,42+(7,2+6,65)*2*2,65-(1*2,02+(1,15+1,1)*1,2-4)</t>
  </si>
  <si>
    <t>219 : 8,46+(1,7+4,7)*2*2,65-(1*2,02+(1,15+1,1)*1,2-4)</t>
  </si>
  <si>
    <t>220 : 5,4+(2,3+2,35)*2*2,65</t>
  </si>
  <si>
    <t>784195222R00</t>
  </si>
  <si>
    <t>Malby z malířských směsí otěruvzdorných,  , barevné, dvojnásobné</t>
  </si>
  <si>
    <t>Odkaz na mn. položky pořadí 58 : 186,81000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</si>
  <si>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</si>
  <si>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</si>
  <si>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</si>
  <si>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</si>
  <si>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</si>
  <si>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</si>
  <si>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</si>
  <si>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</si>
  <si>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</si>
  <si>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</si>
  <si>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</si>
  <si>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</si>
  <si>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</si>
  <si>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</si>
  <si>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</si>
  <si>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</si>
  <si>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</si>
  <si>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směs betonu,cihel a dřeva, skupina 17 09 04 z Katalogu odpadů</t>
  </si>
  <si>
    <t>721176102R00</t>
  </si>
  <si>
    <t>Potrubí PIPE-LIFE kanalizační systém DN 40</t>
  </si>
  <si>
    <t>POL1_1</t>
  </si>
  <si>
    <t>721 17-6103</t>
  </si>
  <si>
    <t>DN 50</t>
  </si>
  <si>
    <t>POL3_0</t>
  </si>
  <si>
    <t>721 29-0111</t>
  </si>
  <si>
    <t>Zkouška těsnosti kanalizace v objektech vodou do DN 125</t>
  </si>
  <si>
    <t>721 29-0123</t>
  </si>
  <si>
    <t>kouřem do DN 300</t>
  </si>
  <si>
    <t>721171808R00</t>
  </si>
  <si>
    <t>Demontáž potrubí z trub novodurových do DN 114</t>
  </si>
  <si>
    <t>721 17-0972</t>
  </si>
  <si>
    <t>Přeřezání stávajícího potrubí plastového DN 50</t>
  </si>
  <si>
    <t>ks</t>
  </si>
  <si>
    <t>721170952R00</t>
  </si>
  <si>
    <t>Vsazení odbočky do stávajícícho potrubí 50/50</t>
  </si>
  <si>
    <t>998721202R00</t>
  </si>
  <si>
    <t>v objektech výšky do 12 m</t>
  </si>
  <si>
    <t>722172411R00</t>
  </si>
  <si>
    <t>Potrubí z trubek plastových vícevrstvých PN 20 včetně tvarovek a fitinků a uložných žlábů DN 20</t>
  </si>
  <si>
    <t>722190401R00</t>
  </si>
  <si>
    <t>vyvedení a upenění výpustek DN 15</t>
  </si>
  <si>
    <t>722220121R00</t>
  </si>
  <si>
    <t>Armatury závitové s jedním závitem G 1/2"</t>
  </si>
  <si>
    <t>722290226R00</t>
  </si>
  <si>
    <t>Tlakové zkoušky vodovodního potrubí závitového do DN 50</t>
  </si>
  <si>
    <t>722290234R00</t>
  </si>
  <si>
    <t>Proplach a dezinfekce vodovodního potrubí do DN 80</t>
  </si>
  <si>
    <t>722 19-0901</t>
  </si>
  <si>
    <t>Uzavření a otevření vodovodního potrubí při opravách</t>
  </si>
  <si>
    <t>722 17-1913</t>
  </si>
  <si>
    <t>Přeřezání potrubí do DN 25</t>
  </si>
  <si>
    <t>722172962R00</t>
  </si>
  <si>
    <t>Vsazení odbočky do stávajícího  potrubí DN 20</t>
  </si>
  <si>
    <t>998722202R00</t>
  </si>
  <si>
    <t>Nabídková cena</t>
  </si>
  <si>
    <t>Rozmístění zařizovacích předmětů</t>
  </si>
  <si>
    <t>725319101R00</t>
  </si>
  <si>
    <t>Kuchyňský dřez - dodávka stavební části montáž dřezů</t>
  </si>
  <si>
    <t>HL 100G/50 - zápachová uzávěrka dřezová</t>
  </si>
  <si>
    <t>R-položka</t>
  </si>
  <si>
    <t>POL12_0</t>
  </si>
  <si>
    <t>725869204R00</t>
  </si>
  <si>
    <t>montáž zápachových uzávěrek</t>
  </si>
  <si>
    <t>Baterié dřezová stojánková páková dodávka</t>
  </si>
  <si>
    <t>725829301R00</t>
  </si>
  <si>
    <t>montáž stojánkových baterií</t>
  </si>
  <si>
    <t>Ventil rohový k baterii s filtrem DN 15 dodávka</t>
  </si>
  <si>
    <t>725819401R00</t>
  </si>
  <si>
    <t>Montáž rohových ventilů s trubičkou</t>
  </si>
  <si>
    <t>Plastová připojovací tlaková hadice montáž</t>
  </si>
  <si>
    <t>725 21-0821</t>
  </si>
  <si>
    <t>Umývadla z bílého diturvitu demontáž</t>
  </si>
  <si>
    <t>725210914R00</t>
  </si>
  <si>
    <t>zpětná montáž umývadla</t>
  </si>
  <si>
    <t>725 86-0811</t>
  </si>
  <si>
    <t>Zápachová uzávěrka demontáž</t>
  </si>
  <si>
    <t>725869101R00</t>
  </si>
  <si>
    <t>montáž zápachové uzávěrky</t>
  </si>
  <si>
    <t>725 82-0801</t>
  </si>
  <si>
    <t>Baterie umývadlová a dřezová demontáž</t>
  </si>
  <si>
    <t>725 82-9301</t>
  </si>
  <si>
    <t>zpětná montáž</t>
  </si>
  <si>
    <t>POL12_1</t>
  </si>
  <si>
    <t>998725202R00</t>
  </si>
  <si>
    <t>Montáž atypických konstrukcí do hmotnosti 5 kg</t>
  </si>
  <si>
    <t>Montáž atypických konstrukcí ocelových profilů</t>
  </si>
  <si>
    <t>998767202R00</t>
  </si>
  <si>
    <t>783226100R00</t>
  </si>
  <si>
    <t>Nátěr doplňkových konstrukcí syntetický základní</t>
  </si>
  <si>
    <t>POL1_7</t>
  </si>
  <si>
    <t>783225100R00</t>
  </si>
  <si>
    <t>krycí s 1x emailováním</t>
  </si>
  <si>
    <t>Návleková izolace Mirelon Pro - tl. 13 mm DN 20</t>
  </si>
  <si>
    <t>Montáž izolace tepelné</t>
  </si>
  <si>
    <t>bm</t>
  </si>
  <si>
    <t>998713202R00</t>
  </si>
  <si>
    <t>Stavební práce při montáži zdravotní techniky</t>
  </si>
  <si>
    <t>hod</t>
  </si>
  <si>
    <t>Ekologická likvidace demontovaného materiálu</t>
  </si>
  <si>
    <t>733110803R00</t>
  </si>
  <si>
    <t>Demontáž stávajícího potrubí DN 10</t>
  </si>
  <si>
    <t>Přeřezání stávajícího potrubí plastového do DN 25</t>
  </si>
  <si>
    <t>998733203R00</t>
  </si>
  <si>
    <t>Přesun hmot pro potrubí v objektech do 24 m</t>
  </si>
  <si>
    <t>734209112R00</t>
  </si>
  <si>
    <t>Montáž armatur závitových s 2 závity DN 10</t>
  </si>
  <si>
    <t>3712-01.000</t>
  </si>
  <si>
    <t>Termostatické ventily s přednastavením DN 10 - přímý</t>
  </si>
  <si>
    <t>0352-01.000</t>
  </si>
  <si>
    <t>Uzavírací šroubení DN 10 - přímé</t>
  </si>
  <si>
    <t>Hlavice Heimeier Termostatová hlava K - bílá</t>
  </si>
  <si>
    <t>Montáž hlavice</t>
  </si>
  <si>
    <t>734200821R00</t>
  </si>
  <si>
    <t>Demontáž stávajících armatur se dvěma závity DN 10</t>
  </si>
  <si>
    <t>998734203R00</t>
  </si>
  <si>
    <t>Přesun hmot pro armatury v objektech do 24 m</t>
  </si>
  <si>
    <t>735159220R00</t>
  </si>
  <si>
    <t>Montáž otopných těles deskových dvouřadých delka do 1500 mm</t>
  </si>
  <si>
    <t>Ocelová tělesa desková CosmoNova délka 1320 mm</t>
  </si>
  <si>
    <t>735151821R00</t>
  </si>
  <si>
    <t>Demontáž stávajících otopných těles ocelových deskových dvouřadých do délky 1500 mm</t>
  </si>
  <si>
    <t>735 00-0912</t>
  </si>
  <si>
    <t>Vyregulování radiátorových ventilů s termostatickou hlavicí</t>
  </si>
  <si>
    <t>735 19-1905</t>
  </si>
  <si>
    <t>Odvzdušnění otopných těles</t>
  </si>
  <si>
    <t>Vypuštění vody z topného systému</t>
  </si>
  <si>
    <t>Napuštění vody do topného systému po montáži</t>
  </si>
  <si>
    <t>998735202R00</t>
  </si>
  <si>
    <t>Přesun hmot pro otopná tělesa v objektech do 12 m</t>
  </si>
  <si>
    <t>Přesun hmot pro doplňkové konstrukce v objektech do 12 m</t>
  </si>
  <si>
    <t>Nátěry</t>
  </si>
  <si>
    <t>783424740R00</t>
  </si>
  <si>
    <t>Nátěry potrubí syntetické do DN 100 základní</t>
  </si>
  <si>
    <t>Topná zkouška v trvání 24 hodin</t>
  </si>
  <si>
    <t>soub</t>
  </si>
  <si>
    <t>Pol__0001</t>
  </si>
  <si>
    <t>MODUS LLL3000RM2KV, 26W, 3200lm, Ra 80, 4000K, přisazené LED svítidlo</t>
  </si>
  <si>
    <t>Pol__0002</t>
  </si>
  <si>
    <t>MODUS AREL3000RL1KVM, 30W, 3300 lm, Ra 80, 4000K, přisazené svítidlo, matná AL mřížka, UGR&lt;19</t>
  </si>
  <si>
    <t>Pol__0003</t>
  </si>
  <si>
    <t>MODUS BRS_KO480V3, 34W, 3900 lm, Ra 80, 4000K, přisazené LED svítidlo, opálový PMMA kryt</t>
  </si>
  <si>
    <t>Pol__0004</t>
  </si>
  <si>
    <t>HELIOS LED 1W LED BASIC IP42 1h , stále svítící/ svítící při výpadku, autotest, opálový kryt</t>
  </si>
  <si>
    <t>Pol__0005</t>
  </si>
  <si>
    <t>Demontáže původní elektroinstalace, svítidla, spínače osvětlení, zásuvky, apd.</t>
  </si>
  <si>
    <t>sada</t>
  </si>
  <si>
    <t>POL1_9</t>
  </si>
  <si>
    <t>899912115R00</t>
  </si>
  <si>
    <t>OLE-10B-1N-030AC Proudový chránič s nadproudovou ochranou</t>
  </si>
  <si>
    <t>Ks</t>
  </si>
  <si>
    <t>Pol__006</t>
  </si>
  <si>
    <t>Dodávky</t>
  </si>
  <si>
    <t>Pol__0007</t>
  </si>
  <si>
    <t>OLE-16B-1N-030AC Proudový chránič s nadproudovou ochranou</t>
  </si>
  <si>
    <t>Pol__0008T00</t>
  </si>
  <si>
    <t>bez krytu</t>
  </si>
  <si>
    <t>631313611R00</t>
  </si>
  <si>
    <t>KU68/2-1902, KO97</t>
  </si>
  <si>
    <t>Pol__0010</t>
  </si>
  <si>
    <t>1 zdroj se sklem</t>
  </si>
  <si>
    <t>Pol__0011T00</t>
  </si>
  <si>
    <t>svítidlo dodávkou kuch. linky</t>
  </si>
  <si>
    <t>3 x 1,5 mm2</t>
  </si>
  <si>
    <t>Pol__0014</t>
  </si>
  <si>
    <t>Pol__0015</t>
  </si>
  <si>
    <t>1-jednopólových</t>
  </si>
  <si>
    <t>711111001RZ1</t>
  </si>
  <si>
    <t>6-střídavých</t>
  </si>
  <si>
    <t>Pol__0017</t>
  </si>
  <si>
    <t>2P + PE dvojí zapojení</t>
  </si>
  <si>
    <t>Pol__0018</t>
  </si>
  <si>
    <t>Stena do 150mm</t>
  </si>
  <si>
    <t>274272130RT3</t>
  </si>
  <si>
    <t>50x50x50 mm</t>
  </si>
  <si>
    <t>Pol__0020</t>
  </si>
  <si>
    <t>Sire 30 mm</t>
  </si>
  <si>
    <t>Pol__0021</t>
  </si>
  <si>
    <t>Sire 70 mm</t>
  </si>
  <si>
    <t>Pol__0022</t>
  </si>
  <si>
    <t>Pol__0023</t>
  </si>
  <si>
    <t>Do 1.2 m</t>
  </si>
  <si>
    <t>Pol__0024</t>
  </si>
  <si>
    <t>Lešeňové podlahy do 1,2 m</t>
  </si>
  <si>
    <t>346271112R00</t>
  </si>
  <si>
    <t>přes 100 do 500 tis.Kč</t>
  </si>
  <si>
    <t>Pol__0026</t>
  </si>
  <si>
    <t>Montáž účast.zásuvky</t>
  </si>
  <si>
    <t>Pol__0028</t>
  </si>
  <si>
    <t>Montáž kabelu koax do žlabu, trubky</t>
  </si>
  <si>
    <t>311271177R00</t>
  </si>
  <si>
    <t>F konektor</t>
  </si>
  <si>
    <t>417321315R00</t>
  </si>
  <si>
    <t>Závěrečné měření na účastnické zásuvce 1 kanál</t>
  </si>
  <si>
    <t>Pol__0031T00</t>
  </si>
  <si>
    <t>pevně, 16 mm</t>
  </si>
  <si>
    <t>Pol__0032T00</t>
  </si>
  <si>
    <t>Pol__0033T00</t>
  </si>
  <si>
    <t>Montáž kompletního hlásiče v nevýbušném prostředí, původní čidlo</t>
  </si>
  <si>
    <t>713111121RT1</t>
  </si>
  <si>
    <t>Revize požární ústředny a konfigurace</t>
  </si>
  <si>
    <t>713111121RT2</t>
  </si>
  <si>
    <t>Zásuvka dvojitá RJ45/RJ45, CAT7, komplet včetně krytu</t>
  </si>
  <si>
    <t>411354175R00</t>
  </si>
  <si>
    <t>CAT 7 (přípdně dle požadavku IT) včetně konektorů do serverovny</t>
  </si>
  <si>
    <t>Pol__0038</t>
  </si>
  <si>
    <t>Konfigurace serveru</t>
  </si>
  <si>
    <t>Pol__039</t>
  </si>
  <si>
    <t>Podružný materiál</t>
  </si>
  <si>
    <t>PPV</t>
  </si>
  <si>
    <t>PPV 6,00% z montáže: materiál + práce</t>
  </si>
  <si>
    <t>Pol__040</t>
  </si>
  <si>
    <t>Doprava 3,60%, Přesun 1,00%</t>
  </si>
  <si>
    <t>DD</t>
  </si>
  <si>
    <t>Dodav. dokumentace 1,50% z mezisoučtu 2</t>
  </si>
  <si>
    <t>RP</t>
  </si>
  <si>
    <t>Rizika a pojištění 1,50%</t>
  </si>
  <si>
    <t>OvZ</t>
  </si>
  <si>
    <t>Opravy v záruce 5,00% z mezisoučtu 1</t>
  </si>
  <si>
    <t>GZS</t>
  </si>
  <si>
    <t>GZS 3,25% z pravé strany mezisoučtu 2</t>
  </si>
  <si>
    <t>PV</t>
  </si>
  <si>
    <t>Provozní vlivy 2,00% z pravé strany mezisoučtu 2</t>
  </si>
  <si>
    <t>Diagonální ultratichý ventilátor do kruhového potrubí DN125 se zpětnou klapkou DN125, časovým, doběhem, 2x spojovací manžetou, V=100m3/h/90Pa, dopor. typ Elektrodesign TD 350/125 SILENT T IP44 +</t>
  </si>
  <si>
    <t>zpětná klapka RSK125 + 2x manžeta VBM125. Dodávka + montáž</t>
  </si>
  <si>
    <t>Odvodní talířový ventil plastový DN100. Dodávka a montáž</t>
  </si>
  <si>
    <t>Plastová žaluziová klapka DN100. Dodávka a montáž</t>
  </si>
  <si>
    <t>Mřížka stěnová 200x100. Dodávka a montáž</t>
  </si>
  <si>
    <t>Kruhové potrubí spirálně vinuté prům.100 - rovné. Dodávka + montáž</t>
  </si>
  <si>
    <t>Do</t>
  </si>
  <si>
    <t>Doprava</t>
  </si>
  <si>
    <t>PPV 5,00% z montáže a nátěrů zařízení</t>
  </si>
  <si>
    <t>ZV</t>
  </si>
  <si>
    <t>"Zednické výpomoci 1,60% z montáže a nátěrů zařízení"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</si>
</sst>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CF54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SUMIF(F63:F92,A16,I63:I92)+SUMIF(F63:F92,"PSU",I63:I92)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SUMIF(F63:F92,A17,I63:I92)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SUMIF(F63:F92,A18,I63:I92)</f>
        <v>0</v>
      </c>
      <c r="J18" s="85"/>
    </row>
    <row r="19" spans="1:10" ht="23.25" customHeight="1" x14ac:dyDescent="0.2">
      <c r="A19" s="194" t="s">
        <v>136</v>
      </c>
      <c r="B19" s="38" t="s">
        <v>27</v>
      </c>
      <c r="C19" s="62"/>
      <c r="D19" s="63"/>
      <c r="E19" s="83"/>
      <c r="F19" s="84"/>
      <c r="G19" s="83"/>
      <c r="H19" s="84"/>
      <c r="I19" s="83">
        <f>SUMIF(F63:F92,A19,I63:I92)</f>
        <v>0</v>
      </c>
      <c r="J19" s="85"/>
    </row>
    <row r="20" spans="1:10" ht="23.25" customHeight="1" x14ac:dyDescent="0.2">
      <c r="A20" s="194" t="s">
        <v>137</v>
      </c>
      <c r="B20" s="38" t="s">
        <v>28</v>
      </c>
      <c r="C20" s="62"/>
      <c r="D20" s="63"/>
      <c r="E20" s="83"/>
      <c r="F20" s="84"/>
      <c r="G20" s="83"/>
      <c r="H20" s="84"/>
      <c r="I20" s="83">
        <f>SUMIF(F63:F92,A20,I63:I92)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63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46</v>
      </c>
      <c r="C39" s="146"/>
      <c r="D39" s="146"/>
      <c r="E39" s="146"/>
      <c r="F39" s="147">
        <f>'01 2022006-010 Pol'!AE122+'01 2022006-011 Pol'!AE199+'01 2022006-012 Pol'!AE59+'01 2022006-013 Pol'!AE41+'01 2022006-014 Pol'!AE57+'01 2022006-015 Pol'!AE19</f>
        <v>0</v>
      </c>
      <c r="G39" s="148">
        <f>'01 2022006-010 Pol'!AF122+'01 2022006-011 Pol'!AF199+'01 2022006-012 Pol'!AF59+'01 2022006-013 Pol'!AF41+'01 2022006-014 Pol'!AF57+'01 2022006-015 Pol'!AF19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47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48</v>
      </c>
      <c r="C41" s="152" t="s">
        <v>49</v>
      </c>
      <c r="D41" s="152"/>
      <c r="E41" s="152"/>
      <c r="F41" s="153">
        <f>'01 2022006-010 Pol'!AE122+'01 2022006-011 Pol'!AE199+'01 2022006-012 Pol'!AE59+'01 2022006-013 Pol'!AE41+'01 2022006-014 Pol'!AE57+'01 2022006-015 Pol'!AE19</f>
        <v>0</v>
      </c>
      <c r="G41" s="154">
        <f>'01 2022006-010 Pol'!AF122+'01 2022006-011 Pol'!AF199+'01 2022006-012 Pol'!AF59+'01 2022006-013 Pol'!AF41+'01 2022006-014 Pol'!AF57+'01 2022006-015 Pol'!AF19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50</v>
      </c>
      <c r="C42" s="146" t="s">
        <v>51</v>
      </c>
      <c r="D42" s="146"/>
      <c r="E42" s="146"/>
      <c r="F42" s="157">
        <f>'01 2022006-010 Pol'!AE122</f>
        <v>0</v>
      </c>
      <c r="G42" s="149">
        <f>'01 2022006-010 Pol'!AF122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52</v>
      </c>
      <c r="C43" s="146" t="s">
        <v>53</v>
      </c>
      <c r="D43" s="146"/>
      <c r="E43" s="146"/>
      <c r="F43" s="157">
        <f>'01 2022006-011 Pol'!AE199</f>
        <v>0</v>
      </c>
      <c r="G43" s="149">
        <f>'01 2022006-011 Pol'!AF199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54</v>
      </c>
      <c r="C44" s="146" t="s">
        <v>55</v>
      </c>
      <c r="D44" s="146"/>
      <c r="E44" s="146"/>
      <c r="F44" s="157">
        <f>'01 2022006-012 Pol'!AE59</f>
        <v>0</v>
      </c>
      <c r="G44" s="149">
        <f>'01 2022006-012 Pol'!AF59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56</v>
      </c>
      <c r="C45" s="146" t="s">
        <v>57</v>
      </c>
      <c r="D45" s="146"/>
      <c r="E45" s="146"/>
      <c r="F45" s="157">
        <f>'01 2022006-013 Pol'!AE41</f>
        <v>0</v>
      </c>
      <c r="G45" s="149">
        <f>'01 2022006-013 Pol'!AF41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58</v>
      </c>
      <c r="C46" s="146" t="s">
        <v>59</v>
      </c>
      <c r="D46" s="146"/>
      <c r="E46" s="146"/>
      <c r="F46" s="157">
        <f>'01 2022006-014 Pol'!AE57</f>
        <v>0</v>
      </c>
      <c r="G46" s="149">
        <f>'01 2022006-014 Pol'!AF57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3</v>
      </c>
      <c r="B47" s="156" t="s">
        <v>60</v>
      </c>
      <c r="C47" s="146" t="s">
        <v>61</v>
      </c>
      <c r="D47" s="146"/>
      <c r="E47" s="146"/>
      <c r="F47" s="157">
        <f>'01 2022006-015 Pol'!AE19</f>
        <v>0</v>
      </c>
      <c r="G47" s="149">
        <f>'01 2022006-015 Pol'!AF19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5"/>
      <c r="B48" s="158" t="s">
        <v>62</v>
      </c>
      <c r="C48" s="159"/>
      <c r="D48" s="159"/>
      <c r="E48" s="160"/>
      <c r="F48" s="161">
        <f>SUMIF(A39:A47,"=1",F39:F47)</f>
        <v>0</v>
      </c>
      <c r="G48" s="162">
        <f>SUMIF(A39:A47,"=1",G39:G47)</f>
        <v>0</v>
      </c>
      <c r="H48" s="162">
        <f>SUMIF(A39:A47,"=1",H39:H47)</f>
        <v>0</v>
      </c>
      <c r="I48" s="162">
        <f>SUMIF(A39:A47,"=1",I39:I47)</f>
        <v>0</v>
      </c>
      <c r="J48" s="163">
        <f>SUMIF(A39:A47,"=1",J39:J47)</f>
        <v>0</v>
      </c>
    </row>
    <row r="50" spans="1:10" x14ac:dyDescent="0.2">
      <c r="A50" t="s">
        <v>64</v>
      </c>
      <c r="B50" t="s">
        <v>65</v>
      </c>
    </row>
    <row r="51" spans="1:10" x14ac:dyDescent="0.2">
      <c r="A51" t="s">
        <v>66</v>
      </c>
      <c r="B51" t="s">
        <v>67</v>
      </c>
    </row>
    <row r="52" spans="1:10" x14ac:dyDescent="0.2">
      <c r="A52" t="s">
        <v>68</v>
      </c>
      <c r="B52" t="s">
        <v>69</v>
      </c>
    </row>
    <row r="53" spans="1:10" x14ac:dyDescent="0.2">
      <c r="A53" t="s">
        <v>68</v>
      </c>
      <c r="B53" t="s">
        <v>70</v>
      </c>
    </row>
    <row r="54" spans="1:10" x14ac:dyDescent="0.2">
      <c r="A54" t="s">
        <v>68</v>
      </c>
      <c r="B54" t="s">
        <v>71</v>
      </c>
    </row>
    <row r="55" spans="1:10" x14ac:dyDescent="0.2">
      <c r="A55" t="s">
        <v>68</v>
      </c>
      <c r="B55" t="s">
        <v>72</v>
      </c>
    </row>
    <row r="56" spans="1:10" x14ac:dyDescent="0.2">
      <c r="A56" t="s">
        <v>68</v>
      </c>
      <c r="B56" t="s">
        <v>73</v>
      </c>
    </row>
    <row r="57" spans="1:10" x14ac:dyDescent="0.2">
      <c r="A57" t="s">
        <v>68</v>
      </c>
      <c r="B57" t="s">
        <v>74</v>
      </c>
    </row>
    <row r="60" spans="1:10" ht="15.75" x14ac:dyDescent="0.25">
      <c r="B60" s="174" t="s">
        <v>75</v>
      </c>
    </row>
    <row r="62" spans="1:10" ht="25.5" customHeight="1" x14ac:dyDescent="0.2">
      <c r="A62" s="176"/>
      <c r="B62" s="179" t="s">
        <v>17</v>
      </c>
      <c r="C62" s="179" t="s">
        <v>5</v>
      </c>
      <c r="D62" s="180"/>
      <c r="E62" s="180"/>
      <c r="F62" s="181" t="s">
        <v>76</v>
      </c>
      <c r="G62" s="181"/>
      <c r="H62" s="181"/>
      <c r="I62" s="181" t="s">
        <v>29</v>
      </c>
      <c r="J62" s="181" t="s">
        <v>0</v>
      </c>
    </row>
    <row r="63" spans="1:10" ht="36.75" customHeight="1" x14ac:dyDescent="0.2">
      <c r="A63" s="177"/>
      <c r="B63" s="182" t="s">
        <v>77</v>
      </c>
      <c r="C63" s="183" t="s">
        <v>78</v>
      </c>
      <c r="D63" s="184"/>
      <c r="E63" s="184"/>
      <c r="F63" s="190" t="s">
        <v>24</v>
      </c>
      <c r="G63" s="191"/>
      <c r="H63" s="191"/>
      <c r="I63" s="191">
        <f>'01 2022006-015 Pol'!G8</f>
        <v>0</v>
      </c>
      <c r="J63" s="188" t="str">
        <f>IF(I93=0,"",I63/I93*100)</f>
        <v/>
      </c>
    </row>
    <row r="64" spans="1:10" ht="36.75" customHeight="1" x14ac:dyDescent="0.2">
      <c r="A64" s="177"/>
      <c r="B64" s="182" t="s">
        <v>79</v>
      </c>
      <c r="C64" s="183" t="s">
        <v>80</v>
      </c>
      <c r="D64" s="184"/>
      <c r="E64" s="184"/>
      <c r="F64" s="190" t="s">
        <v>24</v>
      </c>
      <c r="G64" s="191"/>
      <c r="H64" s="191"/>
      <c r="I64" s="191">
        <f>'01 2022006-012 Pol'!G55</f>
        <v>0</v>
      </c>
      <c r="J64" s="188" t="str">
        <f>IF(I93=0,"",I64/I93*100)</f>
        <v/>
      </c>
    </row>
    <row r="65" spans="1:10" ht="36.75" customHeight="1" x14ac:dyDescent="0.2">
      <c r="A65" s="177"/>
      <c r="B65" s="182" t="s">
        <v>81</v>
      </c>
      <c r="C65" s="183" t="s">
        <v>82</v>
      </c>
      <c r="D65" s="184"/>
      <c r="E65" s="184"/>
      <c r="F65" s="190" t="s">
        <v>24</v>
      </c>
      <c r="G65" s="191"/>
      <c r="H65" s="191"/>
      <c r="I65" s="191">
        <f>'01 2022006-011 Pol'!G8</f>
        <v>0</v>
      </c>
      <c r="J65" s="188" t="str">
        <f>IF(I93=0,"",I65/I93*100)</f>
        <v/>
      </c>
    </row>
    <row r="66" spans="1:10" ht="36.75" customHeight="1" x14ac:dyDescent="0.2">
      <c r="A66" s="177"/>
      <c r="B66" s="182" t="s">
        <v>83</v>
      </c>
      <c r="C66" s="183" t="s">
        <v>84</v>
      </c>
      <c r="D66" s="184"/>
      <c r="E66" s="184"/>
      <c r="F66" s="190" t="s">
        <v>24</v>
      </c>
      <c r="G66" s="191"/>
      <c r="H66" s="191"/>
      <c r="I66" s="191">
        <f>'01 2022006-011 Pol'!G34</f>
        <v>0</v>
      </c>
      <c r="J66" s="188" t="str">
        <f>IF(I93=0,"",I66/I93*100)</f>
        <v/>
      </c>
    </row>
    <row r="67" spans="1:10" ht="36.75" customHeight="1" x14ac:dyDescent="0.2">
      <c r="A67" s="177"/>
      <c r="B67" s="182" t="s">
        <v>85</v>
      </c>
      <c r="C67" s="183" t="s">
        <v>86</v>
      </c>
      <c r="D67" s="184"/>
      <c r="E67" s="184"/>
      <c r="F67" s="190" t="s">
        <v>24</v>
      </c>
      <c r="G67" s="191"/>
      <c r="H67" s="191"/>
      <c r="I67" s="191">
        <f>'01 2022006-011 Pol'!G70</f>
        <v>0</v>
      </c>
      <c r="J67" s="188" t="str">
        <f>IF(I93=0,"",I67/I93*100)</f>
        <v/>
      </c>
    </row>
    <row r="68" spans="1:10" ht="36.75" customHeight="1" x14ac:dyDescent="0.2">
      <c r="A68" s="177"/>
      <c r="B68" s="182" t="s">
        <v>87</v>
      </c>
      <c r="C68" s="183" t="s">
        <v>88</v>
      </c>
      <c r="D68" s="184"/>
      <c r="E68" s="184"/>
      <c r="F68" s="190" t="s">
        <v>24</v>
      </c>
      <c r="G68" s="191"/>
      <c r="H68" s="191"/>
      <c r="I68" s="191">
        <f>'01 2022006-011 Pol'!G83</f>
        <v>0</v>
      </c>
      <c r="J68" s="188" t="str">
        <f>IF(I93=0,"",I68/I93*100)</f>
        <v/>
      </c>
    </row>
    <row r="69" spans="1:10" ht="36.75" customHeight="1" x14ac:dyDescent="0.2">
      <c r="A69" s="177"/>
      <c r="B69" s="182" t="s">
        <v>89</v>
      </c>
      <c r="C69" s="183" t="s">
        <v>90</v>
      </c>
      <c r="D69" s="184"/>
      <c r="E69" s="184"/>
      <c r="F69" s="190" t="s">
        <v>24</v>
      </c>
      <c r="G69" s="191"/>
      <c r="H69" s="191"/>
      <c r="I69" s="191">
        <f>'01 2022006-013 Pol'!G37</f>
        <v>0</v>
      </c>
      <c r="J69" s="188" t="str">
        <f>IF(I93=0,"",I69/I93*100)</f>
        <v/>
      </c>
    </row>
    <row r="70" spans="1:10" ht="36.75" customHeight="1" x14ac:dyDescent="0.2">
      <c r="A70" s="177"/>
      <c r="B70" s="182" t="s">
        <v>91</v>
      </c>
      <c r="C70" s="183" t="s">
        <v>92</v>
      </c>
      <c r="D70" s="184"/>
      <c r="E70" s="184"/>
      <c r="F70" s="190" t="s">
        <v>24</v>
      </c>
      <c r="G70" s="191"/>
      <c r="H70" s="191"/>
      <c r="I70" s="191">
        <f>'01 2022006-011 Pol'!G86</f>
        <v>0</v>
      </c>
      <c r="J70" s="188" t="str">
        <f>IF(I93=0,"",I70/I93*100)</f>
        <v/>
      </c>
    </row>
    <row r="71" spans="1:10" ht="36.75" customHeight="1" x14ac:dyDescent="0.2">
      <c r="A71" s="177"/>
      <c r="B71" s="182" t="s">
        <v>93</v>
      </c>
      <c r="C71" s="183" t="s">
        <v>94</v>
      </c>
      <c r="D71" s="184"/>
      <c r="E71" s="184"/>
      <c r="F71" s="190" t="s">
        <v>24</v>
      </c>
      <c r="G71" s="191"/>
      <c r="H71" s="191"/>
      <c r="I71" s="191">
        <f>'01 2022006-011 Pol'!G88</f>
        <v>0</v>
      </c>
      <c r="J71" s="188" t="str">
        <f>IF(I93=0,"",I71/I93*100)</f>
        <v/>
      </c>
    </row>
    <row r="72" spans="1:10" ht="36.75" customHeight="1" x14ac:dyDescent="0.2">
      <c r="A72" s="177"/>
      <c r="B72" s="182" t="s">
        <v>95</v>
      </c>
      <c r="C72" s="183" t="s">
        <v>96</v>
      </c>
      <c r="D72" s="184"/>
      <c r="E72" s="184"/>
      <c r="F72" s="190" t="s">
        <v>24</v>
      </c>
      <c r="G72" s="191"/>
      <c r="H72" s="191"/>
      <c r="I72" s="191">
        <f>'01 2022006-011 Pol'!G93</f>
        <v>0</v>
      </c>
      <c r="J72" s="188" t="str">
        <f>IF(I93=0,"",I72/I93*100)</f>
        <v/>
      </c>
    </row>
    <row r="73" spans="1:10" ht="36.75" customHeight="1" x14ac:dyDescent="0.2">
      <c r="A73" s="177"/>
      <c r="B73" s="182" t="s">
        <v>97</v>
      </c>
      <c r="C73" s="183" t="s">
        <v>98</v>
      </c>
      <c r="D73" s="184"/>
      <c r="E73" s="184"/>
      <c r="F73" s="190" t="s">
        <v>24</v>
      </c>
      <c r="G73" s="191"/>
      <c r="H73" s="191"/>
      <c r="I73" s="191">
        <f>'01 2022006-011 Pol'!G129</f>
        <v>0</v>
      </c>
      <c r="J73" s="188" t="str">
        <f>IF(I93=0,"",I73/I93*100)</f>
        <v/>
      </c>
    </row>
    <row r="74" spans="1:10" ht="36.75" customHeight="1" x14ac:dyDescent="0.2">
      <c r="A74" s="177"/>
      <c r="B74" s="182" t="s">
        <v>99</v>
      </c>
      <c r="C74" s="183" t="s">
        <v>100</v>
      </c>
      <c r="D74" s="184"/>
      <c r="E74" s="184"/>
      <c r="F74" s="190" t="s">
        <v>25</v>
      </c>
      <c r="G74" s="191"/>
      <c r="H74" s="191"/>
      <c r="I74" s="191">
        <f>'01 2022006-012 Pol'!G51</f>
        <v>0</v>
      </c>
      <c r="J74" s="188" t="str">
        <f>IF(I93=0,"",I74/I93*100)</f>
        <v/>
      </c>
    </row>
    <row r="75" spans="1:10" ht="36.75" customHeight="1" x14ac:dyDescent="0.2">
      <c r="A75" s="177"/>
      <c r="B75" s="182" t="s">
        <v>101</v>
      </c>
      <c r="C75" s="183" t="s">
        <v>102</v>
      </c>
      <c r="D75" s="184"/>
      <c r="E75" s="184"/>
      <c r="F75" s="190" t="s">
        <v>25</v>
      </c>
      <c r="G75" s="191"/>
      <c r="H75" s="191"/>
      <c r="I75" s="191">
        <f>'01 2022006-012 Pol'!G8</f>
        <v>0</v>
      </c>
      <c r="J75" s="188" t="str">
        <f>IF(I93=0,"",I75/I93*100)</f>
        <v/>
      </c>
    </row>
    <row r="76" spans="1:10" ht="36.75" customHeight="1" x14ac:dyDescent="0.2">
      <c r="A76" s="177"/>
      <c r="B76" s="182" t="s">
        <v>103</v>
      </c>
      <c r="C76" s="183" t="s">
        <v>104</v>
      </c>
      <c r="D76" s="184"/>
      <c r="E76" s="184"/>
      <c r="F76" s="190" t="s">
        <v>25</v>
      </c>
      <c r="G76" s="191"/>
      <c r="H76" s="191"/>
      <c r="I76" s="191">
        <f>'01 2022006-012 Pol'!G17</f>
        <v>0</v>
      </c>
      <c r="J76" s="188" t="str">
        <f>IF(I93=0,"",I76/I93*100)</f>
        <v/>
      </c>
    </row>
    <row r="77" spans="1:10" ht="36.75" customHeight="1" x14ac:dyDescent="0.2">
      <c r="A77" s="177"/>
      <c r="B77" s="182" t="s">
        <v>105</v>
      </c>
      <c r="C77" s="183" t="s">
        <v>106</v>
      </c>
      <c r="D77" s="184"/>
      <c r="E77" s="184"/>
      <c r="F77" s="190" t="s">
        <v>25</v>
      </c>
      <c r="G77" s="191"/>
      <c r="H77" s="191"/>
      <c r="I77" s="191">
        <f>'01 2022006-012 Pol'!G27</f>
        <v>0</v>
      </c>
      <c r="J77" s="188" t="str">
        <f>IF(I93=0,"",I77/I93*100)</f>
        <v/>
      </c>
    </row>
    <row r="78" spans="1:10" ht="36.75" customHeight="1" x14ac:dyDescent="0.2">
      <c r="A78" s="177"/>
      <c r="B78" s="182" t="s">
        <v>107</v>
      </c>
      <c r="C78" s="183" t="s">
        <v>108</v>
      </c>
      <c r="D78" s="184"/>
      <c r="E78" s="184"/>
      <c r="F78" s="190" t="s">
        <v>25</v>
      </c>
      <c r="G78" s="191"/>
      <c r="H78" s="191"/>
      <c r="I78" s="191">
        <f>'01 2022006-013 Pol'!G8</f>
        <v>0</v>
      </c>
      <c r="J78" s="188" t="str">
        <f>IF(I93=0,"",I78/I93*100)</f>
        <v/>
      </c>
    </row>
    <row r="79" spans="1:10" ht="36.75" customHeight="1" x14ac:dyDescent="0.2">
      <c r="A79" s="177"/>
      <c r="B79" s="182" t="s">
        <v>109</v>
      </c>
      <c r="C79" s="183" t="s">
        <v>110</v>
      </c>
      <c r="D79" s="184"/>
      <c r="E79" s="184"/>
      <c r="F79" s="190" t="s">
        <v>25</v>
      </c>
      <c r="G79" s="191"/>
      <c r="H79" s="191"/>
      <c r="I79" s="191">
        <f>'01 2022006-013 Pol'!G12</f>
        <v>0</v>
      </c>
      <c r="J79" s="188" t="str">
        <f>IF(I93=0,"",I79/I93*100)</f>
        <v/>
      </c>
    </row>
    <row r="80" spans="1:10" ht="36.75" customHeight="1" x14ac:dyDescent="0.2">
      <c r="A80" s="177"/>
      <c r="B80" s="182" t="s">
        <v>111</v>
      </c>
      <c r="C80" s="183" t="s">
        <v>112</v>
      </c>
      <c r="D80" s="184"/>
      <c r="E80" s="184"/>
      <c r="F80" s="190" t="s">
        <v>25</v>
      </c>
      <c r="G80" s="191"/>
      <c r="H80" s="191"/>
      <c r="I80" s="191">
        <f>'01 2022006-013 Pol'!G20</f>
        <v>0</v>
      </c>
      <c r="J80" s="188" t="str">
        <f>IF(I93=0,"",I80/I93*100)</f>
        <v/>
      </c>
    </row>
    <row r="81" spans="1:10" ht="36.75" customHeight="1" x14ac:dyDescent="0.2">
      <c r="A81" s="177"/>
      <c r="B81" s="182" t="s">
        <v>113</v>
      </c>
      <c r="C81" s="183" t="s">
        <v>114</v>
      </c>
      <c r="D81" s="184"/>
      <c r="E81" s="184"/>
      <c r="F81" s="190" t="s">
        <v>25</v>
      </c>
      <c r="G81" s="191"/>
      <c r="H81" s="191"/>
      <c r="I81" s="191">
        <f>'01 2022006-011 Pol'!G132</f>
        <v>0</v>
      </c>
      <c r="J81" s="188" t="str">
        <f>IF(I93=0,"",I81/I93*100)</f>
        <v/>
      </c>
    </row>
    <row r="82" spans="1:10" ht="36.75" customHeight="1" x14ac:dyDescent="0.2">
      <c r="A82" s="177"/>
      <c r="B82" s="182" t="s">
        <v>115</v>
      </c>
      <c r="C82" s="183" t="s">
        <v>116</v>
      </c>
      <c r="D82" s="184"/>
      <c r="E82" s="184"/>
      <c r="F82" s="190" t="s">
        <v>25</v>
      </c>
      <c r="G82" s="191"/>
      <c r="H82" s="191"/>
      <c r="I82" s="191">
        <f>'01 2022006-011 Pol'!G141+'01 2022006-012 Pol'!G44+'01 2022006-013 Pol'!G29</f>
        <v>0</v>
      </c>
      <c r="J82" s="188" t="str">
        <f>IF(I93=0,"",I82/I93*100)</f>
        <v/>
      </c>
    </row>
    <row r="83" spans="1:10" ht="36.75" customHeight="1" x14ac:dyDescent="0.2">
      <c r="A83" s="177"/>
      <c r="B83" s="182" t="s">
        <v>117</v>
      </c>
      <c r="C83" s="183" t="s">
        <v>118</v>
      </c>
      <c r="D83" s="184"/>
      <c r="E83" s="184"/>
      <c r="F83" s="190" t="s">
        <v>25</v>
      </c>
      <c r="G83" s="191"/>
      <c r="H83" s="191"/>
      <c r="I83" s="191">
        <f>'01 2022006-011 Pol'!G146</f>
        <v>0</v>
      </c>
      <c r="J83" s="188" t="str">
        <f>IF(I93=0,"",I83/I93*100)</f>
        <v/>
      </c>
    </row>
    <row r="84" spans="1:10" ht="36.75" customHeight="1" x14ac:dyDescent="0.2">
      <c r="A84" s="177"/>
      <c r="B84" s="182" t="s">
        <v>119</v>
      </c>
      <c r="C84" s="183" t="s">
        <v>120</v>
      </c>
      <c r="D84" s="184"/>
      <c r="E84" s="184"/>
      <c r="F84" s="190" t="s">
        <v>25</v>
      </c>
      <c r="G84" s="191"/>
      <c r="H84" s="191"/>
      <c r="I84" s="191">
        <f>'01 2022006-011 Pol'!G154</f>
        <v>0</v>
      </c>
      <c r="J84" s="188" t="str">
        <f>IF(I93=0,"",I84/I93*100)</f>
        <v/>
      </c>
    </row>
    <row r="85" spans="1:10" ht="36.75" customHeight="1" x14ac:dyDescent="0.2">
      <c r="A85" s="177"/>
      <c r="B85" s="182" t="s">
        <v>121</v>
      </c>
      <c r="C85" s="183" t="s">
        <v>122</v>
      </c>
      <c r="D85" s="184"/>
      <c r="E85" s="184"/>
      <c r="F85" s="190" t="s">
        <v>25</v>
      </c>
      <c r="G85" s="191"/>
      <c r="H85" s="191"/>
      <c r="I85" s="191">
        <f>'01 2022006-011 Pol'!G158</f>
        <v>0</v>
      </c>
      <c r="J85" s="188" t="str">
        <f>IF(I93=0,"",I85/I93*100)</f>
        <v/>
      </c>
    </row>
    <row r="86" spans="1:10" ht="36.75" customHeight="1" x14ac:dyDescent="0.2">
      <c r="A86" s="177"/>
      <c r="B86" s="182" t="s">
        <v>123</v>
      </c>
      <c r="C86" s="183" t="s">
        <v>124</v>
      </c>
      <c r="D86" s="184"/>
      <c r="E86" s="184"/>
      <c r="F86" s="190" t="s">
        <v>25</v>
      </c>
      <c r="G86" s="191"/>
      <c r="H86" s="191"/>
      <c r="I86" s="191">
        <f>'01 2022006-011 Pol'!G165</f>
        <v>0</v>
      </c>
      <c r="J86" s="188" t="str">
        <f>IF(I93=0,"",I86/I93*100)</f>
        <v/>
      </c>
    </row>
    <row r="87" spans="1:10" ht="36.75" customHeight="1" x14ac:dyDescent="0.2">
      <c r="A87" s="177"/>
      <c r="B87" s="182" t="s">
        <v>125</v>
      </c>
      <c r="C87" s="183" t="s">
        <v>126</v>
      </c>
      <c r="D87" s="184"/>
      <c r="E87" s="184"/>
      <c r="F87" s="190" t="s">
        <v>25</v>
      </c>
      <c r="G87" s="191"/>
      <c r="H87" s="191"/>
      <c r="I87" s="191">
        <f>'01 2022006-011 Pol'!G171</f>
        <v>0</v>
      </c>
      <c r="J87" s="188" t="str">
        <f>IF(I93=0,"",I87/I93*100)</f>
        <v/>
      </c>
    </row>
    <row r="88" spans="1:10" ht="36.75" customHeight="1" x14ac:dyDescent="0.2">
      <c r="A88" s="177"/>
      <c r="B88" s="182" t="s">
        <v>127</v>
      </c>
      <c r="C88" s="183" t="s">
        <v>128</v>
      </c>
      <c r="D88" s="184"/>
      <c r="E88" s="184"/>
      <c r="F88" s="190" t="s">
        <v>25</v>
      </c>
      <c r="G88" s="191"/>
      <c r="H88" s="191"/>
      <c r="I88" s="191">
        <f>'01 2022006-012 Pol'!G48+'01 2022006-013 Pol'!G33</f>
        <v>0</v>
      </c>
      <c r="J88" s="188" t="str">
        <f>IF(I93=0,"",I88/I93*100)</f>
        <v/>
      </c>
    </row>
    <row r="89" spans="1:10" ht="36.75" customHeight="1" x14ac:dyDescent="0.2">
      <c r="A89" s="177"/>
      <c r="B89" s="182" t="s">
        <v>129</v>
      </c>
      <c r="C89" s="183" t="s">
        <v>130</v>
      </c>
      <c r="D89" s="184"/>
      <c r="E89" s="184"/>
      <c r="F89" s="190" t="s">
        <v>25</v>
      </c>
      <c r="G89" s="191"/>
      <c r="H89" s="191"/>
      <c r="I89" s="191">
        <f>'01 2022006-011 Pol'!G180</f>
        <v>0</v>
      </c>
      <c r="J89" s="188" t="str">
        <f>IF(I93=0,"",I89/I93*100)</f>
        <v/>
      </c>
    </row>
    <row r="90" spans="1:10" ht="36.75" customHeight="1" x14ac:dyDescent="0.2">
      <c r="A90" s="177"/>
      <c r="B90" s="182" t="s">
        <v>131</v>
      </c>
      <c r="C90" s="183" t="s">
        <v>132</v>
      </c>
      <c r="D90" s="184"/>
      <c r="E90" s="184"/>
      <c r="F90" s="190" t="s">
        <v>26</v>
      </c>
      <c r="G90" s="191"/>
      <c r="H90" s="191"/>
      <c r="I90" s="191">
        <f>'01 2022006-014 Pol'!G8</f>
        <v>0</v>
      </c>
      <c r="J90" s="188" t="str">
        <f>IF(I93=0,"",I90/I93*100)</f>
        <v/>
      </c>
    </row>
    <row r="91" spans="1:10" ht="36.75" customHeight="1" x14ac:dyDescent="0.2">
      <c r="A91" s="177"/>
      <c r="B91" s="182" t="s">
        <v>133</v>
      </c>
      <c r="C91" s="183" t="s">
        <v>134</v>
      </c>
      <c r="D91" s="184"/>
      <c r="E91" s="184"/>
      <c r="F91" s="190" t="s">
        <v>135</v>
      </c>
      <c r="G91" s="191"/>
      <c r="H91" s="191"/>
      <c r="I91" s="191">
        <f>'01 2022006-011 Pol'!G189</f>
        <v>0</v>
      </c>
      <c r="J91" s="188" t="str">
        <f>IF(I93=0,"",I91/I93*100)</f>
        <v/>
      </c>
    </row>
    <row r="92" spans="1:10" ht="36.75" customHeight="1" x14ac:dyDescent="0.2">
      <c r="A92" s="177"/>
      <c r="B92" s="182" t="s">
        <v>136</v>
      </c>
      <c r="C92" s="183" t="s">
        <v>27</v>
      </c>
      <c r="D92" s="184"/>
      <c r="E92" s="184"/>
      <c r="F92" s="190" t="s">
        <v>136</v>
      </c>
      <c r="G92" s="191"/>
      <c r="H92" s="191"/>
      <c r="I92" s="191">
        <f>'01 2022006-010 Pol'!G8</f>
        <v>0</v>
      </c>
      <c r="J92" s="188" t="str">
        <f>IF(I93=0,"",I92/I93*100)</f>
        <v/>
      </c>
    </row>
    <row r="93" spans="1:10" ht="25.5" customHeight="1" x14ac:dyDescent="0.2">
      <c r="A93" s="178"/>
      <c r="B93" s="185" t="s">
        <v>1</v>
      </c>
      <c r="C93" s="186"/>
      <c r="D93" s="187"/>
      <c r="E93" s="187"/>
      <c r="F93" s="192"/>
      <c r="G93" s="193"/>
      <c r="H93" s="193"/>
      <c r="I93" s="193">
        <f>SUM(I63:I92)</f>
        <v>0</v>
      </c>
      <c r="J93" s="189">
        <f>SUM(J63:J92)</f>
        <v>0</v>
      </c>
    </row>
    <row r="94" spans="1:10" x14ac:dyDescent="0.2">
      <c r="F94" s="133"/>
      <c r="G94" s="133"/>
      <c r="H94" s="133"/>
      <c r="I94" s="133"/>
      <c r="J94" s="134"/>
    </row>
    <row r="95" spans="1:10" x14ac:dyDescent="0.2">
      <c r="F95" s="133"/>
      <c r="G95" s="133"/>
      <c r="H95" s="133"/>
      <c r="I95" s="133"/>
      <c r="J95" s="134"/>
    </row>
    <row r="96" spans="1:10" x14ac:dyDescent="0.2">
      <c r="F96" s="133"/>
      <c r="G96" s="133"/>
      <c r="H96" s="133"/>
      <c r="I96" s="133"/>
      <c r="J96" s="134"/>
    </row>
  </sheetData>
  <sheetProtection password="CF54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password="CF54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138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140</v>
      </c>
      <c r="AG3" t="s">
        <v>141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29</v>
      </c>
      <c r="H6" s="209" t="s">
        <v>30</v>
      </c>
      <c r="I6" s="209" t="s">
        <v>149</v>
      </c>
      <c r="J6" s="209" t="s">
        <v>31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164</v>
      </c>
      <c r="B8" s="228" t="s">
        <v>136</v>
      </c>
      <c r="C8" s="244" t="s">
        <v>27</v>
      </c>
      <c r="D8" s="229"/>
      <c r="E8" s="230"/>
      <c r="F8" s="231"/>
      <c r="G8" s="231">
        <f>SUMIF(AG9:AG120,"&lt;&gt;NOR",G9:G120)</f>
        <v>0</v>
      </c>
      <c r="H8" s="231"/>
      <c r="I8" s="231">
        <f>SUM(I9:I120)</f>
        <v>0</v>
      </c>
      <c r="J8" s="231"/>
      <c r="K8" s="231">
        <f>SUM(K9:K120)</f>
        <v>0</v>
      </c>
      <c r="L8" s="231"/>
      <c r="M8" s="231">
        <f>SUM(M9:M120)</f>
        <v>0</v>
      </c>
      <c r="N8" s="230"/>
      <c r="O8" s="230">
        <f>SUM(O9:O120)</f>
        <v>0</v>
      </c>
      <c r="P8" s="230"/>
      <c r="Q8" s="230">
        <f>SUM(Q9:Q120)</f>
        <v>0</v>
      </c>
      <c r="R8" s="231"/>
      <c r="S8" s="231"/>
      <c r="T8" s="232"/>
      <c r="U8" s="226"/>
      <c r="V8" s="226">
        <f>SUM(V9:V120)</f>
        <v>0</v>
      </c>
      <c r="W8" s="226"/>
      <c r="X8" s="226"/>
      <c r="AG8" t="s">
        <v>165</v>
      </c>
    </row>
    <row r="9" spans="1:60" outlineLevel="1" x14ac:dyDescent="0.2">
      <c r="A9" s="233">
        <v>1</v>
      </c>
      <c r="B9" s="234" t="s">
        <v>166</v>
      </c>
      <c r="C9" s="245" t="s">
        <v>167</v>
      </c>
      <c r="D9" s="235" t="s">
        <v>168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15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169</v>
      </c>
      <c r="T9" s="239" t="s">
        <v>170</v>
      </c>
      <c r="U9" s="221">
        <v>0</v>
      </c>
      <c r="V9" s="221">
        <f>ROUND(E9*U9,2)</f>
        <v>0</v>
      </c>
      <c r="W9" s="221"/>
      <c r="X9" s="221" t="s">
        <v>51</v>
      </c>
      <c r="Y9" s="210"/>
      <c r="Z9" s="210"/>
      <c r="AA9" s="210"/>
      <c r="AB9" s="210"/>
      <c r="AC9" s="210"/>
      <c r="AD9" s="210"/>
      <c r="AE9" s="210"/>
      <c r="AF9" s="210"/>
      <c r="AG9" s="210" t="s">
        <v>171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6" t="s">
        <v>172</v>
      </c>
      <c r="D10" s="240"/>
      <c r="E10" s="240"/>
      <c r="F10" s="240"/>
      <c r="G10" s="24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173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3">
        <v>2</v>
      </c>
      <c r="B11" s="234" t="s">
        <v>174</v>
      </c>
      <c r="C11" s="245" t="s">
        <v>175</v>
      </c>
      <c r="D11" s="235" t="s">
        <v>168</v>
      </c>
      <c r="E11" s="236">
        <v>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15</v>
      </c>
      <c r="M11" s="238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8"/>
      <c r="S11" s="238" t="s">
        <v>169</v>
      </c>
      <c r="T11" s="239" t="s">
        <v>170</v>
      </c>
      <c r="U11" s="221">
        <v>0</v>
      </c>
      <c r="V11" s="221">
        <f>ROUND(E11*U11,2)</f>
        <v>0</v>
      </c>
      <c r="W11" s="221"/>
      <c r="X11" s="221" t="s">
        <v>51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171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6" t="s">
        <v>176</v>
      </c>
      <c r="D12" s="240"/>
      <c r="E12" s="240"/>
      <c r="F12" s="240"/>
      <c r="G12" s="240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173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1" t="str">
        <f>C12</f>
        <v>Zpracování dílenských dokumentací (výkresy výztuže, interiér,ocelové k-ce,zámečnické a truhlářské výrobky apod.)-dle smlouvy o dílo.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3">
        <v>3</v>
      </c>
      <c r="B13" s="234" t="s">
        <v>177</v>
      </c>
      <c r="C13" s="245" t="s">
        <v>178</v>
      </c>
      <c r="D13" s="235" t="s">
        <v>168</v>
      </c>
      <c r="E13" s="236">
        <v>1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15</v>
      </c>
      <c r="M13" s="238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8"/>
      <c r="S13" s="238" t="s">
        <v>169</v>
      </c>
      <c r="T13" s="239" t="s">
        <v>170</v>
      </c>
      <c r="U13" s="221">
        <v>0</v>
      </c>
      <c r="V13" s="221">
        <f>ROUND(E13*U13,2)</f>
        <v>0</v>
      </c>
      <c r="W13" s="221"/>
      <c r="X13" s="221" t="s">
        <v>51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171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6" t="s">
        <v>179</v>
      </c>
      <c r="D14" s="240"/>
      <c r="E14" s="240"/>
      <c r="F14" s="240"/>
      <c r="G14" s="240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173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17"/>
      <c r="B15" s="218"/>
      <c r="C15" s="247" t="s">
        <v>180</v>
      </c>
      <c r="D15" s="242"/>
      <c r="E15" s="242"/>
      <c r="F15" s="242"/>
      <c r="G15" s="242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173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1" t="str">
        <f>C15</f>
        <v>Do projektové dokumentace pro provedení stavby všech stavebních objektů a provozních souborů budou zřetelně vyznačeny všechny změny, k nimž došlo v průběhu zhotovení díla.</v>
      </c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17"/>
      <c r="B16" s="218"/>
      <c r="C16" s="247" t="s">
        <v>181</v>
      </c>
      <c r="D16" s="242"/>
      <c r="E16" s="242"/>
      <c r="F16" s="242"/>
      <c r="G16" s="242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173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1" t="str">
        <f>C16</f>
        <v>Ty části projektové dokumentace pro provedení stavby, u kterých nedošlo k žádným změnám, budou označeny nápisem """"beze změn"""".</v>
      </c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17"/>
      <c r="B17" s="218"/>
      <c r="C17" s="247" t="s">
        <v>182</v>
      </c>
      <c r="D17" s="242"/>
      <c r="E17" s="242"/>
      <c r="F17" s="242"/>
      <c r="G17" s="242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173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1" t="str">
        <f>C17</f>
        <v>Každý výkres dokumentace skutečného provedení stavby bude opatřen jménem a příjmením osoby, která změny zakreslila, jejím podpisem a razítkem zhotovitele.</v>
      </c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17"/>
      <c r="B18" s="218"/>
      <c r="C18" s="247" t="s">
        <v>183</v>
      </c>
      <c r="D18" s="242"/>
      <c r="E18" s="242"/>
      <c r="F18" s="242"/>
      <c r="G18" s="242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173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1" t="str">
        <f>C18</f>
        <v>U výkresů obsahujících změnu proti projektu pro provedení stavby bude přiložen i doklad, ze kterého bude vyplývat projednání změny s odpovědnou osobou objednatele a její souhlasné stanovisko.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8" t="s">
        <v>184</v>
      </c>
      <c r="D19" s="223"/>
      <c r="E19" s="224"/>
      <c r="F19" s="225"/>
      <c r="G19" s="225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173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33.75" outlineLevel="1" x14ac:dyDescent="0.2">
      <c r="A20" s="217"/>
      <c r="B20" s="218"/>
      <c r="C20" s="247" t="s">
        <v>185</v>
      </c>
      <c r="D20" s="242"/>
      <c r="E20" s="242"/>
      <c r="F20" s="242"/>
      <c r="G20" s="242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173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1" t="str">
        <f>C20</f>
        <v>Projektovou dokumentace skutečného provedení, se zakreslením změn, 2x v tištěné podobě, 1x v digitální podobě, která bude vytvořena ve formátu vektorové CAD grafiky DGN (BENTLEY MicroStation), DWG (AutoCAD Graphics Autodesk) a/nebo DXF (Data eXchange File). Textové části je možno vytvářet ve formátech RTF (Rich Text File) nebo DOC (Microsoft Word).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8" t="s">
        <v>184</v>
      </c>
      <c r="D21" s="223"/>
      <c r="E21" s="224"/>
      <c r="F21" s="225"/>
      <c r="G21" s="225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173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8" t="s">
        <v>184</v>
      </c>
      <c r="D22" s="223"/>
      <c r="E22" s="224"/>
      <c r="F22" s="225"/>
      <c r="G22" s="225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173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8" t="s">
        <v>184</v>
      </c>
      <c r="D23" s="223"/>
      <c r="E23" s="224"/>
      <c r="F23" s="225"/>
      <c r="G23" s="225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173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8" t="s">
        <v>184</v>
      </c>
      <c r="D24" s="223"/>
      <c r="E24" s="224"/>
      <c r="F24" s="225"/>
      <c r="G24" s="225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173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8" t="s">
        <v>184</v>
      </c>
      <c r="D25" s="223"/>
      <c r="E25" s="224"/>
      <c r="F25" s="225"/>
      <c r="G25" s="225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173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7" t="s">
        <v>186</v>
      </c>
      <c r="D26" s="242"/>
      <c r="E26" s="242"/>
      <c r="F26" s="242"/>
      <c r="G26" s="242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173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3">
        <v>4</v>
      </c>
      <c r="B27" s="234" t="s">
        <v>187</v>
      </c>
      <c r="C27" s="245" t="s">
        <v>188</v>
      </c>
      <c r="D27" s="235" t="s">
        <v>189</v>
      </c>
      <c r="E27" s="236">
        <v>1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15</v>
      </c>
      <c r="M27" s="238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8"/>
      <c r="S27" s="238" t="s">
        <v>190</v>
      </c>
      <c r="T27" s="239" t="s">
        <v>170</v>
      </c>
      <c r="U27" s="221">
        <v>0</v>
      </c>
      <c r="V27" s="221">
        <f>ROUND(E27*U27,2)</f>
        <v>0</v>
      </c>
      <c r="W27" s="221"/>
      <c r="X27" s="221" t="s">
        <v>51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171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6" t="s">
        <v>191</v>
      </c>
      <c r="D28" s="240"/>
      <c r="E28" s="240"/>
      <c r="F28" s="240"/>
      <c r="G28" s="240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173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47" t="s">
        <v>192</v>
      </c>
      <c r="D29" s="242"/>
      <c r="E29" s="242"/>
      <c r="F29" s="242"/>
      <c r="G29" s="242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173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8" t="s">
        <v>184</v>
      </c>
      <c r="D30" s="223"/>
      <c r="E30" s="224"/>
      <c r="F30" s="225"/>
      <c r="G30" s="225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173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7" t="s">
        <v>193</v>
      </c>
      <c r="D31" s="242"/>
      <c r="E31" s="242"/>
      <c r="F31" s="242"/>
      <c r="G31" s="242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173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8" t="s">
        <v>184</v>
      </c>
      <c r="D32" s="223"/>
      <c r="E32" s="224"/>
      <c r="F32" s="225"/>
      <c r="G32" s="225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173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17"/>
      <c r="B33" s="218"/>
      <c r="C33" s="247" t="s">
        <v>194</v>
      </c>
      <c r="D33" s="242"/>
      <c r="E33" s="242"/>
      <c r="F33" s="242"/>
      <c r="G33" s="242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173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41" t="str">
        <f>C33</f>
        <v>-terénní úpravy zařízení staveniště (jsou to např.náklady na hlavní terénní úpravy: přípravu základové roviny pro uložení mobilních buněk, terénní úpravy pro zřízení provizorních komunikací apod.)</v>
      </c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8" t="s">
        <v>184</v>
      </c>
      <c r="D34" s="223"/>
      <c r="E34" s="224"/>
      <c r="F34" s="225"/>
      <c r="G34" s="225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173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17"/>
      <c r="B35" s="218"/>
      <c r="C35" s="247" t="s">
        <v>195</v>
      </c>
      <c r="D35" s="242"/>
      <c r="E35" s="242"/>
      <c r="F35" s="242"/>
      <c r="G35" s="242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173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1" t="str">
        <f>C35</f>
        <v>-náklady na stavení buňky (náklady na zřízení, demontáž a opotřebení nebo pronájem stavebních buněk, na kanceláře, stavební sklady, mobilní WC, umývárny, sprchy, apod. Náleží sem i případy, kdy jsou pro tyto účely přizpůsobeny stávající objekty.)</v>
      </c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48" t="s">
        <v>184</v>
      </c>
      <c r="D36" s="223"/>
      <c r="E36" s="224"/>
      <c r="F36" s="225"/>
      <c r="G36" s="225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173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33.75" outlineLevel="1" x14ac:dyDescent="0.2">
      <c r="A37" s="217"/>
      <c r="B37" s="218"/>
      <c r="C37" s="247" t="s">
        <v>196</v>
      </c>
      <c r="D37" s="242"/>
      <c r="E37" s="242"/>
      <c r="F37" s="242"/>
      <c r="G37" s="242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173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41" t="str">
        <f>C37</f>
        <v>-provizorní komunikace (jedná se o náklady související se zřízením provizorních silnic,chodníků,popř.jeřábových drah,zřízení provizorních lávek,můstků,schodišť,ramp apod. a to v jakémkoliv materiálovém provedení,přes jakékoliv konstrukce či překážky sloužících k vybavení staveniště.)</v>
      </c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7" t="s">
        <v>197</v>
      </c>
      <c r="D38" s="242"/>
      <c r="E38" s="242"/>
      <c r="F38" s="242"/>
      <c r="G38" s="242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173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48" t="s">
        <v>184</v>
      </c>
      <c r="D39" s="223"/>
      <c r="E39" s="224"/>
      <c r="F39" s="225"/>
      <c r="G39" s="225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173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7" t="s">
        <v>198</v>
      </c>
      <c r="D40" s="242"/>
      <c r="E40" s="242"/>
      <c r="F40" s="242"/>
      <c r="G40" s="242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173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8" t="s">
        <v>184</v>
      </c>
      <c r="D41" s="223"/>
      <c r="E41" s="224"/>
      <c r="F41" s="225"/>
      <c r="G41" s="225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173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3.75" outlineLevel="1" x14ac:dyDescent="0.2">
      <c r="A42" s="217"/>
      <c r="B42" s="218"/>
      <c r="C42" s="247" t="s">
        <v>199</v>
      </c>
      <c r="D42" s="242"/>
      <c r="E42" s="242"/>
      <c r="F42" s="242"/>
      <c r="G42" s="242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173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41" t="str">
        <f>C42</f>
        <v>-náklady na provoz a údržbu vybavení staveniště (úklid staveniště po dobu realizace díla a před protokolárním předáním a převzetím díla.Provádění denního hrubého úklidu, po skončení prací každé z etap, případně části provedení čistého úklidu mokrou cestou.Provedení opatření proti vnikání prachu, nečistot a nadměrného hluku souvisejícího se stavbou do okolí.)</v>
      </c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8" t="s">
        <v>184</v>
      </c>
      <c r="D43" s="223"/>
      <c r="E43" s="224"/>
      <c r="F43" s="225"/>
      <c r="G43" s="225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173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33.75" outlineLevel="1" x14ac:dyDescent="0.2">
      <c r="A44" s="217"/>
      <c r="B44" s="218"/>
      <c r="C44" s="247" t="s">
        <v>200</v>
      </c>
      <c r="D44" s="242"/>
      <c r="E44" s="242"/>
      <c r="F44" s="242"/>
      <c r="G44" s="242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173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41" t="str">
        <f>C44</f>
        <v>-energie pro zařízení staveniště (náklady na připojení zařízení staveniště na inženýrské sítě (elektro,voda,kanalizace, apod.) včetně elektroměrů, vodoměrů aj. a zřízení požadovaných odběrných míst, včetně nákladů na případné související výkopy. Zahrnuje i náklady na odebírané energie.)</v>
      </c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48" t="s">
        <v>184</v>
      </c>
      <c r="D45" s="223"/>
      <c r="E45" s="224"/>
      <c r="F45" s="225"/>
      <c r="G45" s="225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173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7" t="s">
        <v>201</v>
      </c>
      <c r="D46" s="242"/>
      <c r="E46" s="242"/>
      <c r="F46" s="242"/>
      <c r="G46" s="242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173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8" t="s">
        <v>184</v>
      </c>
      <c r="D47" s="223"/>
      <c r="E47" s="224"/>
      <c r="F47" s="225"/>
      <c r="G47" s="225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173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17"/>
      <c r="B48" s="218"/>
      <c r="C48" s="247" t="s">
        <v>202</v>
      </c>
      <c r="D48" s="242"/>
      <c r="E48" s="242"/>
      <c r="F48" s="242"/>
      <c r="G48" s="242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173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41" t="str">
        <f>C48</f>
        <v>-opatření na ochranu pozemků sousedících se staveništěm (náklady na případná opatření na ochranu sousedních pozemků proti poškození a znečištění.)</v>
      </c>
      <c r="BB48" s="210"/>
      <c r="BC48" s="210"/>
      <c r="BD48" s="210"/>
      <c r="BE48" s="210"/>
      <c r="BF48" s="210"/>
      <c r="BG48" s="210"/>
      <c r="BH48" s="210"/>
    </row>
    <row r="49" spans="1:60" ht="33.75" outlineLevel="1" x14ac:dyDescent="0.2">
      <c r="A49" s="217"/>
      <c r="B49" s="218"/>
      <c r="C49" s="247" t="s">
        <v>203</v>
      </c>
      <c r="D49" s="242"/>
      <c r="E49" s="242"/>
      <c r="F49" s="242"/>
      <c r="G49" s="242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173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41" t="str">
        <f>C49</f>
        <v>-dopravní značení na staveništi (jedná se o dopravní značení na staveništi a v jeho bezprostředním okolí, včetně značení staveniště pro probíhající provoz investora nebo třetích osob. Zajištění dopravního značení k dopravním omezením, jejich údržba, přemísťování po dobu realizace díla a následné odstranění po předání díla.)</v>
      </c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8" t="s">
        <v>184</v>
      </c>
      <c r="D50" s="223"/>
      <c r="E50" s="224"/>
      <c r="F50" s="225"/>
      <c r="G50" s="225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173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7" t="s">
        <v>204</v>
      </c>
      <c r="D51" s="242"/>
      <c r="E51" s="242"/>
      <c r="F51" s="242"/>
      <c r="G51" s="242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173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41" t="str">
        <f>C51</f>
        <v>-osvětlení staveniště (náklady na osvětlení jsou řešeny podle rozsahu a charakteru staveniště -vč.rozvodných skříní.)</v>
      </c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48" t="s">
        <v>184</v>
      </c>
      <c r="D52" s="223"/>
      <c r="E52" s="224"/>
      <c r="F52" s="225"/>
      <c r="G52" s="225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173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33.75" outlineLevel="1" x14ac:dyDescent="0.2">
      <c r="A53" s="217"/>
      <c r="B53" s="218"/>
      <c r="C53" s="247" t="s">
        <v>205</v>
      </c>
      <c r="D53" s="242"/>
      <c r="E53" s="242"/>
      <c r="F53" s="242"/>
      <c r="G53" s="242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173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41" t="str">
        <f>C53</f>
        <v>-informační tabule na staveništi (zohledňuje náklady na vyrobení a osazení informačních tabulí (označení) stavby -jejich údržba, přemísťování po dobu realizace díla a následné odstranění po předání díla. Řádné vyznačení obvodu staveniště informačními a výstražnými tabulkami.)</v>
      </c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48" t="s">
        <v>184</v>
      </c>
      <c r="D54" s="223"/>
      <c r="E54" s="224"/>
      <c r="F54" s="225"/>
      <c r="G54" s="225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173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17"/>
      <c r="B55" s="218"/>
      <c r="C55" s="247" t="s">
        <v>206</v>
      </c>
      <c r="D55" s="242"/>
      <c r="E55" s="242"/>
      <c r="F55" s="242"/>
      <c r="G55" s="242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173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41" t="str">
        <f>C55</f>
        <v>-alarm, strážní služba staveniště (zabezpečení staveniště -např.technické opatření,strážní služba,zabezpečení přístupů ke skladům, apod.)</v>
      </c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7" t="s">
        <v>207</v>
      </c>
      <c r="D56" s="242"/>
      <c r="E56" s="242"/>
      <c r="F56" s="242"/>
      <c r="G56" s="242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173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48" t="s">
        <v>184</v>
      </c>
      <c r="D57" s="223"/>
      <c r="E57" s="224"/>
      <c r="F57" s="225"/>
      <c r="G57" s="225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173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33.75" outlineLevel="1" x14ac:dyDescent="0.2">
      <c r="A58" s="217"/>
      <c r="B58" s="218"/>
      <c r="C58" s="247" t="s">
        <v>208</v>
      </c>
      <c r="D58" s="242"/>
      <c r="E58" s="242"/>
      <c r="F58" s="242"/>
      <c r="G58" s="242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173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41" t="str">
        <f>C58</f>
        <v>-rozebrání, bourání a odvoz zařízení staveniště (postihuje náklady na rozebrání, bourání a odvoz veškerého zařízení staveniště,vč.přípojek energií a jejich odvoz, úklid ploch, na kterých bylo zařízení staveniště provozováno -jsou zde zahrnuty veškeré náklady této povahy mimo úpravu terénu do původního stavu)</v>
      </c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48" t="s">
        <v>184</v>
      </c>
      <c r="D59" s="223"/>
      <c r="E59" s="224"/>
      <c r="F59" s="225"/>
      <c r="G59" s="225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173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17"/>
      <c r="B60" s="218"/>
      <c r="C60" s="247" t="s">
        <v>209</v>
      </c>
      <c r="D60" s="242"/>
      <c r="E60" s="242"/>
      <c r="F60" s="242"/>
      <c r="G60" s="242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173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41" t="str">
        <f>C60</f>
        <v>-úprava terénu po zrušení zařízení staveniště (jedná se o náklady za práce, jejichž smyslem je uvedení místa zařízení staveniště do původního stavu. Uvedení všech povrchů dotčených stavbou do původního stavu-komunikace,chodníky,zeleň,…).</v>
      </c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48" t="s">
        <v>184</v>
      </c>
      <c r="D61" s="223"/>
      <c r="E61" s="224"/>
      <c r="F61" s="225"/>
      <c r="G61" s="225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173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47" t="s">
        <v>210</v>
      </c>
      <c r="D62" s="242"/>
      <c r="E62" s="242"/>
      <c r="F62" s="242"/>
      <c r="G62" s="242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173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3">
        <v>5</v>
      </c>
      <c r="B63" s="234" t="s">
        <v>211</v>
      </c>
      <c r="C63" s="245" t="s">
        <v>212</v>
      </c>
      <c r="D63" s="235" t="s">
        <v>168</v>
      </c>
      <c r="E63" s="236">
        <v>1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15</v>
      </c>
      <c r="M63" s="238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8"/>
      <c r="S63" s="238" t="s">
        <v>169</v>
      </c>
      <c r="T63" s="239" t="s">
        <v>170</v>
      </c>
      <c r="U63" s="221">
        <v>0</v>
      </c>
      <c r="V63" s="221">
        <f>ROUND(E63*U63,2)</f>
        <v>0</v>
      </c>
      <c r="W63" s="221"/>
      <c r="X63" s="221" t="s">
        <v>51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171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46" t="s">
        <v>191</v>
      </c>
      <c r="D64" s="240"/>
      <c r="E64" s="240"/>
      <c r="F64" s="240"/>
      <c r="G64" s="240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173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33.75" outlineLevel="1" x14ac:dyDescent="0.2">
      <c r="A65" s="217"/>
      <c r="B65" s="218"/>
      <c r="C65" s="247" t="s">
        <v>213</v>
      </c>
      <c r="D65" s="242"/>
      <c r="E65" s="242"/>
      <c r="F65" s="242"/>
      <c r="G65" s="242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173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41" t="str">
        <f>C65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řád), vč.příslušného značení uvnitř budov i na venkovních plochách.</v>
      </c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48" t="s">
        <v>184</v>
      </c>
      <c r="D66" s="223"/>
      <c r="E66" s="224"/>
      <c r="F66" s="225"/>
      <c r="G66" s="225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173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17"/>
      <c r="B67" s="218"/>
      <c r="C67" s="247" t="s">
        <v>249</v>
      </c>
      <c r="D67" s="242"/>
      <c r="E67" s="242"/>
      <c r="F67" s="242"/>
      <c r="G67" s="242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173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41" t="str">
        <f>C67</f>
        <v>Účelem BOZP je zajistit bezpečnost práce a ochranu zdraví na staveništi, eliminovat rizika ohrožení zdraví a majetku, zajistit ochranu životního prostředí a předejít vzniku mimořádných událostí.</v>
      </c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48" t="s">
        <v>184</v>
      </c>
      <c r="D68" s="223"/>
      <c r="E68" s="224"/>
      <c r="F68" s="225"/>
      <c r="G68" s="225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173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17"/>
      <c r="B69" s="218"/>
      <c r="C69" s="247" t="s">
        <v>214</v>
      </c>
      <c r="D69" s="242"/>
      <c r="E69" s="242"/>
      <c r="F69" s="242"/>
      <c r="G69" s="242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173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41" t="str">
        <f>C69</f>
        <v>Předpokládá se jmenování koordinátora BOZP na staveništi, určeného zadavatelem stavby k provádění stanovených činností při realizaci stavby.</v>
      </c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48" t="s">
        <v>184</v>
      </c>
      <c r="D70" s="223"/>
      <c r="E70" s="224"/>
      <c r="F70" s="225"/>
      <c r="G70" s="225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173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47" t="s">
        <v>215</v>
      </c>
      <c r="D71" s="242"/>
      <c r="E71" s="242"/>
      <c r="F71" s="242"/>
      <c r="G71" s="242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173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48" t="s">
        <v>184</v>
      </c>
      <c r="D72" s="223"/>
      <c r="E72" s="224"/>
      <c r="F72" s="225"/>
      <c r="G72" s="225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173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47" t="s">
        <v>216</v>
      </c>
      <c r="D73" s="242"/>
      <c r="E73" s="242"/>
      <c r="F73" s="242"/>
      <c r="G73" s="242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173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41" t="str">
        <f>C73</f>
        <v>Bude stanoveno vymezení činnosti, rozsah prací a stanovení odpovědnosti v BOZP, rizika provádění stavby.</v>
      </c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48" t="s">
        <v>184</v>
      </c>
      <c r="D74" s="223"/>
      <c r="E74" s="224"/>
      <c r="F74" s="225"/>
      <c r="G74" s="225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173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45" outlineLevel="1" x14ac:dyDescent="0.2">
      <c r="A75" s="217"/>
      <c r="B75" s="218"/>
      <c r="C75" s="247" t="s">
        <v>217</v>
      </c>
      <c r="D75" s="242"/>
      <c r="E75" s="242"/>
      <c r="F75" s="242"/>
      <c r="G75" s="242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173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41" t="str">
        <f>C75</f>
        <v>Zajištění a zabezpečení BOZP - dodržení podmínek plánu BOZP na staveništi, technické a ochranné konstrukce a zařízení dle požadavků koordinátora BOZP (práce ve výškách), tak aby byla zajištěna bezpečná zdraví neohrožující práce po celou dobu rekonstrukce.(ochranné konstrukce, záchytné systémy, dočasná lešení, zábradlí ochranné sítě a konstrukce, technické vybavení, technické vybavení,, ochranné vybavení, dočasné ochranné konstrukce ve výškách).</v>
      </c>
      <c r="BB75" s="210"/>
      <c r="BC75" s="210"/>
      <c r="BD75" s="210"/>
      <c r="BE75" s="210"/>
      <c r="BF75" s="210"/>
      <c r="BG75" s="210"/>
      <c r="BH75" s="210"/>
    </row>
    <row r="76" spans="1:60" ht="33.75" outlineLevel="1" x14ac:dyDescent="0.2">
      <c r="A76" s="217"/>
      <c r="B76" s="218"/>
      <c r="C76" s="247" t="s">
        <v>218</v>
      </c>
      <c r="D76" s="242"/>
      <c r="E76" s="242"/>
      <c r="F76" s="242"/>
      <c r="G76" s="242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173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41" t="str">
        <f>C76</f>
        <v>Dodržení podmínek BOZP při práci ve výškách (dočasná lešení, zábradlí, ochranné sítě a konstrukce, technické vybavení, ochranné vybavení, dočasné ochranné konstrukce ve výškách, zajištění nebezpečných prostorů, stálý dozor při bouracích pracích, OOPP proti pádu z výšky, práce ve výtahové šachtě), atd.</v>
      </c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48" t="s">
        <v>184</v>
      </c>
      <c r="D77" s="223"/>
      <c r="E77" s="224"/>
      <c r="F77" s="225"/>
      <c r="G77" s="225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173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47" t="s">
        <v>219</v>
      </c>
      <c r="D78" s="242"/>
      <c r="E78" s="242"/>
      <c r="F78" s="242"/>
      <c r="G78" s="242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173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3">
        <v>6</v>
      </c>
      <c r="B79" s="234" t="s">
        <v>220</v>
      </c>
      <c r="C79" s="245" t="s">
        <v>221</v>
      </c>
      <c r="D79" s="235" t="s">
        <v>168</v>
      </c>
      <c r="E79" s="236">
        <v>1</v>
      </c>
      <c r="F79" s="237"/>
      <c r="G79" s="238">
        <f>ROUND(E79*F79,2)</f>
        <v>0</v>
      </c>
      <c r="H79" s="237"/>
      <c r="I79" s="238">
        <f>ROUND(E79*H79,2)</f>
        <v>0</v>
      </c>
      <c r="J79" s="237"/>
      <c r="K79" s="238">
        <f>ROUND(E79*J79,2)</f>
        <v>0</v>
      </c>
      <c r="L79" s="238">
        <v>15</v>
      </c>
      <c r="M79" s="238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8"/>
      <c r="S79" s="238" t="s">
        <v>169</v>
      </c>
      <c r="T79" s="239" t="s">
        <v>170</v>
      </c>
      <c r="U79" s="221">
        <v>0</v>
      </c>
      <c r="V79" s="221">
        <f>ROUND(E79*U79,2)</f>
        <v>0</v>
      </c>
      <c r="W79" s="221"/>
      <c r="X79" s="221" t="s">
        <v>51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171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46" t="s">
        <v>191</v>
      </c>
      <c r="D80" s="240"/>
      <c r="E80" s="240"/>
      <c r="F80" s="240"/>
      <c r="G80" s="240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173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47" t="s">
        <v>222</v>
      </c>
      <c r="D81" s="242"/>
      <c r="E81" s="242"/>
      <c r="F81" s="242"/>
      <c r="G81" s="242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173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17"/>
      <c r="B82" s="218"/>
      <c r="C82" s="247" t="s">
        <v>223</v>
      </c>
      <c r="D82" s="242"/>
      <c r="E82" s="242"/>
      <c r="F82" s="242"/>
      <c r="G82" s="242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173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41" t="str">
        <f>C82</f>
        <v>Před prováděním podlah budou ověřeny zkouškami vlastnosti podkladních vrstev. Jedná se o odtrhové, tlakové zkoušky a další, podmiňující kvalitní položení a funkčnost podlah."</v>
      </c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3">
        <v>7</v>
      </c>
      <c r="B83" s="234" t="s">
        <v>224</v>
      </c>
      <c r="C83" s="245" t="s">
        <v>225</v>
      </c>
      <c r="D83" s="235" t="s">
        <v>168</v>
      </c>
      <c r="E83" s="236">
        <v>1</v>
      </c>
      <c r="F83" s="237"/>
      <c r="G83" s="238">
        <f>ROUND(E83*F83,2)</f>
        <v>0</v>
      </c>
      <c r="H83" s="237"/>
      <c r="I83" s="238">
        <f>ROUND(E83*H83,2)</f>
        <v>0</v>
      </c>
      <c r="J83" s="237"/>
      <c r="K83" s="238">
        <f>ROUND(E83*J83,2)</f>
        <v>0</v>
      </c>
      <c r="L83" s="238">
        <v>15</v>
      </c>
      <c r="M83" s="238">
        <f>G83*(1+L83/100)</f>
        <v>0</v>
      </c>
      <c r="N83" s="236">
        <v>0</v>
      </c>
      <c r="O83" s="236">
        <f>ROUND(E83*N83,2)</f>
        <v>0</v>
      </c>
      <c r="P83" s="236">
        <v>0</v>
      </c>
      <c r="Q83" s="236">
        <f>ROUND(E83*P83,2)</f>
        <v>0</v>
      </c>
      <c r="R83" s="238"/>
      <c r="S83" s="238" t="s">
        <v>169</v>
      </c>
      <c r="T83" s="239" t="s">
        <v>170</v>
      </c>
      <c r="U83" s="221">
        <v>0</v>
      </c>
      <c r="V83" s="221">
        <f>ROUND(E83*U83,2)</f>
        <v>0</v>
      </c>
      <c r="W83" s="221"/>
      <c r="X83" s="221" t="s">
        <v>51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171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46" t="s">
        <v>191</v>
      </c>
      <c r="D84" s="240"/>
      <c r="E84" s="240"/>
      <c r="F84" s="240"/>
      <c r="G84" s="240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173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47" t="s">
        <v>226</v>
      </c>
      <c r="D85" s="242"/>
      <c r="E85" s="242"/>
      <c r="F85" s="242"/>
      <c r="G85" s="242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173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48" t="s">
        <v>184</v>
      </c>
      <c r="D86" s="223"/>
      <c r="E86" s="224"/>
      <c r="F86" s="225"/>
      <c r="G86" s="225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173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17"/>
      <c r="B87" s="218"/>
      <c r="C87" s="247" t="s">
        <v>227</v>
      </c>
      <c r="D87" s="242"/>
      <c r="E87" s="242"/>
      <c r="F87" s="242"/>
      <c r="G87" s="242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173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41" t="str">
        <f>C87</f>
        <v>* činností souvisejících se zakázkou-tj.účastí všech zainteresovaných osob ve všech fázích přípravy,realizace i dokončení zakázky,komplexního vyzkoušení a měření, odstranění vad díla podléhajících záruční lhůtě.</v>
      </c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48" t="s">
        <v>184</v>
      </c>
      <c r="D88" s="223"/>
      <c r="E88" s="224"/>
      <c r="F88" s="225"/>
      <c r="G88" s="225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173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47" t="s">
        <v>228</v>
      </c>
      <c r="D89" s="242"/>
      <c r="E89" s="242"/>
      <c r="F89" s="242"/>
      <c r="G89" s="242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10"/>
      <c r="Z89" s="210"/>
      <c r="AA89" s="210"/>
      <c r="AB89" s="210"/>
      <c r="AC89" s="210"/>
      <c r="AD89" s="210"/>
      <c r="AE89" s="210"/>
      <c r="AF89" s="210"/>
      <c r="AG89" s="210" t="s">
        <v>173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48" t="s">
        <v>184</v>
      </c>
      <c r="D90" s="223"/>
      <c r="E90" s="224"/>
      <c r="F90" s="225"/>
      <c r="G90" s="225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173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17"/>
      <c r="B91" s="218"/>
      <c r="C91" s="247" t="s">
        <v>229</v>
      </c>
      <c r="D91" s="242"/>
      <c r="E91" s="242"/>
      <c r="F91" s="242"/>
      <c r="G91" s="242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173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41" t="str">
        <f>C91</f>
        <v>* zpracování technologických postupů prováděných prací*podkladů (výkresů,rozpočtů,posudků,zkoušek,protokolů apod.)včetně zakreslování změn do výkresů, ke kterým došlo v průběhu výstavby.</v>
      </c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48" t="s">
        <v>184</v>
      </c>
      <c r="D92" s="223"/>
      <c r="E92" s="224"/>
      <c r="F92" s="225"/>
      <c r="G92" s="225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173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47" t="s">
        <v>230</v>
      </c>
      <c r="D93" s="242"/>
      <c r="E93" s="242"/>
      <c r="F93" s="242"/>
      <c r="G93" s="242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173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41" t="str">
        <f>C93</f>
        <v>* účasti zástupců zainteresovaných stran na jednáních,zkouškách,odevzdávání a přebírání konstrukcí,objektů a celků.</v>
      </c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8" t="s">
        <v>184</v>
      </c>
      <c r="D94" s="223"/>
      <c r="E94" s="224"/>
      <c r="F94" s="225"/>
      <c r="G94" s="225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10"/>
      <c r="Z94" s="210"/>
      <c r="AA94" s="210"/>
      <c r="AB94" s="210"/>
      <c r="AC94" s="210"/>
      <c r="AD94" s="210"/>
      <c r="AE94" s="210"/>
      <c r="AF94" s="210"/>
      <c r="AG94" s="210" t="s">
        <v>173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47" t="s">
        <v>231</v>
      </c>
      <c r="D95" s="242"/>
      <c r="E95" s="242"/>
      <c r="F95" s="242"/>
      <c r="G95" s="242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173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48" t="s">
        <v>184</v>
      </c>
      <c r="D96" s="223"/>
      <c r="E96" s="224"/>
      <c r="F96" s="225"/>
      <c r="G96" s="225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173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47" t="s">
        <v>232</v>
      </c>
      <c r="D97" s="242"/>
      <c r="E97" s="242"/>
      <c r="F97" s="242"/>
      <c r="G97" s="242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173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47" t="s">
        <v>233</v>
      </c>
      <c r="D98" s="242"/>
      <c r="E98" s="242"/>
      <c r="F98" s="242"/>
      <c r="G98" s="242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173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41" t="str">
        <f>C98</f>
        <v>*zpracování podrobné fotodokumentace v průběhu provádění stavby (zejména před zakrytím instalovaných konstrukcí a prvků instalací)</v>
      </c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48" t="s">
        <v>184</v>
      </c>
      <c r="D99" s="223"/>
      <c r="E99" s="224"/>
      <c r="F99" s="225"/>
      <c r="G99" s="225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10"/>
      <c r="Z99" s="210"/>
      <c r="AA99" s="210"/>
      <c r="AB99" s="210"/>
      <c r="AC99" s="210"/>
      <c r="AD99" s="210"/>
      <c r="AE99" s="210"/>
      <c r="AF99" s="210"/>
      <c r="AG99" s="210" t="s">
        <v>173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47" t="s">
        <v>234</v>
      </c>
      <c r="D100" s="242"/>
      <c r="E100" s="242"/>
      <c r="F100" s="242"/>
      <c r="G100" s="242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173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48" t="s">
        <v>184</v>
      </c>
      <c r="D101" s="223"/>
      <c r="E101" s="224"/>
      <c r="F101" s="225"/>
      <c r="G101" s="225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173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17"/>
      <c r="B102" s="218"/>
      <c r="C102" s="247" t="s">
        <v>235</v>
      </c>
      <c r="D102" s="242"/>
      <c r="E102" s="242"/>
      <c r="F102" s="242"/>
      <c r="G102" s="242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173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41" t="str">
        <f>C102</f>
        <v>Zajištění a předání atestů a dokladů o požadovaných vlastnostech výrobků k předání předmětu veřejné zakázky ( vč.případných prohlášení o shodě dle zákona č. 22/1997 Sb. O technických požadavcích na výrobky).</v>
      </c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48" t="s">
        <v>184</v>
      </c>
      <c r="D103" s="223"/>
      <c r="E103" s="224"/>
      <c r="F103" s="225"/>
      <c r="G103" s="225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173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33.75" outlineLevel="1" x14ac:dyDescent="0.2">
      <c r="A104" s="217"/>
      <c r="B104" s="218"/>
      <c r="C104" s="247" t="s">
        <v>236</v>
      </c>
      <c r="D104" s="242"/>
      <c r="E104" s="242"/>
      <c r="F104" s="242"/>
      <c r="G104" s="242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173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41" t="str">
        <f>C104</f>
        <v>Zajištění a provedení všech nutných zkoušek dle norem ČSN případně jiných norem, revizí (vč.revizí a zkoušek pro profese:EL,VZT,ÚT,ZTI,MaR,přípojky,apod.) vztahujících se k prováděnému předmětu veřejné zakázky, vč. pořízení protokolů (např.odtrhové zkoušky,výtažné,únosnost podloží,apod.).</v>
      </c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48" t="s">
        <v>184</v>
      </c>
      <c r="D105" s="223"/>
      <c r="E105" s="224"/>
      <c r="F105" s="225"/>
      <c r="G105" s="225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173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17"/>
      <c r="B106" s="218"/>
      <c r="C106" s="247" t="s">
        <v>237</v>
      </c>
      <c r="D106" s="242"/>
      <c r="E106" s="242"/>
      <c r="F106" s="242"/>
      <c r="G106" s="242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173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41" t="str">
        <f>C106</f>
        <v>Oznámení zahájení stavebních prací správcům sítí před zahájením prací v souladu s projektovou dokumentací, platnými rozhodnutími a vyjádřeními.</v>
      </c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48" t="s">
        <v>184</v>
      </c>
      <c r="D107" s="223"/>
      <c r="E107" s="224"/>
      <c r="F107" s="225"/>
      <c r="G107" s="225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173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47" t="s">
        <v>238</v>
      </c>
      <c r="D108" s="242"/>
      <c r="E108" s="242"/>
      <c r="F108" s="242"/>
      <c r="G108" s="242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173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48" t="s">
        <v>184</v>
      </c>
      <c r="D109" s="223"/>
      <c r="E109" s="224"/>
      <c r="F109" s="225"/>
      <c r="G109" s="225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173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48" t="s">
        <v>184</v>
      </c>
      <c r="D110" s="223"/>
      <c r="E110" s="224"/>
      <c r="F110" s="225"/>
      <c r="G110" s="225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173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48" t="s">
        <v>184</v>
      </c>
      <c r="D111" s="223"/>
      <c r="E111" s="224"/>
      <c r="F111" s="225"/>
      <c r="G111" s="225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173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47" t="s">
        <v>239</v>
      </c>
      <c r="D112" s="242"/>
      <c r="E112" s="242"/>
      <c r="F112" s="242"/>
      <c r="G112" s="242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173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47" t="s">
        <v>240</v>
      </c>
      <c r="D113" s="242"/>
      <c r="E113" s="242"/>
      <c r="F113" s="242"/>
      <c r="G113" s="242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173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3">
        <v>8</v>
      </c>
      <c r="B114" s="234" t="s">
        <v>241</v>
      </c>
      <c r="C114" s="245" t="s">
        <v>242</v>
      </c>
      <c r="D114" s="235" t="s">
        <v>168</v>
      </c>
      <c r="E114" s="236">
        <v>1</v>
      </c>
      <c r="F114" s="237"/>
      <c r="G114" s="238">
        <f>ROUND(E114*F114,2)</f>
        <v>0</v>
      </c>
      <c r="H114" s="237"/>
      <c r="I114" s="238">
        <f>ROUND(E114*H114,2)</f>
        <v>0</v>
      </c>
      <c r="J114" s="237"/>
      <c r="K114" s="238">
        <f>ROUND(E114*J114,2)</f>
        <v>0</v>
      </c>
      <c r="L114" s="238">
        <v>15</v>
      </c>
      <c r="M114" s="238">
        <f>G114*(1+L114/100)</f>
        <v>0</v>
      </c>
      <c r="N114" s="236">
        <v>0</v>
      </c>
      <c r="O114" s="236">
        <f>ROUND(E114*N114,2)</f>
        <v>0</v>
      </c>
      <c r="P114" s="236">
        <v>0</v>
      </c>
      <c r="Q114" s="236">
        <f>ROUND(E114*P114,2)</f>
        <v>0</v>
      </c>
      <c r="R114" s="238"/>
      <c r="S114" s="238" t="s">
        <v>169</v>
      </c>
      <c r="T114" s="239" t="s">
        <v>170</v>
      </c>
      <c r="U114" s="221">
        <v>0</v>
      </c>
      <c r="V114" s="221">
        <f>ROUND(E114*U114,2)</f>
        <v>0</v>
      </c>
      <c r="W114" s="221"/>
      <c r="X114" s="221" t="s">
        <v>51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171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46" t="s">
        <v>191</v>
      </c>
      <c r="D115" s="240"/>
      <c r="E115" s="240"/>
      <c r="F115" s="240"/>
      <c r="G115" s="240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173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33.75" outlineLevel="1" x14ac:dyDescent="0.2">
      <c r="A116" s="217"/>
      <c r="B116" s="218"/>
      <c r="C116" s="247" t="s">
        <v>243</v>
      </c>
      <c r="D116" s="242"/>
      <c r="E116" s="242"/>
      <c r="F116" s="242"/>
      <c r="G116" s="242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173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41" t="str">
        <f>C116</f>
        <v>Náklady na ztížené provádění stavebních prací v důsledku nepřerušeného provozu na staveništi nebo v případech nepřerušeného provozu v objektech v nichž se stavební práce provádí. Náklady na provizorní oddělení stavebních prací od provozu objektu.	Náklady na několikanásobný úklid a stěhování zařízení v průběhu výstavby."</v>
      </c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47" t="s">
        <v>244</v>
      </c>
      <c r="D117" s="242"/>
      <c r="E117" s="242"/>
      <c r="F117" s="242"/>
      <c r="G117" s="242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173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3">
        <v>9</v>
      </c>
      <c r="B118" s="234" t="s">
        <v>245</v>
      </c>
      <c r="C118" s="245" t="s">
        <v>246</v>
      </c>
      <c r="D118" s="235" t="s">
        <v>168</v>
      </c>
      <c r="E118" s="236">
        <v>1</v>
      </c>
      <c r="F118" s="237"/>
      <c r="G118" s="238">
        <f>ROUND(E118*F118,2)</f>
        <v>0</v>
      </c>
      <c r="H118" s="237"/>
      <c r="I118" s="238">
        <f>ROUND(E118*H118,2)</f>
        <v>0</v>
      </c>
      <c r="J118" s="237"/>
      <c r="K118" s="238">
        <f>ROUND(E118*J118,2)</f>
        <v>0</v>
      </c>
      <c r="L118" s="238">
        <v>15</v>
      </c>
      <c r="M118" s="238">
        <f>G118*(1+L118/100)</f>
        <v>0</v>
      </c>
      <c r="N118" s="236">
        <v>0</v>
      </c>
      <c r="O118" s="236">
        <f>ROUND(E118*N118,2)</f>
        <v>0</v>
      </c>
      <c r="P118" s="236">
        <v>0</v>
      </c>
      <c r="Q118" s="236">
        <f>ROUND(E118*P118,2)</f>
        <v>0</v>
      </c>
      <c r="R118" s="238"/>
      <c r="S118" s="238" t="s">
        <v>169</v>
      </c>
      <c r="T118" s="239" t="s">
        <v>170</v>
      </c>
      <c r="U118" s="221">
        <v>0</v>
      </c>
      <c r="V118" s="221">
        <f>ROUND(E118*U118,2)</f>
        <v>0</v>
      </c>
      <c r="W118" s="221"/>
      <c r="X118" s="221" t="s">
        <v>51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171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46" t="s">
        <v>191</v>
      </c>
      <c r="D119" s="240"/>
      <c r="E119" s="240"/>
      <c r="F119" s="240"/>
      <c r="G119" s="240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173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17"/>
      <c r="B120" s="218"/>
      <c r="C120" s="247" t="s">
        <v>247</v>
      </c>
      <c r="D120" s="242"/>
      <c r="E120" s="242"/>
      <c r="F120" s="242"/>
      <c r="G120" s="242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173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41" t="str">
        <f>C120</f>
        <v>Likvidace, odvoz a uložení odpadů ze stavby (obaly materiálů, ztratné-prořez) na skládku v souladu s ustanoveními zákona č. 185/2001 Sb., o odpadech, protokol o uložení."</v>
      </c>
      <c r="BB120" s="210"/>
      <c r="BC120" s="210"/>
      <c r="BD120" s="210"/>
      <c r="BE120" s="210"/>
      <c r="BF120" s="210"/>
      <c r="BG120" s="210"/>
      <c r="BH120" s="210"/>
    </row>
    <row r="121" spans="1:60" x14ac:dyDescent="0.2">
      <c r="A121" s="3"/>
      <c r="B121" s="4"/>
      <c r="C121" s="249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E121">
        <v>15</v>
      </c>
      <c r="AF121">
        <v>21</v>
      </c>
      <c r="AG121" t="s">
        <v>151</v>
      </c>
    </row>
    <row r="122" spans="1:60" x14ac:dyDescent="0.2">
      <c r="A122" s="213"/>
      <c r="B122" s="214" t="s">
        <v>29</v>
      </c>
      <c r="C122" s="250"/>
      <c r="D122" s="215"/>
      <c r="E122" s="216"/>
      <c r="F122" s="216"/>
      <c r="G122" s="243">
        <f>G8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f>SUMIF(L7:L120,AE121,G7:G120)</f>
        <v>0</v>
      </c>
      <c r="AF122">
        <f>SUMIF(L7:L120,AF121,G7:G120)</f>
        <v>0</v>
      </c>
      <c r="AG122" t="s">
        <v>248</v>
      </c>
    </row>
    <row r="123" spans="1:60" x14ac:dyDescent="0.2">
      <c r="C123" s="251"/>
      <c r="D123" s="10"/>
      <c r="AG123" t="s">
        <v>250</v>
      </c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54" sheet="1"/>
  <mergeCells count="66">
    <mergeCell ref="C113:G113"/>
    <mergeCell ref="C115:G115"/>
    <mergeCell ref="C116:G116"/>
    <mergeCell ref="C117:G117"/>
    <mergeCell ref="C119:G119"/>
    <mergeCell ref="C120:G120"/>
    <mergeCell ref="C100:G100"/>
    <mergeCell ref="C102:G102"/>
    <mergeCell ref="C104:G104"/>
    <mergeCell ref="C106:G106"/>
    <mergeCell ref="C108:G108"/>
    <mergeCell ref="C112:G112"/>
    <mergeCell ref="C89:G89"/>
    <mergeCell ref="C91:G91"/>
    <mergeCell ref="C93:G93"/>
    <mergeCell ref="C95:G95"/>
    <mergeCell ref="C97:G97"/>
    <mergeCell ref="C98:G98"/>
    <mergeCell ref="C80:G80"/>
    <mergeCell ref="C81:G81"/>
    <mergeCell ref="C82:G82"/>
    <mergeCell ref="C84:G84"/>
    <mergeCell ref="C85:G85"/>
    <mergeCell ref="C87:G87"/>
    <mergeCell ref="C69:G69"/>
    <mergeCell ref="C71:G71"/>
    <mergeCell ref="C73:G73"/>
    <mergeCell ref="C75:G75"/>
    <mergeCell ref="C76:G76"/>
    <mergeCell ref="C78:G78"/>
    <mergeCell ref="C58:G58"/>
    <mergeCell ref="C60:G60"/>
    <mergeCell ref="C62:G62"/>
    <mergeCell ref="C64:G64"/>
    <mergeCell ref="C65:G65"/>
    <mergeCell ref="C67:G67"/>
    <mergeCell ref="C48:G48"/>
    <mergeCell ref="C49:G49"/>
    <mergeCell ref="C51:G51"/>
    <mergeCell ref="C53:G53"/>
    <mergeCell ref="C55:G55"/>
    <mergeCell ref="C56:G56"/>
    <mergeCell ref="C37:G37"/>
    <mergeCell ref="C38:G38"/>
    <mergeCell ref="C40:G40"/>
    <mergeCell ref="C42:G42"/>
    <mergeCell ref="C44:G44"/>
    <mergeCell ref="C46:G46"/>
    <mergeCell ref="C26:G26"/>
    <mergeCell ref="C28:G28"/>
    <mergeCell ref="C29:G29"/>
    <mergeCell ref="C31:G31"/>
    <mergeCell ref="C33:G33"/>
    <mergeCell ref="C35:G35"/>
    <mergeCell ref="C14:G14"/>
    <mergeCell ref="C15:G15"/>
    <mergeCell ref="C16:G16"/>
    <mergeCell ref="C17:G17"/>
    <mergeCell ref="C18:G18"/>
    <mergeCell ref="C20:G20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138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140</v>
      </c>
      <c r="AG3" t="s">
        <v>141</v>
      </c>
    </row>
    <row r="4" spans="1:60" ht="24.95" customHeight="1" x14ac:dyDescent="0.2">
      <c r="A4" s="200" t="s">
        <v>9</v>
      </c>
      <c r="B4" s="201" t="s">
        <v>52</v>
      </c>
      <c r="C4" s="202" t="s">
        <v>53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29</v>
      </c>
      <c r="H6" s="209" t="s">
        <v>30</v>
      </c>
      <c r="I6" s="209" t="s">
        <v>149</v>
      </c>
      <c r="J6" s="209" t="s">
        <v>31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164</v>
      </c>
      <c r="B8" s="228" t="s">
        <v>81</v>
      </c>
      <c r="C8" s="244" t="s">
        <v>82</v>
      </c>
      <c r="D8" s="229"/>
      <c r="E8" s="230"/>
      <c r="F8" s="231"/>
      <c r="G8" s="231">
        <f>SUMIF(AG9:AG33,"&lt;&gt;NOR",G9:G33)</f>
        <v>0</v>
      </c>
      <c r="H8" s="231"/>
      <c r="I8" s="231">
        <f>SUM(I9:I33)</f>
        <v>0</v>
      </c>
      <c r="J8" s="231"/>
      <c r="K8" s="231">
        <f>SUM(K9:K33)</f>
        <v>0</v>
      </c>
      <c r="L8" s="231"/>
      <c r="M8" s="231">
        <f>SUM(M9:M33)</f>
        <v>0</v>
      </c>
      <c r="N8" s="230"/>
      <c r="O8" s="230">
        <f>SUM(O9:O33)</f>
        <v>1.4700000000000002</v>
      </c>
      <c r="P8" s="230"/>
      <c r="Q8" s="230">
        <f>SUM(Q9:Q33)</f>
        <v>0</v>
      </c>
      <c r="R8" s="231"/>
      <c r="S8" s="231"/>
      <c r="T8" s="232"/>
      <c r="U8" s="226"/>
      <c r="V8" s="226">
        <f>SUM(V9:V33)</f>
        <v>52.540000000000006</v>
      </c>
      <c r="W8" s="226"/>
      <c r="X8" s="226"/>
      <c r="AG8" t="s">
        <v>165</v>
      </c>
    </row>
    <row r="9" spans="1:60" ht="22.5" outlineLevel="1" x14ac:dyDescent="0.2">
      <c r="A9" s="233">
        <v>1</v>
      </c>
      <c r="B9" s="234" t="s">
        <v>251</v>
      </c>
      <c r="C9" s="245" t="s">
        <v>252</v>
      </c>
      <c r="D9" s="235" t="s">
        <v>253</v>
      </c>
      <c r="E9" s="236">
        <v>1.7050000000000001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15</v>
      </c>
      <c r="M9" s="238">
        <f>G9*(1+L9/100)</f>
        <v>0</v>
      </c>
      <c r="N9" s="236">
        <v>0.16622000000000001</v>
      </c>
      <c r="O9" s="236">
        <f>ROUND(E9*N9,2)</f>
        <v>0.28000000000000003</v>
      </c>
      <c r="P9" s="236">
        <v>0</v>
      </c>
      <c r="Q9" s="236">
        <f>ROUND(E9*P9,2)</f>
        <v>0</v>
      </c>
      <c r="R9" s="238" t="s">
        <v>254</v>
      </c>
      <c r="S9" s="238" t="s">
        <v>190</v>
      </c>
      <c r="T9" s="239" t="s">
        <v>190</v>
      </c>
      <c r="U9" s="221">
        <v>0.6492</v>
      </c>
      <c r="V9" s="221">
        <f>ROUND(E9*U9,2)</f>
        <v>1.1100000000000001</v>
      </c>
      <c r="W9" s="221"/>
      <c r="X9" s="221" t="s">
        <v>255</v>
      </c>
      <c r="Y9" s="210"/>
      <c r="Z9" s="210"/>
      <c r="AA9" s="210"/>
      <c r="AB9" s="210"/>
      <c r="AC9" s="210"/>
      <c r="AD9" s="210"/>
      <c r="AE9" s="210"/>
      <c r="AF9" s="210"/>
      <c r="AG9" s="210" t="s">
        <v>256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6" t="s">
        <v>257</v>
      </c>
      <c r="D10" s="252"/>
      <c r="E10" s="253">
        <v>1.7050000000000001</v>
      </c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258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33">
        <v>2</v>
      </c>
      <c r="B11" s="234" t="s">
        <v>259</v>
      </c>
      <c r="C11" s="245" t="s">
        <v>260</v>
      </c>
      <c r="D11" s="235" t="s">
        <v>261</v>
      </c>
      <c r="E11" s="236">
        <v>7.1459999999999996E-2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15</v>
      </c>
      <c r="M11" s="238">
        <f>G11*(1+L11/100)</f>
        <v>0</v>
      </c>
      <c r="N11" s="236">
        <v>1.9539999999999998E-2</v>
      </c>
      <c r="O11" s="236">
        <f>ROUND(E11*N11,2)</f>
        <v>0</v>
      </c>
      <c r="P11" s="236">
        <v>0</v>
      </c>
      <c r="Q11" s="236">
        <f>ROUND(E11*P11,2)</f>
        <v>0</v>
      </c>
      <c r="R11" s="238" t="s">
        <v>254</v>
      </c>
      <c r="S11" s="238" t="s">
        <v>190</v>
      </c>
      <c r="T11" s="239" t="s">
        <v>190</v>
      </c>
      <c r="U11" s="221">
        <v>18.175000000000001</v>
      </c>
      <c r="V11" s="221">
        <f>ROUND(E11*U11,2)</f>
        <v>1.3</v>
      </c>
      <c r="W11" s="221"/>
      <c r="X11" s="221" t="s">
        <v>255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256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67" t="s">
        <v>262</v>
      </c>
      <c r="D12" s="256"/>
      <c r="E12" s="256"/>
      <c r="F12" s="256"/>
      <c r="G12" s="256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263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6" t="s">
        <v>264</v>
      </c>
      <c r="D13" s="252"/>
      <c r="E13" s="253">
        <v>5.2549999999999999E-2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258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6" t="s">
        <v>265</v>
      </c>
      <c r="D14" s="252"/>
      <c r="E14" s="253">
        <v>1.891E-2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258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3">
        <v>3</v>
      </c>
      <c r="B15" s="234" t="s">
        <v>266</v>
      </c>
      <c r="C15" s="245" t="s">
        <v>267</v>
      </c>
      <c r="D15" s="235" t="s">
        <v>253</v>
      </c>
      <c r="E15" s="236">
        <v>9.5250000000000004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15</v>
      </c>
      <c r="M15" s="238">
        <f>G15*(1+L15/100)</f>
        <v>0</v>
      </c>
      <c r="N15" s="236">
        <v>7.4709999999999999E-2</v>
      </c>
      <c r="O15" s="236">
        <f>ROUND(E15*N15,2)</f>
        <v>0.71</v>
      </c>
      <c r="P15" s="236">
        <v>0</v>
      </c>
      <c r="Q15" s="236">
        <f>ROUND(E15*P15,2)</f>
        <v>0</v>
      </c>
      <c r="R15" s="238" t="s">
        <v>254</v>
      </c>
      <c r="S15" s="238" t="s">
        <v>190</v>
      </c>
      <c r="T15" s="239" t="s">
        <v>190</v>
      </c>
      <c r="U15" s="221">
        <v>0.52915000000000001</v>
      </c>
      <c r="V15" s="221">
        <f>ROUND(E15*U15,2)</f>
        <v>5.04</v>
      </c>
      <c r="W15" s="221"/>
      <c r="X15" s="221" t="s">
        <v>255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256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7" t="s">
        <v>268</v>
      </c>
      <c r="D16" s="256"/>
      <c r="E16" s="256"/>
      <c r="F16" s="256"/>
      <c r="G16" s="256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263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6" t="s">
        <v>269</v>
      </c>
      <c r="D17" s="252"/>
      <c r="E17" s="253">
        <v>9.5250000000000004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258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3">
        <v>4</v>
      </c>
      <c r="B18" s="234" t="s">
        <v>270</v>
      </c>
      <c r="C18" s="245" t="s">
        <v>271</v>
      </c>
      <c r="D18" s="235" t="s">
        <v>272</v>
      </c>
      <c r="E18" s="236">
        <v>8.25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15</v>
      </c>
      <c r="M18" s="238">
        <f>G18*(1+L18/100)</f>
        <v>0</v>
      </c>
      <c r="N18" s="236">
        <v>1.0200000000000001E-3</v>
      </c>
      <c r="O18" s="236">
        <f>ROUND(E18*N18,2)</f>
        <v>0.01</v>
      </c>
      <c r="P18" s="236">
        <v>0</v>
      </c>
      <c r="Q18" s="236">
        <f>ROUND(E18*P18,2)</f>
        <v>0</v>
      </c>
      <c r="R18" s="238" t="s">
        <v>254</v>
      </c>
      <c r="S18" s="238" t="s">
        <v>190</v>
      </c>
      <c r="T18" s="239" t="s">
        <v>190</v>
      </c>
      <c r="U18" s="221">
        <v>0.223</v>
      </c>
      <c r="V18" s="221">
        <f>ROUND(E18*U18,2)</f>
        <v>1.84</v>
      </c>
      <c r="W18" s="221"/>
      <c r="X18" s="221" t="s">
        <v>255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256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7" t="s">
        <v>273</v>
      </c>
      <c r="D19" s="256"/>
      <c r="E19" s="256"/>
      <c r="F19" s="256"/>
      <c r="G19" s="256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263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66" t="s">
        <v>274</v>
      </c>
      <c r="D20" s="252"/>
      <c r="E20" s="253">
        <v>8.25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258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1" x14ac:dyDescent="0.2">
      <c r="A21" s="233">
        <v>5</v>
      </c>
      <c r="B21" s="234" t="s">
        <v>275</v>
      </c>
      <c r="C21" s="245" t="s">
        <v>276</v>
      </c>
      <c r="D21" s="235" t="s">
        <v>272</v>
      </c>
      <c r="E21" s="236">
        <v>4.0999999999999996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15</v>
      </c>
      <c r="M21" s="238">
        <f>G21*(1+L21/100)</f>
        <v>0</v>
      </c>
      <c r="N21" s="236">
        <v>1.306E-2</v>
      </c>
      <c r="O21" s="236">
        <f>ROUND(E21*N21,2)</f>
        <v>0.05</v>
      </c>
      <c r="P21" s="236">
        <v>0</v>
      </c>
      <c r="Q21" s="236">
        <f>ROUND(E21*P21,2)</f>
        <v>0</v>
      </c>
      <c r="R21" s="238" t="s">
        <v>254</v>
      </c>
      <c r="S21" s="238" t="s">
        <v>190</v>
      </c>
      <c r="T21" s="239" t="s">
        <v>190</v>
      </c>
      <c r="U21" s="221">
        <v>1.6579999999999999</v>
      </c>
      <c r="V21" s="221">
        <f>ROUND(E21*U21,2)</f>
        <v>6.8</v>
      </c>
      <c r="W21" s="221"/>
      <c r="X21" s="221" t="s">
        <v>255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256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6" t="s">
        <v>277</v>
      </c>
      <c r="D22" s="252"/>
      <c r="E22" s="253">
        <v>4.0999999999999996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258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33.75" outlineLevel="1" x14ac:dyDescent="0.2">
      <c r="A23" s="233">
        <v>6</v>
      </c>
      <c r="B23" s="234" t="s">
        <v>278</v>
      </c>
      <c r="C23" s="245" t="s">
        <v>279</v>
      </c>
      <c r="D23" s="235" t="s">
        <v>272</v>
      </c>
      <c r="E23" s="236">
        <v>17.05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15</v>
      </c>
      <c r="M23" s="238">
        <f>G23*(1+L23/100)</f>
        <v>0</v>
      </c>
      <c r="N23" s="236">
        <v>1.941E-2</v>
      </c>
      <c r="O23" s="236">
        <f>ROUND(E23*N23,2)</f>
        <v>0.33</v>
      </c>
      <c r="P23" s="236">
        <v>0</v>
      </c>
      <c r="Q23" s="236">
        <f>ROUND(E23*P23,2)</f>
        <v>0</v>
      </c>
      <c r="R23" s="238" t="s">
        <v>254</v>
      </c>
      <c r="S23" s="238" t="s">
        <v>190</v>
      </c>
      <c r="T23" s="239" t="s">
        <v>190</v>
      </c>
      <c r="U23" s="221">
        <v>2.1379999999999999</v>
      </c>
      <c r="V23" s="221">
        <f>ROUND(E23*U23,2)</f>
        <v>36.450000000000003</v>
      </c>
      <c r="W23" s="221"/>
      <c r="X23" s="221" t="s">
        <v>255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256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66" t="s">
        <v>280</v>
      </c>
      <c r="D24" s="252"/>
      <c r="E24" s="253">
        <v>11.4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258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6" t="s">
        <v>281</v>
      </c>
      <c r="D25" s="252"/>
      <c r="E25" s="253">
        <v>5.65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258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3">
        <v>7</v>
      </c>
      <c r="B26" s="234" t="s">
        <v>282</v>
      </c>
      <c r="C26" s="245" t="s">
        <v>283</v>
      </c>
      <c r="D26" s="235" t="s">
        <v>261</v>
      </c>
      <c r="E26" s="236">
        <v>2.392E-2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15</v>
      </c>
      <c r="M26" s="238">
        <f>G26*(1+L26/100)</f>
        <v>0</v>
      </c>
      <c r="N26" s="236">
        <v>1</v>
      </c>
      <c r="O26" s="236">
        <f>ROUND(E26*N26,2)</f>
        <v>0.02</v>
      </c>
      <c r="P26" s="236">
        <v>0</v>
      </c>
      <c r="Q26" s="236">
        <f>ROUND(E26*P26,2)</f>
        <v>0</v>
      </c>
      <c r="R26" s="238" t="s">
        <v>284</v>
      </c>
      <c r="S26" s="238" t="s">
        <v>190</v>
      </c>
      <c r="T26" s="239" t="s">
        <v>190</v>
      </c>
      <c r="U26" s="221">
        <v>0</v>
      </c>
      <c r="V26" s="221">
        <f>ROUND(E26*U26,2)</f>
        <v>0</v>
      </c>
      <c r="W26" s="221"/>
      <c r="X26" s="221" t="s">
        <v>285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286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6" t="s">
        <v>265</v>
      </c>
      <c r="D27" s="252"/>
      <c r="E27" s="253">
        <v>1.891E-2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258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6" t="s">
        <v>287</v>
      </c>
      <c r="D28" s="252"/>
      <c r="E28" s="253">
        <v>1.89E-3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258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8" t="s">
        <v>288</v>
      </c>
      <c r="D29" s="254"/>
      <c r="E29" s="255">
        <v>3.1199999999999999E-3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258</v>
      </c>
      <c r="AH29" s="210">
        <v>4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3">
        <v>8</v>
      </c>
      <c r="B30" s="234" t="s">
        <v>289</v>
      </c>
      <c r="C30" s="245" t="s">
        <v>290</v>
      </c>
      <c r="D30" s="235" t="s">
        <v>261</v>
      </c>
      <c r="E30" s="236">
        <v>6.6479999999999997E-2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15</v>
      </c>
      <c r="M30" s="238">
        <f>G30*(1+L30/100)</f>
        <v>0</v>
      </c>
      <c r="N30" s="236">
        <v>1</v>
      </c>
      <c r="O30" s="236">
        <f>ROUND(E30*N30,2)</f>
        <v>7.0000000000000007E-2</v>
      </c>
      <c r="P30" s="236">
        <v>0</v>
      </c>
      <c r="Q30" s="236">
        <f>ROUND(E30*P30,2)</f>
        <v>0</v>
      </c>
      <c r="R30" s="238" t="s">
        <v>284</v>
      </c>
      <c r="S30" s="238" t="s">
        <v>190</v>
      </c>
      <c r="T30" s="239" t="s">
        <v>190</v>
      </c>
      <c r="U30" s="221">
        <v>0</v>
      </c>
      <c r="V30" s="221">
        <f>ROUND(E30*U30,2)</f>
        <v>0</v>
      </c>
      <c r="W30" s="221"/>
      <c r="X30" s="221" t="s">
        <v>285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286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6" t="s">
        <v>264</v>
      </c>
      <c r="D31" s="252"/>
      <c r="E31" s="253">
        <v>5.2549999999999999E-2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258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6" t="s">
        <v>291</v>
      </c>
      <c r="D32" s="252"/>
      <c r="E32" s="253">
        <v>5.2599999999999999E-3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258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8" t="s">
        <v>288</v>
      </c>
      <c r="D33" s="254"/>
      <c r="E33" s="255">
        <v>8.6700000000000006E-3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258</v>
      </c>
      <c r="AH33" s="210">
        <v>4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27" t="s">
        <v>164</v>
      </c>
      <c r="B34" s="228" t="s">
        <v>83</v>
      </c>
      <c r="C34" s="244" t="s">
        <v>84</v>
      </c>
      <c r="D34" s="229"/>
      <c r="E34" s="230"/>
      <c r="F34" s="231"/>
      <c r="G34" s="231">
        <f>SUMIF(AG35:AG69,"&lt;&gt;NOR",G35:G69)</f>
        <v>0</v>
      </c>
      <c r="H34" s="231"/>
      <c r="I34" s="231">
        <f>SUM(I35:I69)</f>
        <v>0</v>
      </c>
      <c r="J34" s="231"/>
      <c r="K34" s="231">
        <f>SUM(K35:K69)</f>
        <v>0</v>
      </c>
      <c r="L34" s="231"/>
      <c r="M34" s="231">
        <f>SUM(M35:M69)</f>
        <v>0</v>
      </c>
      <c r="N34" s="230"/>
      <c r="O34" s="230">
        <f>SUM(O35:O69)</f>
        <v>3.5300000000000002</v>
      </c>
      <c r="P34" s="230"/>
      <c r="Q34" s="230">
        <f>SUM(Q35:Q69)</f>
        <v>0</v>
      </c>
      <c r="R34" s="231"/>
      <c r="S34" s="231"/>
      <c r="T34" s="232"/>
      <c r="U34" s="226"/>
      <c r="V34" s="226">
        <f>SUM(V35:V69)</f>
        <v>100.48</v>
      </c>
      <c r="W34" s="226"/>
      <c r="X34" s="226"/>
      <c r="AG34" t="s">
        <v>165</v>
      </c>
    </row>
    <row r="35" spans="1:60" outlineLevel="1" x14ac:dyDescent="0.2">
      <c r="A35" s="233">
        <v>9</v>
      </c>
      <c r="B35" s="234" t="s">
        <v>292</v>
      </c>
      <c r="C35" s="245" t="s">
        <v>293</v>
      </c>
      <c r="D35" s="235" t="s">
        <v>253</v>
      </c>
      <c r="E35" s="236">
        <v>18.920000000000002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15</v>
      </c>
      <c r="M35" s="238">
        <f>G35*(1+L35/100)</f>
        <v>0</v>
      </c>
      <c r="N35" s="236">
        <v>4.0000000000000003E-5</v>
      </c>
      <c r="O35" s="236">
        <f>ROUND(E35*N35,2)</f>
        <v>0</v>
      </c>
      <c r="P35" s="236">
        <v>0</v>
      </c>
      <c r="Q35" s="236">
        <f>ROUND(E35*P35,2)</f>
        <v>0</v>
      </c>
      <c r="R35" s="238" t="s">
        <v>254</v>
      </c>
      <c r="S35" s="238" t="s">
        <v>190</v>
      </c>
      <c r="T35" s="239" t="s">
        <v>190</v>
      </c>
      <c r="U35" s="221">
        <v>7.8E-2</v>
      </c>
      <c r="V35" s="221">
        <f>ROUND(E35*U35,2)</f>
        <v>1.48</v>
      </c>
      <c r="W35" s="221"/>
      <c r="X35" s="221" t="s">
        <v>255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256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17"/>
      <c r="B36" s="218"/>
      <c r="C36" s="267" t="s">
        <v>294</v>
      </c>
      <c r="D36" s="256"/>
      <c r="E36" s="256"/>
      <c r="F36" s="256"/>
      <c r="G36" s="256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263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41" t="str">
        <f>C36</f>
        <v>které se zřizují před úpravami povrchu, a obalení osazených dveřních zárubní před znečištěním při úpravách povrchu nástřikem plastických maltovin včetně pozdějšího odkrytí,</v>
      </c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6" t="s">
        <v>295</v>
      </c>
      <c r="D37" s="252"/>
      <c r="E37" s="253">
        <v>9.84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258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6" t="s">
        <v>296</v>
      </c>
      <c r="D38" s="252"/>
      <c r="E38" s="253">
        <v>5.04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258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6" t="s">
        <v>297</v>
      </c>
      <c r="D39" s="252"/>
      <c r="E39" s="253">
        <v>4.04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258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33">
        <v>10</v>
      </c>
      <c r="B40" s="234" t="s">
        <v>298</v>
      </c>
      <c r="C40" s="245" t="s">
        <v>299</v>
      </c>
      <c r="D40" s="235" t="s">
        <v>253</v>
      </c>
      <c r="E40" s="236">
        <v>2.31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15</v>
      </c>
      <c r="M40" s="238">
        <f>G40*(1+L40/100)</f>
        <v>0</v>
      </c>
      <c r="N40" s="236">
        <v>4.555E-2</v>
      </c>
      <c r="O40" s="236">
        <f>ROUND(E40*N40,2)</f>
        <v>0.11</v>
      </c>
      <c r="P40" s="236">
        <v>0</v>
      </c>
      <c r="Q40" s="236">
        <f>ROUND(E40*P40,2)</f>
        <v>0</v>
      </c>
      <c r="R40" s="238" t="s">
        <v>300</v>
      </c>
      <c r="S40" s="238" t="s">
        <v>190</v>
      </c>
      <c r="T40" s="239" t="s">
        <v>190</v>
      </c>
      <c r="U40" s="221">
        <v>2.0917699999999999</v>
      </c>
      <c r="V40" s="221">
        <f>ROUND(E40*U40,2)</f>
        <v>4.83</v>
      </c>
      <c r="W40" s="221"/>
      <c r="X40" s="221" t="s">
        <v>255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256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7" t="s">
        <v>301</v>
      </c>
      <c r="D41" s="256"/>
      <c r="E41" s="256"/>
      <c r="F41" s="256"/>
      <c r="G41" s="256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263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6" t="s">
        <v>302</v>
      </c>
      <c r="D42" s="252"/>
      <c r="E42" s="253">
        <v>1.4850000000000001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258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66" t="s">
        <v>303</v>
      </c>
      <c r="D43" s="252"/>
      <c r="E43" s="253">
        <v>0.48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258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6" t="s">
        <v>304</v>
      </c>
      <c r="D44" s="252"/>
      <c r="E44" s="253">
        <v>0.34499999999999997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258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33">
        <v>11</v>
      </c>
      <c r="B45" s="234" t="s">
        <v>305</v>
      </c>
      <c r="C45" s="245" t="s">
        <v>306</v>
      </c>
      <c r="D45" s="235" t="s">
        <v>253</v>
      </c>
      <c r="E45" s="236">
        <v>8</v>
      </c>
      <c r="F45" s="237"/>
      <c r="G45" s="238">
        <f>ROUND(E45*F45,2)</f>
        <v>0</v>
      </c>
      <c r="H45" s="237"/>
      <c r="I45" s="238">
        <f>ROUND(E45*H45,2)</f>
        <v>0</v>
      </c>
      <c r="J45" s="237"/>
      <c r="K45" s="238">
        <f>ROUND(E45*J45,2)</f>
        <v>0</v>
      </c>
      <c r="L45" s="238">
        <v>15</v>
      </c>
      <c r="M45" s="238">
        <f>G45*(1+L45/100)</f>
        <v>0</v>
      </c>
      <c r="N45" s="236">
        <v>6.8000000000000005E-2</v>
      </c>
      <c r="O45" s="236">
        <f>ROUND(E45*N45,2)</f>
        <v>0.54</v>
      </c>
      <c r="P45" s="236">
        <v>0</v>
      </c>
      <c r="Q45" s="236">
        <f>ROUND(E45*P45,2)</f>
        <v>0</v>
      </c>
      <c r="R45" s="238" t="s">
        <v>300</v>
      </c>
      <c r="S45" s="238" t="s">
        <v>190</v>
      </c>
      <c r="T45" s="239" t="s">
        <v>190</v>
      </c>
      <c r="U45" s="221">
        <v>0.71397999999999995</v>
      </c>
      <c r="V45" s="221">
        <f>ROUND(E45*U45,2)</f>
        <v>5.71</v>
      </c>
      <c r="W45" s="221"/>
      <c r="X45" s="221" t="s">
        <v>255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256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67" t="s">
        <v>307</v>
      </c>
      <c r="D46" s="256"/>
      <c r="E46" s="256"/>
      <c r="F46" s="256"/>
      <c r="G46" s="256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263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6" t="s">
        <v>308</v>
      </c>
      <c r="D47" s="252"/>
      <c r="E47" s="253">
        <v>2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258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6" t="s">
        <v>309</v>
      </c>
      <c r="D48" s="252"/>
      <c r="E48" s="253">
        <v>6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258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3">
        <v>12</v>
      </c>
      <c r="B49" s="234" t="s">
        <v>310</v>
      </c>
      <c r="C49" s="245" t="s">
        <v>311</v>
      </c>
      <c r="D49" s="235" t="s">
        <v>253</v>
      </c>
      <c r="E49" s="236">
        <v>76.685000000000002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15</v>
      </c>
      <c r="M49" s="238">
        <f>G49*(1+L49/100)</f>
        <v>0</v>
      </c>
      <c r="N49" s="236">
        <v>2.46E-2</v>
      </c>
      <c r="O49" s="236">
        <f>ROUND(E49*N49,2)</f>
        <v>1.89</v>
      </c>
      <c r="P49" s="236">
        <v>0</v>
      </c>
      <c r="Q49" s="236">
        <f>ROUND(E49*P49,2)</f>
        <v>0</v>
      </c>
      <c r="R49" s="238" t="s">
        <v>300</v>
      </c>
      <c r="S49" s="238" t="s">
        <v>190</v>
      </c>
      <c r="T49" s="239" t="s">
        <v>190</v>
      </c>
      <c r="U49" s="221">
        <v>0.42759999999999998</v>
      </c>
      <c r="V49" s="221">
        <f>ROUND(E49*U49,2)</f>
        <v>32.79</v>
      </c>
      <c r="W49" s="221"/>
      <c r="X49" s="221" t="s">
        <v>255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256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6" t="s">
        <v>312</v>
      </c>
      <c r="D50" s="252"/>
      <c r="E50" s="253">
        <v>64.792500000000004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258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6" t="s">
        <v>313</v>
      </c>
      <c r="D51" s="252"/>
      <c r="E51" s="253">
        <v>29.53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258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6" t="s">
        <v>314</v>
      </c>
      <c r="D52" s="252"/>
      <c r="E52" s="253">
        <v>24.645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258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6" t="s">
        <v>315</v>
      </c>
      <c r="D53" s="252"/>
      <c r="E53" s="253">
        <v>-42.282499999999999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258</v>
      </c>
      <c r="AH53" s="210">
        <v>5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3">
        <v>13</v>
      </c>
      <c r="B54" s="234" t="s">
        <v>316</v>
      </c>
      <c r="C54" s="245" t="s">
        <v>317</v>
      </c>
      <c r="D54" s="235" t="s">
        <v>253</v>
      </c>
      <c r="E54" s="236">
        <v>2.65</v>
      </c>
      <c r="F54" s="237"/>
      <c r="G54" s="238">
        <f>ROUND(E54*F54,2)</f>
        <v>0</v>
      </c>
      <c r="H54" s="237"/>
      <c r="I54" s="238">
        <f>ROUND(E54*H54,2)</f>
        <v>0</v>
      </c>
      <c r="J54" s="237"/>
      <c r="K54" s="238">
        <f>ROUND(E54*J54,2)</f>
        <v>0</v>
      </c>
      <c r="L54" s="238">
        <v>15</v>
      </c>
      <c r="M54" s="238">
        <f>G54*(1+L54/100)</f>
        <v>0</v>
      </c>
      <c r="N54" s="236">
        <v>3.4909999999999997E-2</v>
      </c>
      <c r="O54" s="236">
        <f>ROUND(E54*N54,2)</f>
        <v>0.09</v>
      </c>
      <c r="P54" s="236">
        <v>0</v>
      </c>
      <c r="Q54" s="236">
        <f>ROUND(E54*P54,2)</f>
        <v>0</v>
      </c>
      <c r="R54" s="238" t="s">
        <v>300</v>
      </c>
      <c r="S54" s="238" t="s">
        <v>190</v>
      </c>
      <c r="T54" s="239" t="s">
        <v>190</v>
      </c>
      <c r="U54" s="221">
        <v>1.1841699999999999</v>
      </c>
      <c r="V54" s="221">
        <f>ROUND(E54*U54,2)</f>
        <v>3.14</v>
      </c>
      <c r="W54" s="221"/>
      <c r="X54" s="221" t="s">
        <v>255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256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7" t="s">
        <v>318</v>
      </c>
      <c r="D55" s="256"/>
      <c r="E55" s="256"/>
      <c r="F55" s="256"/>
      <c r="G55" s="256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263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41" t="str">
        <f>C55</f>
        <v>okenního nebo dveřního, z pomocného pracovního lešení o výšce podlahy do 1900 mm a pro zatížení do 1,5 kPa,</v>
      </c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6" t="s">
        <v>319</v>
      </c>
      <c r="D56" s="252"/>
      <c r="E56" s="253">
        <v>1.9875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258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6" t="s">
        <v>320</v>
      </c>
      <c r="D57" s="252"/>
      <c r="E57" s="253">
        <v>0.66249999999999998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258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3">
        <v>14</v>
      </c>
      <c r="B58" s="234" t="s">
        <v>321</v>
      </c>
      <c r="C58" s="245" t="s">
        <v>322</v>
      </c>
      <c r="D58" s="235" t="s">
        <v>253</v>
      </c>
      <c r="E58" s="236">
        <v>116.6675</v>
      </c>
      <c r="F58" s="237"/>
      <c r="G58" s="238">
        <f>ROUND(E58*F58,2)</f>
        <v>0</v>
      </c>
      <c r="H58" s="237"/>
      <c r="I58" s="238">
        <f>ROUND(E58*H58,2)</f>
        <v>0</v>
      </c>
      <c r="J58" s="237"/>
      <c r="K58" s="238">
        <f>ROUND(E58*J58,2)</f>
        <v>0</v>
      </c>
      <c r="L58" s="238">
        <v>15</v>
      </c>
      <c r="M58" s="238">
        <f>G58*(1+L58/100)</f>
        <v>0</v>
      </c>
      <c r="N58" s="236">
        <v>6.3499999999999997E-3</v>
      </c>
      <c r="O58" s="236">
        <f>ROUND(E58*N58,2)</f>
        <v>0.74</v>
      </c>
      <c r="P58" s="236">
        <v>0</v>
      </c>
      <c r="Q58" s="236">
        <f>ROUND(E58*P58,2)</f>
        <v>0</v>
      </c>
      <c r="R58" s="238" t="s">
        <v>254</v>
      </c>
      <c r="S58" s="238" t="s">
        <v>190</v>
      </c>
      <c r="T58" s="239" t="s">
        <v>190</v>
      </c>
      <c r="U58" s="221">
        <v>0.31900000000000001</v>
      </c>
      <c r="V58" s="221">
        <f>ROUND(E58*U58,2)</f>
        <v>37.22</v>
      </c>
      <c r="W58" s="221"/>
      <c r="X58" s="221" t="s">
        <v>255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256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17"/>
      <c r="B59" s="218"/>
      <c r="C59" s="267" t="s">
        <v>323</v>
      </c>
      <c r="D59" s="256"/>
      <c r="E59" s="256"/>
      <c r="F59" s="256"/>
      <c r="G59" s="256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263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41" t="str">
        <f>C59</f>
        <v>na rovném povrchu vnitřních stěn, pilířů, svislých panelových konstrukcí, s nejnutnějším obroušením podkladu (pemzou apod.) a oprášením,</v>
      </c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66" t="s">
        <v>324</v>
      </c>
      <c r="D60" s="252"/>
      <c r="E60" s="253">
        <v>76.685000000000002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258</v>
      </c>
      <c r="AH60" s="210">
        <v>5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66" t="s">
        <v>325</v>
      </c>
      <c r="D61" s="252"/>
      <c r="E61" s="253">
        <v>42.282499999999999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258</v>
      </c>
      <c r="AH61" s="210">
        <v>5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6" t="s">
        <v>326</v>
      </c>
      <c r="D62" s="252"/>
      <c r="E62" s="253">
        <v>-2.2999999999999998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258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33">
        <v>15</v>
      </c>
      <c r="B63" s="234" t="s">
        <v>327</v>
      </c>
      <c r="C63" s="245" t="s">
        <v>328</v>
      </c>
      <c r="D63" s="235" t="s">
        <v>253</v>
      </c>
      <c r="E63" s="236">
        <v>42.282499999999999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15</v>
      </c>
      <c r="M63" s="238">
        <f>G63*(1+L63/100)</f>
        <v>0</v>
      </c>
      <c r="N63" s="236">
        <v>3.6700000000000001E-3</v>
      </c>
      <c r="O63" s="236">
        <f>ROUND(E63*N63,2)</f>
        <v>0.16</v>
      </c>
      <c r="P63" s="236">
        <v>0</v>
      </c>
      <c r="Q63" s="236">
        <f>ROUND(E63*P63,2)</f>
        <v>0</v>
      </c>
      <c r="R63" s="238" t="s">
        <v>254</v>
      </c>
      <c r="S63" s="238" t="s">
        <v>190</v>
      </c>
      <c r="T63" s="239" t="s">
        <v>190</v>
      </c>
      <c r="U63" s="221">
        <v>0.36199999999999999</v>
      </c>
      <c r="V63" s="221">
        <f>ROUND(E63*U63,2)</f>
        <v>15.31</v>
      </c>
      <c r="W63" s="221"/>
      <c r="X63" s="221" t="s">
        <v>255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256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66" t="s">
        <v>329</v>
      </c>
      <c r="D64" s="252"/>
      <c r="E64" s="253">
        <v>9.8699999999999992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258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66" t="s">
        <v>330</v>
      </c>
      <c r="D65" s="252"/>
      <c r="E65" s="253"/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258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66" t="s">
        <v>331</v>
      </c>
      <c r="D66" s="252"/>
      <c r="E66" s="253">
        <v>9.16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258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66" t="s">
        <v>332</v>
      </c>
      <c r="D67" s="252"/>
      <c r="E67" s="253">
        <v>10.65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258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66" t="s">
        <v>333</v>
      </c>
      <c r="D68" s="252"/>
      <c r="E68" s="253">
        <v>10.3025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258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6" t="s">
        <v>334</v>
      </c>
      <c r="D69" s="252"/>
      <c r="E69" s="253">
        <v>2.2999999999999998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258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27" t="s">
        <v>164</v>
      </c>
      <c r="B70" s="228" t="s">
        <v>85</v>
      </c>
      <c r="C70" s="244" t="s">
        <v>86</v>
      </c>
      <c r="D70" s="229"/>
      <c r="E70" s="230"/>
      <c r="F70" s="231"/>
      <c r="G70" s="231">
        <f>SUMIF(AG71:AG82,"&lt;&gt;NOR",G71:G82)</f>
        <v>0</v>
      </c>
      <c r="H70" s="231"/>
      <c r="I70" s="231">
        <f>SUM(I71:I82)</f>
        <v>0</v>
      </c>
      <c r="J70" s="231"/>
      <c r="K70" s="231">
        <f>SUM(K71:K82)</f>
        <v>0</v>
      </c>
      <c r="L70" s="231"/>
      <c r="M70" s="231">
        <f>SUM(M71:M82)</f>
        <v>0</v>
      </c>
      <c r="N70" s="230"/>
      <c r="O70" s="230">
        <f>SUM(O71:O82)</f>
        <v>1.1800000000000002</v>
      </c>
      <c r="P70" s="230"/>
      <c r="Q70" s="230">
        <f>SUM(Q71:Q82)</f>
        <v>0</v>
      </c>
      <c r="R70" s="231"/>
      <c r="S70" s="231"/>
      <c r="T70" s="232"/>
      <c r="U70" s="226"/>
      <c r="V70" s="226">
        <f>SUM(V71:V82)</f>
        <v>2.0300000000000002</v>
      </c>
      <c r="W70" s="226"/>
      <c r="X70" s="226"/>
      <c r="AG70" t="s">
        <v>165</v>
      </c>
    </row>
    <row r="71" spans="1:60" outlineLevel="1" x14ac:dyDescent="0.2">
      <c r="A71" s="233">
        <v>16</v>
      </c>
      <c r="B71" s="234" t="s">
        <v>335</v>
      </c>
      <c r="C71" s="245" t="s">
        <v>336</v>
      </c>
      <c r="D71" s="235" t="s">
        <v>337</v>
      </c>
      <c r="E71" s="236">
        <v>0.2445</v>
      </c>
      <c r="F71" s="237"/>
      <c r="G71" s="238">
        <f>ROUND(E71*F71,2)</f>
        <v>0</v>
      </c>
      <c r="H71" s="237"/>
      <c r="I71" s="238">
        <f>ROUND(E71*H71,2)</f>
        <v>0</v>
      </c>
      <c r="J71" s="237"/>
      <c r="K71" s="238">
        <f>ROUND(E71*J71,2)</f>
        <v>0</v>
      </c>
      <c r="L71" s="238">
        <v>15</v>
      </c>
      <c r="M71" s="238">
        <f>G71*(1+L71/100)</f>
        <v>0</v>
      </c>
      <c r="N71" s="236">
        <v>2.5249999999999999</v>
      </c>
      <c r="O71" s="236">
        <f>ROUND(E71*N71,2)</f>
        <v>0.62</v>
      </c>
      <c r="P71" s="236">
        <v>0</v>
      </c>
      <c r="Q71" s="236">
        <f>ROUND(E71*P71,2)</f>
        <v>0</v>
      </c>
      <c r="R71" s="238" t="s">
        <v>254</v>
      </c>
      <c r="S71" s="238" t="s">
        <v>190</v>
      </c>
      <c r="T71" s="239" t="s">
        <v>190</v>
      </c>
      <c r="U71" s="221">
        <v>3.2130000000000001</v>
      </c>
      <c r="V71" s="221">
        <f>ROUND(E71*U71,2)</f>
        <v>0.79</v>
      </c>
      <c r="W71" s="221"/>
      <c r="X71" s="221" t="s">
        <v>255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256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67" t="s">
        <v>338</v>
      </c>
      <c r="D72" s="256"/>
      <c r="E72" s="256"/>
      <c r="F72" s="256"/>
      <c r="G72" s="256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263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66" t="s">
        <v>339</v>
      </c>
      <c r="D73" s="252"/>
      <c r="E73" s="253">
        <v>0.2445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258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3">
        <v>17</v>
      </c>
      <c r="B74" s="234" t="s">
        <v>340</v>
      </c>
      <c r="C74" s="245" t="s">
        <v>341</v>
      </c>
      <c r="D74" s="235" t="s">
        <v>337</v>
      </c>
      <c r="E74" s="236">
        <v>0.21775</v>
      </c>
      <c r="F74" s="237"/>
      <c r="G74" s="238">
        <f>ROUND(E74*F74,2)</f>
        <v>0</v>
      </c>
      <c r="H74" s="237"/>
      <c r="I74" s="238">
        <f>ROUND(E74*H74,2)</f>
        <v>0</v>
      </c>
      <c r="J74" s="237"/>
      <c r="K74" s="238">
        <f>ROUND(E74*J74,2)</f>
        <v>0</v>
      </c>
      <c r="L74" s="238">
        <v>15</v>
      </c>
      <c r="M74" s="238">
        <f>G74*(1+L74/100)</f>
        <v>0</v>
      </c>
      <c r="N74" s="236">
        <v>2.5</v>
      </c>
      <c r="O74" s="236">
        <f>ROUND(E74*N74,2)</f>
        <v>0.54</v>
      </c>
      <c r="P74" s="236">
        <v>0</v>
      </c>
      <c r="Q74" s="236">
        <f>ROUND(E74*P74,2)</f>
        <v>0</v>
      </c>
      <c r="R74" s="238" t="s">
        <v>300</v>
      </c>
      <c r="S74" s="238" t="s">
        <v>190</v>
      </c>
      <c r="T74" s="239" t="s">
        <v>190</v>
      </c>
      <c r="U74" s="221">
        <v>4.4000000000000004</v>
      </c>
      <c r="V74" s="221">
        <f>ROUND(E74*U74,2)</f>
        <v>0.96</v>
      </c>
      <c r="W74" s="221"/>
      <c r="X74" s="221" t="s">
        <v>255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256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67" t="s">
        <v>342</v>
      </c>
      <c r="D75" s="256"/>
      <c r="E75" s="256"/>
      <c r="F75" s="256"/>
      <c r="G75" s="256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263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66" t="s">
        <v>343</v>
      </c>
      <c r="D76" s="252"/>
      <c r="E76" s="253">
        <v>0.12375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258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66" t="s">
        <v>344</v>
      </c>
      <c r="D77" s="252"/>
      <c r="E77" s="253">
        <v>3.5999999999999997E-2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258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66" t="s">
        <v>345</v>
      </c>
      <c r="D78" s="252"/>
      <c r="E78" s="253">
        <v>2.3E-2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258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66" t="s">
        <v>346</v>
      </c>
      <c r="D79" s="252"/>
      <c r="E79" s="253">
        <v>3.5000000000000003E-2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258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3">
        <v>18</v>
      </c>
      <c r="B80" s="234" t="s">
        <v>347</v>
      </c>
      <c r="C80" s="245" t="s">
        <v>348</v>
      </c>
      <c r="D80" s="235" t="s">
        <v>261</v>
      </c>
      <c r="E80" s="236">
        <v>1.8290000000000001E-2</v>
      </c>
      <c r="F80" s="237"/>
      <c r="G80" s="238">
        <f>ROUND(E80*F80,2)</f>
        <v>0</v>
      </c>
      <c r="H80" s="237"/>
      <c r="I80" s="238">
        <f>ROUND(E80*H80,2)</f>
        <v>0</v>
      </c>
      <c r="J80" s="237"/>
      <c r="K80" s="238">
        <f>ROUND(E80*J80,2)</f>
        <v>0</v>
      </c>
      <c r="L80" s="238">
        <v>15</v>
      </c>
      <c r="M80" s="238">
        <f>G80*(1+L80/100)</f>
        <v>0</v>
      </c>
      <c r="N80" s="236">
        <v>1.0662499999999999</v>
      </c>
      <c r="O80" s="236">
        <f>ROUND(E80*N80,2)</f>
        <v>0.02</v>
      </c>
      <c r="P80" s="236">
        <v>0</v>
      </c>
      <c r="Q80" s="236">
        <f>ROUND(E80*P80,2)</f>
        <v>0</v>
      </c>
      <c r="R80" s="238" t="s">
        <v>254</v>
      </c>
      <c r="S80" s="238" t="s">
        <v>190</v>
      </c>
      <c r="T80" s="239" t="s">
        <v>190</v>
      </c>
      <c r="U80" s="221">
        <v>15.231</v>
      </c>
      <c r="V80" s="221">
        <f>ROUND(E80*U80,2)</f>
        <v>0.28000000000000003</v>
      </c>
      <c r="W80" s="221"/>
      <c r="X80" s="221" t="s">
        <v>255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256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67" t="s">
        <v>349</v>
      </c>
      <c r="D81" s="256"/>
      <c r="E81" s="256"/>
      <c r="F81" s="256"/>
      <c r="G81" s="256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263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66" t="s">
        <v>350</v>
      </c>
      <c r="D82" s="252"/>
      <c r="E82" s="253">
        <v>1.8290000000000001E-2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258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27" t="s">
        <v>164</v>
      </c>
      <c r="B83" s="228" t="s">
        <v>87</v>
      </c>
      <c r="C83" s="244" t="s">
        <v>88</v>
      </c>
      <c r="D83" s="229"/>
      <c r="E83" s="230"/>
      <c r="F83" s="231"/>
      <c r="G83" s="231">
        <f>SUMIF(AG84:AG85,"&lt;&gt;NOR",G84:G85)</f>
        <v>0</v>
      </c>
      <c r="H83" s="231"/>
      <c r="I83" s="231">
        <f>SUM(I84:I85)</f>
        <v>0</v>
      </c>
      <c r="J83" s="231"/>
      <c r="K83" s="231">
        <f>SUM(K84:K85)</f>
        <v>0</v>
      </c>
      <c r="L83" s="231"/>
      <c r="M83" s="231">
        <f>SUM(M84:M85)</f>
        <v>0</v>
      </c>
      <c r="N83" s="230"/>
      <c r="O83" s="230">
        <f>SUM(O84:O85)</f>
        <v>0</v>
      </c>
      <c r="P83" s="230"/>
      <c r="Q83" s="230">
        <f>SUM(Q84:Q85)</f>
        <v>0</v>
      </c>
      <c r="R83" s="231"/>
      <c r="S83" s="231"/>
      <c r="T83" s="232"/>
      <c r="U83" s="226"/>
      <c r="V83" s="226">
        <f>SUM(V84:V85)</f>
        <v>0</v>
      </c>
      <c r="W83" s="226"/>
      <c r="X83" s="226"/>
      <c r="AG83" t="s">
        <v>165</v>
      </c>
    </row>
    <row r="84" spans="1:60" ht="22.5" outlineLevel="1" x14ac:dyDescent="0.2">
      <c r="A84" s="233">
        <v>19</v>
      </c>
      <c r="B84" s="234" t="s">
        <v>351</v>
      </c>
      <c r="C84" s="245" t="s">
        <v>352</v>
      </c>
      <c r="D84" s="235" t="s">
        <v>253</v>
      </c>
      <c r="E84" s="236">
        <v>4.72</v>
      </c>
      <c r="F84" s="237"/>
      <c r="G84" s="238">
        <f>ROUND(E84*F84,2)</f>
        <v>0</v>
      </c>
      <c r="H84" s="237"/>
      <c r="I84" s="238">
        <f>ROUND(E84*H84,2)</f>
        <v>0</v>
      </c>
      <c r="J84" s="237"/>
      <c r="K84" s="238">
        <f>ROUND(E84*J84,2)</f>
        <v>0</v>
      </c>
      <c r="L84" s="238">
        <v>15</v>
      </c>
      <c r="M84" s="238">
        <f>G84*(1+L84/100)</f>
        <v>0</v>
      </c>
      <c r="N84" s="236">
        <v>0</v>
      </c>
      <c r="O84" s="236">
        <f>ROUND(E84*N84,2)</f>
        <v>0</v>
      </c>
      <c r="P84" s="236">
        <v>0</v>
      </c>
      <c r="Q84" s="236">
        <f>ROUND(E84*P84,2)</f>
        <v>0</v>
      </c>
      <c r="R84" s="238"/>
      <c r="S84" s="238" t="s">
        <v>169</v>
      </c>
      <c r="T84" s="239" t="s">
        <v>170</v>
      </c>
      <c r="U84" s="221">
        <v>0</v>
      </c>
      <c r="V84" s="221">
        <f>ROUND(E84*U84,2)</f>
        <v>0</v>
      </c>
      <c r="W84" s="221"/>
      <c r="X84" s="221" t="s">
        <v>255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256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66" t="s">
        <v>353</v>
      </c>
      <c r="D85" s="252"/>
      <c r="E85" s="253">
        <v>4.72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258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x14ac:dyDescent="0.2">
      <c r="A86" s="227" t="s">
        <v>164</v>
      </c>
      <c r="B86" s="228" t="s">
        <v>91</v>
      </c>
      <c r="C86" s="244" t="s">
        <v>92</v>
      </c>
      <c r="D86" s="229"/>
      <c r="E86" s="230"/>
      <c r="F86" s="231"/>
      <c r="G86" s="231">
        <f>SUMIF(AG87:AG87,"&lt;&gt;NOR",G87:G87)</f>
        <v>0</v>
      </c>
      <c r="H86" s="231"/>
      <c r="I86" s="231">
        <f>SUM(I87:I87)</f>
        <v>0</v>
      </c>
      <c r="J86" s="231"/>
      <c r="K86" s="231">
        <f>SUM(K87:K87)</f>
        <v>0</v>
      </c>
      <c r="L86" s="231"/>
      <c r="M86" s="231">
        <f>SUM(M87:M87)</f>
        <v>0</v>
      </c>
      <c r="N86" s="230"/>
      <c r="O86" s="230">
        <f>SUM(O87:O87)</f>
        <v>0.04</v>
      </c>
      <c r="P86" s="230"/>
      <c r="Q86" s="230">
        <f>SUM(Q87:Q87)</f>
        <v>0</v>
      </c>
      <c r="R86" s="231"/>
      <c r="S86" s="231"/>
      <c r="T86" s="232"/>
      <c r="U86" s="226"/>
      <c r="V86" s="226">
        <f>SUM(V87:V87)</f>
        <v>5.31</v>
      </c>
      <c r="W86" s="226"/>
      <c r="X86" s="226"/>
      <c r="AG86" t="s">
        <v>165</v>
      </c>
    </row>
    <row r="87" spans="1:60" outlineLevel="1" x14ac:dyDescent="0.2">
      <c r="A87" s="257">
        <v>20</v>
      </c>
      <c r="B87" s="258" t="s">
        <v>354</v>
      </c>
      <c r="C87" s="269" t="s">
        <v>355</v>
      </c>
      <c r="D87" s="259" t="s">
        <v>253</v>
      </c>
      <c r="E87" s="260">
        <v>30</v>
      </c>
      <c r="F87" s="261"/>
      <c r="G87" s="262">
        <f>ROUND(E87*F87,2)</f>
        <v>0</v>
      </c>
      <c r="H87" s="261"/>
      <c r="I87" s="262">
        <f>ROUND(E87*H87,2)</f>
        <v>0</v>
      </c>
      <c r="J87" s="261"/>
      <c r="K87" s="262">
        <f>ROUND(E87*J87,2)</f>
        <v>0</v>
      </c>
      <c r="L87" s="262">
        <v>15</v>
      </c>
      <c r="M87" s="262">
        <f>G87*(1+L87/100)</f>
        <v>0</v>
      </c>
      <c r="N87" s="260">
        <v>1.2099999999999999E-3</v>
      </c>
      <c r="O87" s="260">
        <f>ROUND(E87*N87,2)</f>
        <v>0.04</v>
      </c>
      <c r="P87" s="260">
        <v>0</v>
      </c>
      <c r="Q87" s="260">
        <f>ROUND(E87*P87,2)</f>
        <v>0</v>
      </c>
      <c r="R87" s="262" t="s">
        <v>356</v>
      </c>
      <c r="S87" s="262" t="s">
        <v>190</v>
      </c>
      <c r="T87" s="263" t="s">
        <v>190</v>
      </c>
      <c r="U87" s="221">
        <v>0.17699999999999999</v>
      </c>
      <c r="V87" s="221">
        <f>ROUND(E87*U87,2)</f>
        <v>5.31</v>
      </c>
      <c r="W87" s="221"/>
      <c r="X87" s="221" t="s">
        <v>255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256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">
      <c r="A88" s="227" t="s">
        <v>164</v>
      </c>
      <c r="B88" s="228" t="s">
        <v>93</v>
      </c>
      <c r="C88" s="244" t="s">
        <v>94</v>
      </c>
      <c r="D88" s="229"/>
      <c r="E88" s="230"/>
      <c r="F88" s="231"/>
      <c r="G88" s="231">
        <f>SUMIF(AG89:AG92,"&lt;&gt;NOR",G89:G92)</f>
        <v>0</v>
      </c>
      <c r="H88" s="231"/>
      <c r="I88" s="231">
        <f>SUM(I89:I92)</f>
        <v>0</v>
      </c>
      <c r="J88" s="231"/>
      <c r="K88" s="231">
        <f>SUM(K89:K92)</f>
        <v>0</v>
      </c>
      <c r="L88" s="231"/>
      <c r="M88" s="231">
        <f>SUM(M89:M92)</f>
        <v>0</v>
      </c>
      <c r="N88" s="230"/>
      <c r="O88" s="230">
        <f>SUM(O89:O92)</f>
        <v>0</v>
      </c>
      <c r="P88" s="230"/>
      <c r="Q88" s="230">
        <f>SUM(Q89:Q92)</f>
        <v>0</v>
      </c>
      <c r="R88" s="231"/>
      <c r="S88" s="231"/>
      <c r="T88" s="232"/>
      <c r="U88" s="226"/>
      <c r="V88" s="226">
        <f>SUM(V89:V92)</f>
        <v>17.329999999999998</v>
      </c>
      <c r="W88" s="226"/>
      <c r="X88" s="226"/>
      <c r="AG88" t="s">
        <v>165</v>
      </c>
    </row>
    <row r="89" spans="1:60" ht="56.25" outlineLevel="1" x14ac:dyDescent="0.2">
      <c r="A89" s="233">
        <v>21</v>
      </c>
      <c r="B89" s="234" t="s">
        <v>357</v>
      </c>
      <c r="C89" s="245" t="s">
        <v>358</v>
      </c>
      <c r="D89" s="235" t="s">
        <v>253</v>
      </c>
      <c r="E89" s="236">
        <v>56.28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15</v>
      </c>
      <c r="M89" s="238">
        <f>G89*(1+L89/100)</f>
        <v>0</v>
      </c>
      <c r="N89" s="236">
        <v>4.0000000000000003E-5</v>
      </c>
      <c r="O89" s="236">
        <f>ROUND(E89*N89,2)</f>
        <v>0</v>
      </c>
      <c r="P89" s="236">
        <v>0</v>
      </c>
      <c r="Q89" s="236">
        <f>ROUND(E89*P89,2)</f>
        <v>0</v>
      </c>
      <c r="R89" s="238" t="s">
        <v>254</v>
      </c>
      <c r="S89" s="238" t="s">
        <v>190</v>
      </c>
      <c r="T89" s="239" t="s">
        <v>190</v>
      </c>
      <c r="U89" s="221">
        <v>0.308</v>
      </c>
      <c r="V89" s="221">
        <f>ROUND(E89*U89,2)</f>
        <v>17.329999999999998</v>
      </c>
      <c r="W89" s="221"/>
      <c r="X89" s="221" t="s">
        <v>255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256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66" t="s">
        <v>359</v>
      </c>
      <c r="D90" s="252"/>
      <c r="E90" s="253">
        <v>56.28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258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3">
        <v>22</v>
      </c>
      <c r="B91" s="234" t="s">
        <v>360</v>
      </c>
      <c r="C91" s="245" t="s">
        <v>361</v>
      </c>
      <c r="D91" s="235" t="s">
        <v>253</v>
      </c>
      <c r="E91" s="236">
        <v>50.44</v>
      </c>
      <c r="F91" s="237"/>
      <c r="G91" s="238">
        <f>ROUND(E91*F91,2)</f>
        <v>0</v>
      </c>
      <c r="H91" s="237"/>
      <c r="I91" s="238">
        <f>ROUND(E91*H91,2)</f>
        <v>0</v>
      </c>
      <c r="J91" s="237"/>
      <c r="K91" s="238">
        <f>ROUND(E91*J91,2)</f>
        <v>0</v>
      </c>
      <c r="L91" s="238">
        <v>15</v>
      </c>
      <c r="M91" s="238">
        <f>G91*(1+L91/100)</f>
        <v>0</v>
      </c>
      <c r="N91" s="236">
        <v>0</v>
      </c>
      <c r="O91" s="236">
        <f>ROUND(E91*N91,2)</f>
        <v>0</v>
      </c>
      <c r="P91" s="236">
        <v>0</v>
      </c>
      <c r="Q91" s="236">
        <f>ROUND(E91*P91,2)</f>
        <v>0</v>
      </c>
      <c r="R91" s="238"/>
      <c r="S91" s="238" t="s">
        <v>169</v>
      </c>
      <c r="T91" s="239" t="s">
        <v>170</v>
      </c>
      <c r="U91" s="221">
        <v>0</v>
      </c>
      <c r="V91" s="221">
        <f>ROUND(E91*U91,2)</f>
        <v>0</v>
      </c>
      <c r="W91" s="221"/>
      <c r="X91" s="221" t="s">
        <v>255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256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66" t="s">
        <v>362</v>
      </c>
      <c r="D92" s="252"/>
      <c r="E92" s="253">
        <v>50.44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258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227" t="s">
        <v>164</v>
      </c>
      <c r="B93" s="228" t="s">
        <v>95</v>
      </c>
      <c r="C93" s="244" t="s">
        <v>96</v>
      </c>
      <c r="D93" s="229"/>
      <c r="E93" s="230"/>
      <c r="F93" s="231"/>
      <c r="G93" s="231">
        <f>SUMIF(AG94:AG128,"&lt;&gt;NOR",G94:G128)</f>
        <v>0</v>
      </c>
      <c r="H93" s="231"/>
      <c r="I93" s="231">
        <f>SUM(I94:I128)</f>
        <v>0</v>
      </c>
      <c r="J93" s="231"/>
      <c r="K93" s="231">
        <f>SUM(K94:K128)</f>
        <v>0</v>
      </c>
      <c r="L93" s="231"/>
      <c r="M93" s="231">
        <f>SUM(M94:M128)</f>
        <v>0</v>
      </c>
      <c r="N93" s="230"/>
      <c r="O93" s="230">
        <f>SUM(O94:O128)</f>
        <v>0</v>
      </c>
      <c r="P93" s="230"/>
      <c r="Q93" s="230">
        <f>SUM(Q94:Q128)</f>
        <v>12.739999999999998</v>
      </c>
      <c r="R93" s="231"/>
      <c r="S93" s="231"/>
      <c r="T93" s="232"/>
      <c r="U93" s="226"/>
      <c r="V93" s="226">
        <f>SUM(V94:V128)</f>
        <v>64.300000000000011</v>
      </c>
      <c r="W93" s="226"/>
      <c r="X93" s="226"/>
      <c r="AG93" t="s">
        <v>165</v>
      </c>
    </row>
    <row r="94" spans="1:60" outlineLevel="1" x14ac:dyDescent="0.2">
      <c r="A94" s="233">
        <v>23</v>
      </c>
      <c r="B94" s="234" t="s">
        <v>363</v>
      </c>
      <c r="C94" s="245" t="s">
        <v>364</v>
      </c>
      <c r="D94" s="235" t="s">
        <v>253</v>
      </c>
      <c r="E94" s="236">
        <v>6.6</v>
      </c>
      <c r="F94" s="237"/>
      <c r="G94" s="238">
        <f>ROUND(E94*F94,2)</f>
        <v>0</v>
      </c>
      <c r="H94" s="237"/>
      <c r="I94" s="238">
        <f>ROUND(E94*H94,2)</f>
        <v>0</v>
      </c>
      <c r="J94" s="237"/>
      <c r="K94" s="238">
        <f>ROUND(E94*J94,2)</f>
        <v>0</v>
      </c>
      <c r="L94" s="238">
        <v>15</v>
      </c>
      <c r="M94" s="238">
        <f>G94*(1+L94/100)</f>
        <v>0</v>
      </c>
      <c r="N94" s="236">
        <v>6.7000000000000002E-4</v>
      </c>
      <c r="O94" s="236">
        <f>ROUND(E94*N94,2)</f>
        <v>0</v>
      </c>
      <c r="P94" s="236">
        <v>0.31900000000000001</v>
      </c>
      <c r="Q94" s="236">
        <f>ROUND(E94*P94,2)</f>
        <v>2.11</v>
      </c>
      <c r="R94" s="238" t="s">
        <v>365</v>
      </c>
      <c r="S94" s="238" t="s">
        <v>190</v>
      </c>
      <c r="T94" s="239" t="s">
        <v>190</v>
      </c>
      <c r="U94" s="221">
        <v>0.317</v>
      </c>
      <c r="V94" s="221">
        <f>ROUND(E94*U94,2)</f>
        <v>2.09</v>
      </c>
      <c r="W94" s="221"/>
      <c r="X94" s="221" t="s">
        <v>255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256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17"/>
      <c r="B95" s="218"/>
      <c r="C95" s="267" t="s">
        <v>366</v>
      </c>
      <c r="D95" s="256"/>
      <c r="E95" s="256"/>
      <c r="F95" s="256"/>
      <c r="G95" s="256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263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41" t="str">
        <f>C95</f>
        <v>nebo vybourání otvorů průřezové plochy přes 4 m2 v příčkách, včetně pomocného lešení o výšce podlahy do 1900 mm a pro zatížení do 1,5 kPa  (150 kg/m2),</v>
      </c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66" t="s">
        <v>367</v>
      </c>
      <c r="D96" s="252"/>
      <c r="E96" s="253">
        <v>6.6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258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3">
        <v>24</v>
      </c>
      <c r="B97" s="234" t="s">
        <v>368</v>
      </c>
      <c r="C97" s="245" t="s">
        <v>369</v>
      </c>
      <c r="D97" s="235" t="s">
        <v>253</v>
      </c>
      <c r="E97" s="236">
        <v>4.899</v>
      </c>
      <c r="F97" s="237"/>
      <c r="G97" s="238">
        <f>ROUND(E97*F97,2)</f>
        <v>0</v>
      </c>
      <c r="H97" s="237"/>
      <c r="I97" s="238">
        <f>ROUND(E97*H97,2)</f>
        <v>0</v>
      </c>
      <c r="J97" s="237"/>
      <c r="K97" s="238">
        <f>ROUND(E97*J97,2)</f>
        <v>0</v>
      </c>
      <c r="L97" s="238">
        <v>15</v>
      </c>
      <c r="M97" s="238">
        <f>G97*(1+L97/100)</f>
        <v>0</v>
      </c>
      <c r="N97" s="236">
        <v>6.7000000000000002E-4</v>
      </c>
      <c r="O97" s="236">
        <f>ROUND(E97*N97,2)</f>
        <v>0</v>
      </c>
      <c r="P97" s="236">
        <v>0.154</v>
      </c>
      <c r="Q97" s="236">
        <f>ROUND(E97*P97,2)</f>
        <v>0.75</v>
      </c>
      <c r="R97" s="238" t="s">
        <v>365</v>
      </c>
      <c r="S97" s="238" t="s">
        <v>190</v>
      </c>
      <c r="T97" s="239" t="s">
        <v>190</v>
      </c>
      <c r="U97" s="221">
        <v>0.21</v>
      </c>
      <c r="V97" s="221">
        <f>ROUND(E97*U97,2)</f>
        <v>1.03</v>
      </c>
      <c r="W97" s="221"/>
      <c r="X97" s="221" t="s">
        <v>255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256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17"/>
      <c r="B98" s="218"/>
      <c r="C98" s="267" t="s">
        <v>366</v>
      </c>
      <c r="D98" s="256"/>
      <c r="E98" s="256"/>
      <c r="F98" s="256"/>
      <c r="G98" s="256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263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41" t="str">
        <f>C98</f>
        <v>nebo vybourání otvorů průřezové plochy přes 4 m2 v příčkách, včetně pomocného lešení o výšce podlahy do 1900 mm a pro zatížení do 1,5 kPa  (150 kg/m2),</v>
      </c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66" t="s">
        <v>370</v>
      </c>
      <c r="D99" s="252"/>
      <c r="E99" s="253">
        <v>4.899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10"/>
      <c r="Z99" s="210"/>
      <c r="AA99" s="210"/>
      <c r="AB99" s="210"/>
      <c r="AC99" s="210"/>
      <c r="AD99" s="210"/>
      <c r="AE99" s="210"/>
      <c r="AF99" s="210"/>
      <c r="AG99" s="210" t="s">
        <v>258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33">
        <v>25</v>
      </c>
      <c r="B100" s="234" t="s">
        <v>371</v>
      </c>
      <c r="C100" s="245" t="s">
        <v>372</v>
      </c>
      <c r="D100" s="235" t="s">
        <v>337</v>
      </c>
      <c r="E100" s="236">
        <v>3.8156300000000001</v>
      </c>
      <c r="F100" s="237"/>
      <c r="G100" s="238">
        <f>ROUND(E100*F100,2)</f>
        <v>0</v>
      </c>
      <c r="H100" s="237"/>
      <c r="I100" s="238">
        <f>ROUND(E100*H100,2)</f>
        <v>0</v>
      </c>
      <c r="J100" s="237"/>
      <c r="K100" s="238">
        <f>ROUND(E100*J100,2)</f>
        <v>0</v>
      </c>
      <c r="L100" s="238">
        <v>15</v>
      </c>
      <c r="M100" s="238">
        <f>G100*(1+L100/100)</f>
        <v>0</v>
      </c>
      <c r="N100" s="236">
        <v>1.2800000000000001E-3</v>
      </c>
      <c r="O100" s="236">
        <f>ROUND(E100*N100,2)</f>
        <v>0</v>
      </c>
      <c r="P100" s="236">
        <v>1.95</v>
      </c>
      <c r="Q100" s="236">
        <f>ROUND(E100*P100,2)</f>
        <v>7.44</v>
      </c>
      <c r="R100" s="238" t="s">
        <v>365</v>
      </c>
      <c r="S100" s="238" t="s">
        <v>190</v>
      </c>
      <c r="T100" s="239" t="s">
        <v>190</v>
      </c>
      <c r="U100" s="221">
        <v>1.7010000000000001</v>
      </c>
      <c r="V100" s="221">
        <f>ROUND(E100*U100,2)</f>
        <v>6.49</v>
      </c>
      <c r="W100" s="221"/>
      <c r="X100" s="221" t="s">
        <v>255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256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17"/>
      <c r="B101" s="218"/>
      <c r="C101" s="267" t="s">
        <v>373</v>
      </c>
      <c r="D101" s="256"/>
      <c r="E101" s="256"/>
      <c r="F101" s="256"/>
      <c r="G101" s="256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263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41" t="str">
        <f>C101</f>
        <v>nebo vybourání otvorů průřezové plochy přes 4 m2 ve zdivu nadzákladovém, včetně pomocného lešení o výšce podlahy do 1900 mm a pro zatížení do 1,5 kPa  (150 kg/m2)</v>
      </c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66" t="s">
        <v>374</v>
      </c>
      <c r="D102" s="252"/>
      <c r="E102" s="253">
        <v>3.8156300000000001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258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33">
        <v>26</v>
      </c>
      <c r="B103" s="234" t="s">
        <v>375</v>
      </c>
      <c r="C103" s="245" t="s">
        <v>376</v>
      </c>
      <c r="D103" s="235" t="s">
        <v>337</v>
      </c>
      <c r="E103" s="236">
        <v>0.105</v>
      </c>
      <c r="F103" s="237"/>
      <c r="G103" s="238">
        <f>ROUND(E103*F103,2)</f>
        <v>0</v>
      </c>
      <c r="H103" s="237"/>
      <c r="I103" s="238">
        <f>ROUND(E103*H103,2)</f>
        <v>0</v>
      </c>
      <c r="J103" s="237"/>
      <c r="K103" s="238">
        <f>ROUND(E103*J103,2)</f>
        <v>0</v>
      </c>
      <c r="L103" s="238">
        <v>15</v>
      </c>
      <c r="M103" s="238">
        <f>G103*(1+L103/100)</f>
        <v>0</v>
      </c>
      <c r="N103" s="236">
        <v>0</v>
      </c>
      <c r="O103" s="236">
        <f>ROUND(E103*N103,2)</f>
        <v>0</v>
      </c>
      <c r="P103" s="236">
        <v>2.2000000000000002</v>
      </c>
      <c r="Q103" s="236">
        <f>ROUND(E103*P103,2)</f>
        <v>0.23</v>
      </c>
      <c r="R103" s="238" t="s">
        <v>365</v>
      </c>
      <c r="S103" s="238" t="s">
        <v>190</v>
      </c>
      <c r="T103" s="239" t="s">
        <v>190</v>
      </c>
      <c r="U103" s="221">
        <v>12.56</v>
      </c>
      <c r="V103" s="221">
        <f>ROUND(E103*U103,2)</f>
        <v>1.32</v>
      </c>
      <c r="W103" s="221"/>
      <c r="X103" s="221" t="s">
        <v>255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256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66" t="s">
        <v>377</v>
      </c>
      <c r="D104" s="252"/>
      <c r="E104" s="253">
        <v>0.105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258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3">
        <v>27</v>
      </c>
      <c r="B105" s="234" t="s">
        <v>378</v>
      </c>
      <c r="C105" s="245" t="s">
        <v>379</v>
      </c>
      <c r="D105" s="235" t="s">
        <v>337</v>
      </c>
      <c r="E105" s="236">
        <v>0.2445</v>
      </c>
      <c r="F105" s="237"/>
      <c r="G105" s="238">
        <f>ROUND(E105*F105,2)</f>
        <v>0</v>
      </c>
      <c r="H105" s="237"/>
      <c r="I105" s="238">
        <f>ROUND(E105*H105,2)</f>
        <v>0</v>
      </c>
      <c r="J105" s="237"/>
      <c r="K105" s="238">
        <f>ROUND(E105*J105,2)</f>
        <v>0</v>
      </c>
      <c r="L105" s="238">
        <v>15</v>
      </c>
      <c r="M105" s="238">
        <f>G105*(1+L105/100)</f>
        <v>0</v>
      </c>
      <c r="N105" s="236">
        <v>0</v>
      </c>
      <c r="O105" s="236">
        <f>ROUND(E105*N105,2)</f>
        <v>0</v>
      </c>
      <c r="P105" s="236">
        <v>2.2000000000000002</v>
      </c>
      <c r="Q105" s="236">
        <f>ROUND(E105*P105,2)</f>
        <v>0.54</v>
      </c>
      <c r="R105" s="238" t="s">
        <v>365</v>
      </c>
      <c r="S105" s="238" t="s">
        <v>190</v>
      </c>
      <c r="T105" s="239" t="s">
        <v>190</v>
      </c>
      <c r="U105" s="221">
        <v>7.1950000000000003</v>
      </c>
      <c r="V105" s="221">
        <f>ROUND(E105*U105,2)</f>
        <v>1.76</v>
      </c>
      <c r="W105" s="221"/>
      <c r="X105" s="221" t="s">
        <v>255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256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66" t="s">
        <v>380</v>
      </c>
      <c r="D106" s="252"/>
      <c r="E106" s="253">
        <v>0.2445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258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3">
        <v>28</v>
      </c>
      <c r="B107" s="234" t="s">
        <v>381</v>
      </c>
      <c r="C107" s="245" t="s">
        <v>382</v>
      </c>
      <c r="D107" s="235" t="s">
        <v>253</v>
      </c>
      <c r="E107" s="236">
        <v>5.52</v>
      </c>
      <c r="F107" s="237"/>
      <c r="G107" s="238">
        <f>ROUND(E107*F107,2)</f>
        <v>0</v>
      </c>
      <c r="H107" s="237"/>
      <c r="I107" s="238">
        <f>ROUND(E107*H107,2)</f>
        <v>0</v>
      </c>
      <c r="J107" s="237"/>
      <c r="K107" s="238">
        <f>ROUND(E107*J107,2)</f>
        <v>0</v>
      </c>
      <c r="L107" s="238">
        <v>15</v>
      </c>
      <c r="M107" s="238">
        <f>G107*(1+L107/100)</f>
        <v>0</v>
      </c>
      <c r="N107" s="236">
        <v>0</v>
      </c>
      <c r="O107" s="236">
        <f>ROUND(E107*N107,2)</f>
        <v>0</v>
      </c>
      <c r="P107" s="236">
        <v>0.02</v>
      </c>
      <c r="Q107" s="236">
        <f>ROUND(E107*P107,2)</f>
        <v>0.11</v>
      </c>
      <c r="R107" s="238" t="s">
        <v>365</v>
      </c>
      <c r="S107" s="238" t="s">
        <v>190</v>
      </c>
      <c r="T107" s="239" t="s">
        <v>190</v>
      </c>
      <c r="U107" s="221">
        <v>0.23</v>
      </c>
      <c r="V107" s="221">
        <f>ROUND(E107*U107,2)</f>
        <v>1.27</v>
      </c>
      <c r="W107" s="221"/>
      <c r="X107" s="221" t="s">
        <v>255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256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67" t="s">
        <v>383</v>
      </c>
      <c r="D108" s="256"/>
      <c r="E108" s="256"/>
      <c r="F108" s="256"/>
      <c r="G108" s="256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263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66" t="s">
        <v>384</v>
      </c>
      <c r="D109" s="252"/>
      <c r="E109" s="253">
        <v>5.52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258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3">
        <v>29</v>
      </c>
      <c r="B110" s="234" t="s">
        <v>385</v>
      </c>
      <c r="C110" s="245" t="s">
        <v>386</v>
      </c>
      <c r="D110" s="235" t="s">
        <v>387</v>
      </c>
      <c r="E110" s="236">
        <v>1</v>
      </c>
      <c r="F110" s="237"/>
      <c r="G110" s="238">
        <f>ROUND(E110*F110,2)</f>
        <v>0</v>
      </c>
      <c r="H110" s="237"/>
      <c r="I110" s="238">
        <f>ROUND(E110*H110,2)</f>
        <v>0</v>
      </c>
      <c r="J110" s="237"/>
      <c r="K110" s="238">
        <f>ROUND(E110*J110,2)</f>
        <v>0</v>
      </c>
      <c r="L110" s="238">
        <v>15</v>
      </c>
      <c r="M110" s="238">
        <f>G110*(1+L110/100)</f>
        <v>0</v>
      </c>
      <c r="N110" s="236">
        <v>0</v>
      </c>
      <c r="O110" s="236">
        <f>ROUND(E110*N110,2)</f>
        <v>0</v>
      </c>
      <c r="P110" s="236">
        <v>0</v>
      </c>
      <c r="Q110" s="236">
        <f>ROUND(E110*P110,2)</f>
        <v>0</v>
      </c>
      <c r="R110" s="238" t="s">
        <v>365</v>
      </c>
      <c r="S110" s="238" t="s">
        <v>190</v>
      </c>
      <c r="T110" s="239" t="s">
        <v>190</v>
      </c>
      <c r="U110" s="221">
        <v>0.05</v>
      </c>
      <c r="V110" s="221">
        <f>ROUND(E110*U110,2)</f>
        <v>0.05</v>
      </c>
      <c r="W110" s="221"/>
      <c r="X110" s="221" t="s">
        <v>255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256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67" t="s">
        <v>388</v>
      </c>
      <c r="D111" s="256"/>
      <c r="E111" s="256"/>
      <c r="F111" s="256"/>
      <c r="G111" s="256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263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33.75" outlineLevel="1" x14ac:dyDescent="0.2">
      <c r="A112" s="233">
        <v>30</v>
      </c>
      <c r="B112" s="234" t="s">
        <v>389</v>
      </c>
      <c r="C112" s="245" t="s">
        <v>390</v>
      </c>
      <c r="D112" s="235" t="s">
        <v>253</v>
      </c>
      <c r="E112" s="236">
        <v>1.9475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15</v>
      </c>
      <c r="M112" s="238">
        <f>G112*(1+L112/100)</f>
        <v>0</v>
      </c>
      <c r="N112" s="236">
        <v>1.17E-3</v>
      </c>
      <c r="O112" s="236">
        <f>ROUND(E112*N112,2)</f>
        <v>0</v>
      </c>
      <c r="P112" s="236">
        <v>7.5999999999999998E-2</v>
      </c>
      <c r="Q112" s="236">
        <f>ROUND(E112*P112,2)</f>
        <v>0.15</v>
      </c>
      <c r="R112" s="238" t="s">
        <v>365</v>
      </c>
      <c r="S112" s="238" t="s">
        <v>190</v>
      </c>
      <c r="T112" s="239" t="s">
        <v>190</v>
      </c>
      <c r="U112" s="221">
        <v>0.93899999999999995</v>
      </c>
      <c r="V112" s="221">
        <f>ROUND(E112*U112,2)</f>
        <v>1.83</v>
      </c>
      <c r="W112" s="221"/>
      <c r="X112" s="221" t="s">
        <v>255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256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66" t="s">
        <v>391</v>
      </c>
      <c r="D113" s="252"/>
      <c r="E113" s="253">
        <v>1.9475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258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3">
        <v>31</v>
      </c>
      <c r="B114" s="234" t="s">
        <v>392</v>
      </c>
      <c r="C114" s="245" t="s">
        <v>393</v>
      </c>
      <c r="D114" s="235" t="s">
        <v>272</v>
      </c>
      <c r="E114" s="236">
        <v>0.55000000000000004</v>
      </c>
      <c r="F114" s="237"/>
      <c r="G114" s="238">
        <f>ROUND(E114*F114,2)</f>
        <v>0</v>
      </c>
      <c r="H114" s="237"/>
      <c r="I114" s="238">
        <f>ROUND(E114*H114,2)</f>
        <v>0</v>
      </c>
      <c r="J114" s="237"/>
      <c r="K114" s="238">
        <f>ROUND(E114*J114,2)</f>
        <v>0</v>
      </c>
      <c r="L114" s="238">
        <v>15</v>
      </c>
      <c r="M114" s="238">
        <f>G114*(1+L114/100)</f>
        <v>0</v>
      </c>
      <c r="N114" s="236">
        <v>0</v>
      </c>
      <c r="O114" s="236">
        <f>ROUND(E114*N114,2)</f>
        <v>0</v>
      </c>
      <c r="P114" s="236">
        <v>2.3900000000000001E-2</v>
      </c>
      <c r="Q114" s="236">
        <f>ROUND(E114*P114,2)</f>
        <v>0.01</v>
      </c>
      <c r="R114" s="238" t="s">
        <v>365</v>
      </c>
      <c r="S114" s="238" t="s">
        <v>190</v>
      </c>
      <c r="T114" s="239" t="s">
        <v>190</v>
      </c>
      <c r="U114" s="221">
        <v>3.5</v>
      </c>
      <c r="V114" s="221">
        <f>ROUND(E114*U114,2)</f>
        <v>1.93</v>
      </c>
      <c r="W114" s="221"/>
      <c r="X114" s="221" t="s">
        <v>255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256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66" t="s">
        <v>394</v>
      </c>
      <c r="D115" s="252"/>
      <c r="E115" s="253">
        <v>0.45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258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66" t="s">
        <v>395</v>
      </c>
      <c r="D116" s="252"/>
      <c r="E116" s="253">
        <v>0.1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258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3">
        <v>32</v>
      </c>
      <c r="B117" s="234" t="s">
        <v>396</v>
      </c>
      <c r="C117" s="245" t="s">
        <v>397</v>
      </c>
      <c r="D117" s="235" t="s">
        <v>272</v>
      </c>
      <c r="E117" s="236">
        <v>2.75</v>
      </c>
      <c r="F117" s="237"/>
      <c r="G117" s="238">
        <f>ROUND(E117*F117,2)</f>
        <v>0</v>
      </c>
      <c r="H117" s="237"/>
      <c r="I117" s="238">
        <f>ROUND(E117*H117,2)</f>
        <v>0</v>
      </c>
      <c r="J117" s="237"/>
      <c r="K117" s="238">
        <f>ROUND(E117*J117,2)</f>
        <v>0</v>
      </c>
      <c r="L117" s="238">
        <v>15</v>
      </c>
      <c r="M117" s="238">
        <f>G117*(1+L117/100)</f>
        <v>0</v>
      </c>
      <c r="N117" s="236">
        <v>0</v>
      </c>
      <c r="O117" s="236">
        <f>ROUND(E117*N117,2)</f>
        <v>0</v>
      </c>
      <c r="P117" s="236">
        <v>4.6000000000000001E-4</v>
      </c>
      <c r="Q117" s="236">
        <f>ROUND(E117*P117,2)</f>
        <v>0</v>
      </c>
      <c r="R117" s="238" t="s">
        <v>365</v>
      </c>
      <c r="S117" s="238" t="s">
        <v>190</v>
      </c>
      <c r="T117" s="239" t="s">
        <v>190</v>
      </c>
      <c r="U117" s="221">
        <v>0.81</v>
      </c>
      <c r="V117" s="221">
        <f>ROUND(E117*U117,2)</f>
        <v>2.23</v>
      </c>
      <c r="W117" s="221"/>
      <c r="X117" s="221" t="s">
        <v>255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256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66" t="s">
        <v>398</v>
      </c>
      <c r="D118" s="252"/>
      <c r="E118" s="253">
        <v>2.75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258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3">
        <v>33</v>
      </c>
      <c r="B119" s="234" t="s">
        <v>399</v>
      </c>
      <c r="C119" s="245" t="s">
        <v>400</v>
      </c>
      <c r="D119" s="235" t="s">
        <v>272</v>
      </c>
      <c r="E119" s="236">
        <v>2.75</v>
      </c>
      <c r="F119" s="237"/>
      <c r="G119" s="238">
        <f>ROUND(E119*F119,2)</f>
        <v>0</v>
      </c>
      <c r="H119" s="237"/>
      <c r="I119" s="238">
        <f>ROUND(E119*H119,2)</f>
        <v>0</v>
      </c>
      <c r="J119" s="237"/>
      <c r="K119" s="238">
        <f>ROUND(E119*J119,2)</f>
        <v>0</v>
      </c>
      <c r="L119" s="238">
        <v>15</v>
      </c>
      <c r="M119" s="238">
        <f>G119*(1+L119/100)</f>
        <v>0</v>
      </c>
      <c r="N119" s="236">
        <v>0</v>
      </c>
      <c r="O119" s="236">
        <f>ROUND(E119*N119,2)</f>
        <v>0</v>
      </c>
      <c r="P119" s="236">
        <v>4.6000000000000001E-4</v>
      </c>
      <c r="Q119" s="236">
        <f>ROUND(E119*P119,2)</f>
        <v>0</v>
      </c>
      <c r="R119" s="238" t="s">
        <v>365</v>
      </c>
      <c r="S119" s="238" t="s">
        <v>190</v>
      </c>
      <c r="T119" s="239" t="s">
        <v>190</v>
      </c>
      <c r="U119" s="221">
        <v>1.2150000000000001</v>
      </c>
      <c r="V119" s="221">
        <f>ROUND(E119*U119,2)</f>
        <v>3.34</v>
      </c>
      <c r="W119" s="221"/>
      <c r="X119" s="221" t="s">
        <v>255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256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66" t="s">
        <v>398</v>
      </c>
      <c r="D120" s="252"/>
      <c r="E120" s="253">
        <v>2.75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258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3">
        <v>34</v>
      </c>
      <c r="B121" s="234" t="s">
        <v>401</v>
      </c>
      <c r="C121" s="245" t="s">
        <v>402</v>
      </c>
      <c r="D121" s="235" t="s">
        <v>272</v>
      </c>
      <c r="E121" s="236">
        <v>11</v>
      </c>
      <c r="F121" s="237"/>
      <c r="G121" s="238">
        <f>ROUND(E121*F121,2)</f>
        <v>0</v>
      </c>
      <c r="H121" s="237"/>
      <c r="I121" s="238">
        <f>ROUND(E121*H121,2)</f>
        <v>0</v>
      </c>
      <c r="J121" s="237"/>
      <c r="K121" s="238">
        <f>ROUND(E121*J121,2)</f>
        <v>0</v>
      </c>
      <c r="L121" s="238">
        <v>15</v>
      </c>
      <c r="M121" s="238">
        <f>G121*(1+L121/100)</f>
        <v>0</v>
      </c>
      <c r="N121" s="236">
        <v>0</v>
      </c>
      <c r="O121" s="236">
        <f>ROUND(E121*N121,2)</f>
        <v>0</v>
      </c>
      <c r="P121" s="236">
        <v>4.6000000000000001E-4</v>
      </c>
      <c r="Q121" s="236">
        <f>ROUND(E121*P121,2)</f>
        <v>0.01</v>
      </c>
      <c r="R121" s="238" t="s">
        <v>365</v>
      </c>
      <c r="S121" s="238" t="s">
        <v>190</v>
      </c>
      <c r="T121" s="239" t="s">
        <v>190</v>
      </c>
      <c r="U121" s="221">
        <v>2.0249999999999999</v>
      </c>
      <c r="V121" s="221">
        <f>ROUND(E121*U121,2)</f>
        <v>22.28</v>
      </c>
      <c r="W121" s="221"/>
      <c r="X121" s="221" t="s">
        <v>255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256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66" t="s">
        <v>403</v>
      </c>
      <c r="D122" s="252"/>
      <c r="E122" s="253">
        <v>11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258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3">
        <v>35</v>
      </c>
      <c r="B123" s="234" t="s">
        <v>404</v>
      </c>
      <c r="C123" s="245" t="s">
        <v>405</v>
      </c>
      <c r="D123" s="235" t="s">
        <v>272</v>
      </c>
      <c r="E123" s="236">
        <v>14</v>
      </c>
      <c r="F123" s="237"/>
      <c r="G123" s="238">
        <f>ROUND(E123*F123,2)</f>
        <v>0</v>
      </c>
      <c r="H123" s="237"/>
      <c r="I123" s="238">
        <f>ROUND(E123*H123,2)</f>
        <v>0</v>
      </c>
      <c r="J123" s="237"/>
      <c r="K123" s="238">
        <f>ROUND(E123*J123,2)</f>
        <v>0</v>
      </c>
      <c r="L123" s="238">
        <v>15</v>
      </c>
      <c r="M123" s="238">
        <f>G123*(1+L123/100)</f>
        <v>0</v>
      </c>
      <c r="N123" s="236">
        <v>0</v>
      </c>
      <c r="O123" s="236">
        <f>ROUND(E123*N123,2)</f>
        <v>0</v>
      </c>
      <c r="P123" s="236">
        <v>4.6000000000000001E-4</v>
      </c>
      <c r="Q123" s="236">
        <f>ROUND(E123*P123,2)</f>
        <v>0.01</v>
      </c>
      <c r="R123" s="238" t="s">
        <v>365</v>
      </c>
      <c r="S123" s="238" t="s">
        <v>190</v>
      </c>
      <c r="T123" s="239" t="s">
        <v>190</v>
      </c>
      <c r="U123" s="221">
        <v>0.9</v>
      </c>
      <c r="V123" s="221">
        <f>ROUND(E123*U123,2)</f>
        <v>12.6</v>
      </c>
      <c r="W123" s="221"/>
      <c r="X123" s="221" t="s">
        <v>255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256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66" t="s">
        <v>406</v>
      </c>
      <c r="D124" s="252"/>
      <c r="E124" s="253">
        <v>14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258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33">
        <v>36</v>
      </c>
      <c r="B125" s="234" t="s">
        <v>407</v>
      </c>
      <c r="C125" s="245" t="s">
        <v>408</v>
      </c>
      <c r="D125" s="235" t="s">
        <v>253</v>
      </c>
      <c r="E125" s="236">
        <v>20.266999999999999</v>
      </c>
      <c r="F125" s="237"/>
      <c r="G125" s="238">
        <f>ROUND(E125*F125,2)</f>
        <v>0</v>
      </c>
      <c r="H125" s="237"/>
      <c r="I125" s="238">
        <f>ROUND(E125*H125,2)</f>
        <v>0</v>
      </c>
      <c r="J125" s="237"/>
      <c r="K125" s="238">
        <f>ROUND(E125*J125,2)</f>
        <v>0</v>
      </c>
      <c r="L125" s="238">
        <v>15</v>
      </c>
      <c r="M125" s="238">
        <f>G125*(1+L125/100)</f>
        <v>0</v>
      </c>
      <c r="N125" s="236">
        <v>0</v>
      </c>
      <c r="O125" s="236">
        <f>ROUND(E125*N125,2)</f>
        <v>0</v>
      </c>
      <c r="P125" s="236">
        <v>6.8000000000000005E-2</v>
      </c>
      <c r="Q125" s="236">
        <f>ROUND(E125*P125,2)</f>
        <v>1.38</v>
      </c>
      <c r="R125" s="238" t="s">
        <v>365</v>
      </c>
      <c r="S125" s="238" t="s">
        <v>190</v>
      </c>
      <c r="T125" s="239" t="s">
        <v>190</v>
      </c>
      <c r="U125" s="221">
        <v>0.3</v>
      </c>
      <c r="V125" s="221">
        <f>ROUND(E125*U125,2)</f>
        <v>6.08</v>
      </c>
      <c r="W125" s="221"/>
      <c r="X125" s="221" t="s">
        <v>255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256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67" t="s">
        <v>409</v>
      </c>
      <c r="D126" s="256"/>
      <c r="E126" s="256"/>
      <c r="F126" s="256"/>
      <c r="G126" s="256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263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66" t="s">
        <v>410</v>
      </c>
      <c r="D127" s="252"/>
      <c r="E127" s="253">
        <v>17.966999999999999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258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66" t="s">
        <v>334</v>
      </c>
      <c r="D128" s="252"/>
      <c r="E128" s="253">
        <v>2.2999999999999998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258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27" t="s">
        <v>164</v>
      </c>
      <c r="B129" s="228" t="s">
        <v>97</v>
      </c>
      <c r="C129" s="244" t="s">
        <v>98</v>
      </c>
      <c r="D129" s="229"/>
      <c r="E129" s="230"/>
      <c r="F129" s="231"/>
      <c r="G129" s="231">
        <f>SUMIF(AG130:AG131,"&lt;&gt;NOR",G130:G131)</f>
        <v>0</v>
      </c>
      <c r="H129" s="231"/>
      <c r="I129" s="231">
        <f>SUM(I130:I131)</f>
        <v>0</v>
      </c>
      <c r="J129" s="231"/>
      <c r="K129" s="231">
        <f>SUM(K130:K131)</f>
        <v>0</v>
      </c>
      <c r="L129" s="231"/>
      <c r="M129" s="231">
        <f>SUM(M130:M131)</f>
        <v>0</v>
      </c>
      <c r="N129" s="230"/>
      <c r="O129" s="230">
        <f>SUM(O130:O131)</f>
        <v>0</v>
      </c>
      <c r="P129" s="230"/>
      <c r="Q129" s="230">
        <f>SUM(Q130:Q131)</f>
        <v>0</v>
      </c>
      <c r="R129" s="231"/>
      <c r="S129" s="231"/>
      <c r="T129" s="232"/>
      <c r="U129" s="226"/>
      <c r="V129" s="226">
        <f>SUM(V130:V131)</f>
        <v>5.86</v>
      </c>
      <c r="W129" s="226"/>
      <c r="X129" s="226"/>
      <c r="AG129" t="s">
        <v>165</v>
      </c>
    </row>
    <row r="130" spans="1:60" ht="33.75" outlineLevel="1" x14ac:dyDescent="0.2">
      <c r="A130" s="233">
        <v>37</v>
      </c>
      <c r="B130" s="234" t="s">
        <v>411</v>
      </c>
      <c r="C130" s="245" t="s">
        <v>412</v>
      </c>
      <c r="D130" s="235" t="s">
        <v>261</v>
      </c>
      <c r="E130" s="236">
        <v>6.2393299999999998</v>
      </c>
      <c r="F130" s="237"/>
      <c r="G130" s="238">
        <f>ROUND(E130*F130,2)</f>
        <v>0</v>
      </c>
      <c r="H130" s="237"/>
      <c r="I130" s="238">
        <f>ROUND(E130*H130,2)</f>
        <v>0</v>
      </c>
      <c r="J130" s="237"/>
      <c r="K130" s="238">
        <f>ROUND(E130*J130,2)</f>
        <v>0</v>
      </c>
      <c r="L130" s="238">
        <v>15</v>
      </c>
      <c r="M130" s="238">
        <f>G130*(1+L130/100)</f>
        <v>0</v>
      </c>
      <c r="N130" s="236">
        <v>0</v>
      </c>
      <c r="O130" s="236">
        <f>ROUND(E130*N130,2)</f>
        <v>0</v>
      </c>
      <c r="P130" s="236">
        <v>0</v>
      </c>
      <c r="Q130" s="236">
        <f>ROUND(E130*P130,2)</f>
        <v>0</v>
      </c>
      <c r="R130" s="238" t="s">
        <v>300</v>
      </c>
      <c r="S130" s="238" t="s">
        <v>190</v>
      </c>
      <c r="T130" s="239" t="s">
        <v>190</v>
      </c>
      <c r="U130" s="221">
        <v>0.9385</v>
      </c>
      <c r="V130" s="221">
        <f>ROUND(E130*U130,2)</f>
        <v>5.86</v>
      </c>
      <c r="W130" s="221"/>
      <c r="X130" s="221" t="s">
        <v>413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414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67" t="s">
        <v>415</v>
      </c>
      <c r="D131" s="256"/>
      <c r="E131" s="256"/>
      <c r="F131" s="256"/>
      <c r="G131" s="256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263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x14ac:dyDescent="0.2">
      <c r="A132" s="227" t="s">
        <v>164</v>
      </c>
      <c r="B132" s="228" t="s">
        <v>113</v>
      </c>
      <c r="C132" s="244" t="s">
        <v>114</v>
      </c>
      <c r="D132" s="229"/>
      <c r="E132" s="230"/>
      <c r="F132" s="231"/>
      <c r="G132" s="231">
        <f>SUMIF(AG133:AG140,"&lt;&gt;NOR",G133:G140)</f>
        <v>0</v>
      </c>
      <c r="H132" s="231"/>
      <c r="I132" s="231">
        <f>SUM(I133:I140)</f>
        <v>0</v>
      </c>
      <c r="J132" s="231"/>
      <c r="K132" s="231">
        <f>SUM(K133:K140)</f>
        <v>0</v>
      </c>
      <c r="L132" s="231"/>
      <c r="M132" s="231">
        <f>SUM(M133:M140)</f>
        <v>0</v>
      </c>
      <c r="N132" s="230"/>
      <c r="O132" s="230">
        <f>SUM(O133:O140)</f>
        <v>0</v>
      </c>
      <c r="P132" s="230"/>
      <c r="Q132" s="230">
        <f>SUM(Q133:Q140)</f>
        <v>0</v>
      </c>
      <c r="R132" s="231"/>
      <c r="S132" s="231"/>
      <c r="T132" s="232"/>
      <c r="U132" s="226"/>
      <c r="V132" s="226">
        <f>SUM(V133:V140)</f>
        <v>3.29</v>
      </c>
      <c r="W132" s="226"/>
      <c r="X132" s="226"/>
      <c r="AG132" t="s">
        <v>165</v>
      </c>
    </row>
    <row r="133" spans="1:60" outlineLevel="1" x14ac:dyDescent="0.2">
      <c r="A133" s="257">
        <v>38</v>
      </c>
      <c r="B133" s="258" t="s">
        <v>416</v>
      </c>
      <c r="C133" s="269" t="s">
        <v>417</v>
      </c>
      <c r="D133" s="259" t="s">
        <v>387</v>
      </c>
      <c r="E133" s="260">
        <v>1</v>
      </c>
      <c r="F133" s="261"/>
      <c r="G133" s="262">
        <f>ROUND(E133*F133,2)</f>
        <v>0</v>
      </c>
      <c r="H133" s="261"/>
      <c r="I133" s="262">
        <f>ROUND(E133*H133,2)</f>
        <v>0</v>
      </c>
      <c r="J133" s="261"/>
      <c r="K133" s="262">
        <f>ROUND(E133*J133,2)</f>
        <v>0</v>
      </c>
      <c r="L133" s="262">
        <v>15</v>
      </c>
      <c r="M133" s="262">
        <f>G133*(1+L133/100)</f>
        <v>0</v>
      </c>
      <c r="N133" s="260">
        <v>0</v>
      </c>
      <c r="O133" s="260">
        <f>ROUND(E133*N133,2)</f>
        <v>0</v>
      </c>
      <c r="P133" s="260">
        <v>0</v>
      </c>
      <c r="Q133" s="260">
        <f>ROUND(E133*P133,2)</f>
        <v>0</v>
      </c>
      <c r="R133" s="262" t="s">
        <v>418</v>
      </c>
      <c r="S133" s="262" t="s">
        <v>190</v>
      </c>
      <c r="T133" s="263" t="s">
        <v>190</v>
      </c>
      <c r="U133" s="221">
        <v>0.77500000000000002</v>
      </c>
      <c r="V133" s="221">
        <f>ROUND(E133*U133,2)</f>
        <v>0.78</v>
      </c>
      <c r="W133" s="221"/>
      <c r="X133" s="221" t="s">
        <v>255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256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3">
        <v>39</v>
      </c>
      <c r="B134" s="234" t="s">
        <v>419</v>
      </c>
      <c r="C134" s="245" t="s">
        <v>420</v>
      </c>
      <c r="D134" s="235" t="s">
        <v>387</v>
      </c>
      <c r="E134" s="236">
        <v>1</v>
      </c>
      <c r="F134" s="237"/>
      <c r="G134" s="238">
        <f>ROUND(E134*F134,2)</f>
        <v>0</v>
      </c>
      <c r="H134" s="237"/>
      <c r="I134" s="238">
        <f>ROUND(E134*H134,2)</f>
        <v>0</v>
      </c>
      <c r="J134" s="237"/>
      <c r="K134" s="238">
        <f>ROUND(E134*J134,2)</f>
        <v>0</v>
      </c>
      <c r="L134" s="238">
        <v>15</v>
      </c>
      <c r="M134" s="238">
        <f>G134*(1+L134/100)</f>
        <v>0</v>
      </c>
      <c r="N134" s="236">
        <v>0</v>
      </c>
      <c r="O134" s="236">
        <f>ROUND(E134*N134,2)</f>
        <v>0</v>
      </c>
      <c r="P134" s="236">
        <v>0</v>
      </c>
      <c r="Q134" s="236">
        <f>ROUND(E134*P134,2)</f>
        <v>0</v>
      </c>
      <c r="R134" s="238"/>
      <c r="S134" s="238" t="s">
        <v>169</v>
      </c>
      <c r="T134" s="239" t="s">
        <v>170</v>
      </c>
      <c r="U134" s="221">
        <v>0</v>
      </c>
      <c r="V134" s="221">
        <f>ROUND(E134*U134,2)</f>
        <v>0</v>
      </c>
      <c r="W134" s="221"/>
      <c r="X134" s="221" t="s">
        <v>255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256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66" t="s">
        <v>421</v>
      </c>
      <c r="D135" s="252"/>
      <c r="E135" s="253">
        <v>1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258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57">
        <v>40</v>
      </c>
      <c r="B136" s="258" t="s">
        <v>422</v>
      </c>
      <c r="C136" s="269" t="s">
        <v>423</v>
      </c>
      <c r="D136" s="259" t="s">
        <v>387</v>
      </c>
      <c r="E136" s="260">
        <v>1</v>
      </c>
      <c r="F136" s="261"/>
      <c r="G136" s="262">
        <f>ROUND(E136*F136,2)</f>
        <v>0</v>
      </c>
      <c r="H136" s="261"/>
      <c r="I136" s="262">
        <f>ROUND(E136*H136,2)</f>
        <v>0</v>
      </c>
      <c r="J136" s="261"/>
      <c r="K136" s="262">
        <f>ROUND(E136*J136,2)</f>
        <v>0</v>
      </c>
      <c r="L136" s="262">
        <v>15</v>
      </c>
      <c r="M136" s="262">
        <f>G136*(1+L136/100)</f>
        <v>0</v>
      </c>
      <c r="N136" s="260">
        <v>0</v>
      </c>
      <c r="O136" s="260">
        <f>ROUND(E136*N136,2)</f>
        <v>0</v>
      </c>
      <c r="P136" s="260">
        <v>0</v>
      </c>
      <c r="Q136" s="260">
        <f>ROUND(E136*P136,2)</f>
        <v>0</v>
      </c>
      <c r="R136" s="262"/>
      <c r="S136" s="262" t="s">
        <v>169</v>
      </c>
      <c r="T136" s="263" t="s">
        <v>170</v>
      </c>
      <c r="U136" s="221">
        <v>2.5099999999999998</v>
      </c>
      <c r="V136" s="221">
        <f>ROUND(E136*U136,2)</f>
        <v>2.5099999999999998</v>
      </c>
      <c r="W136" s="221"/>
      <c r="X136" s="221" t="s">
        <v>255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256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57">
        <v>41</v>
      </c>
      <c r="B137" s="258" t="s">
        <v>424</v>
      </c>
      <c r="C137" s="269" t="s">
        <v>425</v>
      </c>
      <c r="D137" s="259" t="s">
        <v>387</v>
      </c>
      <c r="E137" s="260">
        <v>1</v>
      </c>
      <c r="F137" s="261"/>
      <c r="G137" s="262">
        <f>ROUND(E137*F137,2)</f>
        <v>0</v>
      </c>
      <c r="H137" s="261"/>
      <c r="I137" s="262">
        <f>ROUND(E137*H137,2)</f>
        <v>0</v>
      </c>
      <c r="J137" s="261"/>
      <c r="K137" s="262">
        <f>ROUND(E137*J137,2)</f>
        <v>0</v>
      </c>
      <c r="L137" s="262">
        <v>15</v>
      </c>
      <c r="M137" s="262">
        <f>G137*(1+L137/100)</f>
        <v>0</v>
      </c>
      <c r="N137" s="260">
        <v>0</v>
      </c>
      <c r="O137" s="260">
        <f>ROUND(E137*N137,2)</f>
        <v>0</v>
      </c>
      <c r="P137" s="260">
        <v>0</v>
      </c>
      <c r="Q137" s="260">
        <f>ROUND(E137*P137,2)</f>
        <v>0</v>
      </c>
      <c r="R137" s="262"/>
      <c r="S137" s="262" t="s">
        <v>169</v>
      </c>
      <c r="T137" s="263" t="s">
        <v>170</v>
      </c>
      <c r="U137" s="221">
        <v>0</v>
      </c>
      <c r="V137" s="221">
        <f>ROUND(E137*U137,2)</f>
        <v>0</v>
      </c>
      <c r="W137" s="221"/>
      <c r="X137" s="221" t="s">
        <v>255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256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3">
        <v>42</v>
      </c>
      <c r="B138" s="234" t="s">
        <v>426</v>
      </c>
      <c r="C138" s="245" t="s">
        <v>427</v>
      </c>
      <c r="D138" s="235" t="s">
        <v>387</v>
      </c>
      <c r="E138" s="236">
        <v>1</v>
      </c>
      <c r="F138" s="237"/>
      <c r="G138" s="238">
        <f>ROUND(E138*F138,2)</f>
        <v>0</v>
      </c>
      <c r="H138" s="237"/>
      <c r="I138" s="238">
        <f>ROUND(E138*H138,2)</f>
        <v>0</v>
      </c>
      <c r="J138" s="237"/>
      <c r="K138" s="238">
        <f>ROUND(E138*J138,2)</f>
        <v>0</v>
      </c>
      <c r="L138" s="238">
        <v>15</v>
      </c>
      <c r="M138" s="238">
        <f>G138*(1+L138/100)</f>
        <v>0</v>
      </c>
      <c r="N138" s="236">
        <v>8.0000000000000004E-4</v>
      </c>
      <c r="O138" s="236">
        <f>ROUND(E138*N138,2)</f>
        <v>0</v>
      </c>
      <c r="P138" s="236">
        <v>0</v>
      </c>
      <c r="Q138" s="236">
        <f>ROUND(E138*P138,2)</f>
        <v>0</v>
      </c>
      <c r="R138" s="238" t="s">
        <v>284</v>
      </c>
      <c r="S138" s="238" t="s">
        <v>190</v>
      </c>
      <c r="T138" s="239" t="s">
        <v>190</v>
      </c>
      <c r="U138" s="221">
        <v>0</v>
      </c>
      <c r="V138" s="221">
        <f>ROUND(E138*U138,2)</f>
        <v>0</v>
      </c>
      <c r="W138" s="221"/>
      <c r="X138" s="221" t="s">
        <v>285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286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>
        <v>43</v>
      </c>
      <c r="B139" s="218" t="s">
        <v>428</v>
      </c>
      <c r="C139" s="270" t="s">
        <v>429</v>
      </c>
      <c r="D139" s="219" t="s">
        <v>0</v>
      </c>
      <c r="E139" s="264"/>
      <c r="F139" s="222"/>
      <c r="G139" s="221">
        <f>ROUND(E139*F139,2)</f>
        <v>0</v>
      </c>
      <c r="H139" s="222"/>
      <c r="I139" s="221">
        <f>ROUND(E139*H139,2)</f>
        <v>0</v>
      </c>
      <c r="J139" s="222"/>
      <c r="K139" s="221">
        <f>ROUND(E139*J139,2)</f>
        <v>0</v>
      </c>
      <c r="L139" s="221">
        <v>15</v>
      </c>
      <c r="M139" s="221">
        <f>G139*(1+L139/100)</f>
        <v>0</v>
      </c>
      <c r="N139" s="220">
        <v>0</v>
      </c>
      <c r="O139" s="220">
        <f>ROUND(E139*N139,2)</f>
        <v>0</v>
      </c>
      <c r="P139" s="220">
        <v>0</v>
      </c>
      <c r="Q139" s="220">
        <f>ROUND(E139*P139,2)</f>
        <v>0</v>
      </c>
      <c r="R139" s="221" t="s">
        <v>418</v>
      </c>
      <c r="S139" s="221" t="s">
        <v>190</v>
      </c>
      <c r="T139" s="221" t="s">
        <v>190</v>
      </c>
      <c r="U139" s="221">
        <v>0</v>
      </c>
      <c r="V139" s="221">
        <f>ROUND(E139*U139,2)</f>
        <v>0</v>
      </c>
      <c r="W139" s="221"/>
      <c r="X139" s="221" t="s">
        <v>413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414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71" t="s">
        <v>430</v>
      </c>
      <c r="D140" s="265"/>
      <c r="E140" s="265"/>
      <c r="F140" s="265"/>
      <c r="G140" s="265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263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x14ac:dyDescent="0.2">
      <c r="A141" s="227" t="s">
        <v>164</v>
      </c>
      <c r="B141" s="228" t="s">
        <v>115</v>
      </c>
      <c r="C141" s="244" t="s">
        <v>116</v>
      </c>
      <c r="D141" s="229"/>
      <c r="E141" s="230"/>
      <c r="F141" s="231"/>
      <c r="G141" s="231">
        <f>SUMIF(AG142:AG145,"&lt;&gt;NOR",G142:G145)</f>
        <v>0</v>
      </c>
      <c r="H141" s="231"/>
      <c r="I141" s="231">
        <f>SUM(I142:I145)</f>
        <v>0</v>
      </c>
      <c r="J141" s="231"/>
      <c r="K141" s="231">
        <f>SUM(K142:K145)</f>
        <v>0</v>
      </c>
      <c r="L141" s="231"/>
      <c r="M141" s="231">
        <f>SUM(M142:M145)</f>
        <v>0</v>
      </c>
      <c r="N141" s="230"/>
      <c r="O141" s="230">
        <f>SUM(O142:O145)</f>
        <v>0</v>
      </c>
      <c r="P141" s="230"/>
      <c r="Q141" s="230">
        <f>SUM(Q142:Q145)</f>
        <v>0</v>
      </c>
      <c r="R141" s="231"/>
      <c r="S141" s="231"/>
      <c r="T141" s="232"/>
      <c r="U141" s="226"/>
      <c r="V141" s="226">
        <f>SUM(V142:V145)</f>
        <v>2.39</v>
      </c>
      <c r="W141" s="226"/>
      <c r="X141" s="226"/>
      <c r="AG141" t="s">
        <v>165</v>
      </c>
    </row>
    <row r="142" spans="1:60" outlineLevel="1" x14ac:dyDescent="0.2">
      <c r="A142" s="233">
        <v>44</v>
      </c>
      <c r="B142" s="234" t="s">
        <v>431</v>
      </c>
      <c r="C142" s="245" t="s">
        <v>432</v>
      </c>
      <c r="D142" s="235" t="s">
        <v>433</v>
      </c>
      <c r="E142" s="236">
        <v>5.6159999999999997</v>
      </c>
      <c r="F142" s="237"/>
      <c r="G142" s="238">
        <f>ROUND(E142*F142,2)</f>
        <v>0</v>
      </c>
      <c r="H142" s="237"/>
      <c r="I142" s="238">
        <f>ROUND(E142*H142,2)</f>
        <v>0</v>
      </c>
      <c r="J142" s="237"/>
      <c r="K142" s="238">
        <f>ROUND(E142*J142,2)</f>
        <v>0</v>
      </c>
      <c r="L142" s="238">
        <v>15</v>
      </c>
      <c r="M142" s="238">
        <f>G142*(1+L142/100)</f>
        <v>0</v>
      </c>
      <c r="N142" s="236">
        <v>6.0000000000000002E-5</v>
      </c>
      <c r="O142" s="236">
        <f>ROUND(E142*N142,2)</f>
        <v>0</v>
      </c>
      <c r="P142" s="236">
        <v>0</v>
      </c>
      <c r="Q142" s="236">
        <f>ROUND(E142*P142,2)</f>
        <v>0</v>
      </c>
      <c r="R142" s="238" t="s">
        <v>434</v>
      </c>
      <c r="S142" s="238" t="s">
        <v>190</v>
      </c>
      <c r="T142" s="239" t="s">
        <v>190</v>
      </c>
      <c r="U142" s="221">
        <v>0.42599999999999999</v>
      </c>
      <c r="V142" s="221">
        <f>ROUND(E142*U142,2)</f>
        <v>2.39</v>
      </c>
      <c r="W142" s="221"/>
      <c r="X142" s="221" t="s">
        <v>255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256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66" t="s">
        <v>435</v>
      </c>
      <c r="D143" s="252"/>
      <c r="E143" s="253">
        <v>5.6159999999999997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258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>
        <v>45</v>
      </c>
      <c r="B144" s="218" t="s">
        <v>436</v>
      </c>
      <c r="C144" s="270" t="s">
        <v>437</v>
      </c>
      <c r="D144" s="219" t="s">
        <v>0</v>
      </c>
      <c r="E144" s="264"/>
      <c r="F144" s="222"/>
      <c r="G144" s="221">
        <f>ROUND(E144*F144,2)</f>
        <v>0</v>
      </c>
      <c r="H144" s="222"/>
      <c r="I144" s="221">
        <f>ROUND(E144*H144,2)</f>
        <v>0</v>
      </c>
      <c r="J144" s="222"/>
      <c r="K144" s="221">
        <f>ROUND(E144*J144,2)</f>
        <v>0</v>
      </c>
      <c r="L144" s="221">
        <v>15</v>
      </c>
      <c r="M144" s="221">
        <f>G144*(1+L144/100)</f>
        <v>0</v>
      </c>
      <c r="N144" s="220">
        <v>0</v>
      </c>
      <c r="O144" s="220">
        <f>ROUND(E144*N144,2)</f>
        <v>0</v>
      </c>
      <c r="P144" s="220">
        <v>0</v>
      </c>
      <c r="Q144" s="220">
        <f>ROUND(E144*P144,2)</f>
        <v>0</v>
      </c>
      <c r="R144" s="221" t="s">
        <v>434</v>
      </c>
      <c r="S144" s="221" t="s">
        <v>190</v>
      </c>
      <c r="T144" s="221" t="s">
        <v>190</v>
      </c>
      <c r="U144" s="221">
        <v>0</v>
      </c>
      <c r="V144" s="221">
        <f>ROUND(E144*U144,2)</f>
        <v>0</v>
      </c>
      <c r="W144" s="221"/>
      <c r="X144" s="221" t="s">
        <v>413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414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71" t="s">
        <v>430</v>
      </c>
      <c r="D145" s="265"/>
      <c r="E145" s="265"/>
      <c r="F145" s="265"/>
      <c r="G145" s="265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263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227" t="s">
        <v>164</v>
      </c>
      <c r="B146" s="228" t="s">
        <v>117</v>
      </c>
      <c r="C146" s="244" t="s">
        <v>118</v>
      </c>
      <c r="D146" s="229"/>
      <c r="E146" s="230"/>
      <c r="F146" s="231"/>
      <c r="G146" s="231">
        <f>SUMIF(AG147:AG153,"&lt;&gt;NOR",G147:G153)</f>
        <v>0</v>
      </c>
      <c r="H146" s="231"/>
      <c r="I146" s="231">
        <f>SUM(I147:I153)</f>
        <v>0</v>
      </c>
      <c r="J146" s="231"/>
      <c r="K146" s="231">
        <f>SUM(K147:K153)</f>
        <v>0</v>
      </c>
      <c r="L146" s="231"/>
      <c r="M146" s="231">
        <f>SUM(M147:M153)</f>
        <v>0</v>
      </c>
      <c r="N146" s="230"/>
      <c r="O146" s="230">
        <f>SUM(O147:O153)</f>
        <v>0.16999999999999998</v>
      </c>
      <c r="P146" s="230"/>
      <c r="Q146" s="230">
        <f>SUM(Q147:Q153)</f>
        <v>0</v>
      </c>
      <c r="R146" s="231"/>
      <c r="S146" s="231"/>
      <c r="T146" s="232"/>
      <c r="U146" s="226"/>
      <c r="V146" s="226">
        <f>SUM(V147:V153)</f>
        <v>6.71</v>
      </c>
      <c r="W146" s="226"/>
      <c r="X146" s="226"/>
      <c r="AG146" t="s">
        <v>165</v>
      </c>
    </row>
    <row r="147" spans="1:60" outlineLevel="1" x14ac:dyDescent="0.2">
      <c r="A147" s="233">
        <v>46</v>
      </c>
      <c r="B147" s="234" t="s">
        <v>438</v>
      </c>
      <c r="C147" s="245" t="s">
        <v>439</v>
      </c>
      <c r="D147" s="235" t="s">
        <v>253</v>
      </c>
      <c r="E147" s="236">
        <v>5.4</v>
      </c>
      <c r="F147" s="237"/>
      <c r="G147" s="238">
        <f>ROUND(E147*F147,2)</f>
        <v>0</v>
      </c>
      <c r="H147" s="237"/>
      <c r="I147" s="238">
        <f>ROUND(E147*H147,2)</f>
        <v>0</v>
      </c>
      <c r="J147" s="237"/>
      <c r="K147" s="238">
        <f>ROUND(E147*J147,2)</f>
        <v>0</v>
      </c>
      <c r="L147" s="238">
        <v>15</v>
      </c>
      <c r="M147" s="238">
        <f>G147*(1+L147/100)</f>
        <v>0</v>
      </c>
      <c r="N147" s="236">
        <v>1.001E-2</v>
      </c>
      <c r="O147" s="236">
        <f>ROUND(E147*N147,2)</f>
        <v>0.05</v>
      </c>
      <c r="P147" s="236">
        <v>0</v>
      </c>
      <c r="Q147" s="236">
        <f>ROUND(E147*P147,2)</f>
        <v>0</v>
      </c>
      <c r="R147" s="238" t="s">
        <v>440</v>
      </c>
      <c r="S147" s="238" t="s">
        <v>190</v>
      </c>
      <c r="T147" s="239" t="s">
        <v>190</v>
      </c>
      <c r="U147" s="221">
        <v>1.24196</v>
      </c>
      <c r="V147" s="221">
        <f>ROUND(E147*U147,2)</f>
        <v>6.71</v>
      </c>
      <c r="W147" s="221"/>
      <c r="X147" s="221" t="s">
        <v>441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442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66" t="s">
        <v>443</v>
      </c>
      <c r="D148" s="252"/>
      <c r="E148" s="253">
        <v>5.4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258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1" x14ac:dyDescent="0.2">
      <c r="A149" s="233">
        <v>47</v>
      </c>
      <c r="B149" s="234" t="s">
        <v>444</v>
      </c>
      <c r="C149" s="245" t="s">
        <v>445</v>
      </c>
      <c r="D149" s="235" t="s">
        <v>253</v>
      </c>
      <c r="E149" s="236">
        <v>6.21</v>
      </c>
      <c r="F149" s="237"/>
      <c r="G149" s="238">
        <f>ROUND(E149*F149,2)</f>
        <v>0</v>
      </c>
      <c r="H149" s="237"/>
      <c r="I149" s="238">
        <f>ROUND(E149*H149,2)</f>
        <v>0</v>
      </c>
      <c r="J149" s="237"/>
      <c r="K149" s="238">
        <f>ROUND(E149*J149,2)</f>
        <v>0</v>
      </c>
      <c r="L149" s="238">
        <v>15</v>
      </c>
      <c r="M149" s="238">
        <f>G149*(1+L149/100)</f>
        <v>0</v>
      </c>
      <c r="N149" s="236">
        <v>1.9199999999999998E-2</v>
      </c>
      <c r="O149" s="236">
        <f>ROUND(E149*N149,2)</f>
        <v>0.12</v>
      </c>
      <c r="P149" s="236">
        <v>0</v>
      </c>
      <c r="Q149" s="236">
        <f>ROUND(E149*P149,2)</f>
        <v>0</v>
      </c>
      <c r="R149" s="238" t="s">
        <v>284</v>
      </c>
      <c r="S149" s="238" t="s">
        <v>190</v>
      </c>
      <c r="T149" s="239" t="s">
        <v>190</v>
      </c>
      <c r="U149" s="221">
        <v>0</v>
      </c>
      <c r="V149" s="221">
        <f>ROUND(E149*U149,2)</f>
        <v>0</v>
      </c>
      <c r="W149" s="221"/>
      <c r="X149" s="221" t="s">
        <v>285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286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66" t="s">
        <v>446</v>
      </c>
      <c r="D150" s="252"/>
      <c r="E150" s="253">
        <v>5.4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258</v>
      </c>
      <c r="AH150" s="210">
        <v>5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68" t="s">
        <v>447</v>
      </c>
      <c r="D151" s="254"/>
      <c r="E151" s="255">
        <v>0.81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258</v>
      </c>
      <c r="AH151" s="210">
        <v>4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>
        <v>48</v>
      </c>
      <c r="B152" s="218" t="s">
        <v>448</v>
      </c>
      <c r="C152" s="270" t="s">
        <v>449</v>
      </c>
      <c r="D152" s="219" t="s">
        <v>0</v>
      </c>
      <c r="E152" s="264"/>
      <c r="F152" s="222"/>
      <c r="G152" s="221">
        <f>ROUND(E152*F152,2)</f>
        <v>0</v>
      </c>
      <c r="H152" s="222"/>
      <c r="I152" s="221">
        <f>ROUND(E152*H152,2)</f>
        <v>0</v>
      </c>
      <c r="J152" s="222"/>
      <c r="K152" s="221">
        <f>ROUND(E152*J152,2)</f>
        <v>0</v>
      </c>
      <c r="L152" s="221">
        <v>15</v>
      </c>
      <c r="M152" s="221">
        <f>G152*(1+L152/100)</f>
        <v>0</v>
      </c>
      <c r="N152" s="220">
        <v>0</v>
      </c>
      <c r="O152" s="220">
        <f>ROUND(E152*N152,2)</f>
        <v>0</v>
      </c>
      <c r="P152" s="220">
        <v>0</v>
      </c>
      <c r="Q152" s="220">
        <f>ROUND(E152*P152,2)</f>
        <v>0</v>
      </c>
      <c r="R152" s="221" t="s">
        <v>450</v>
      </c>
      <c r="S152" s="221" t="s">
        <v>190</v>
      </c>
      <c r="T152" s="221" t="s">
        <v>190</v>
      </c>
      <c r="U152" s="221">
        <v>0</v>
      </c>
      <c r="V152" s="221">
        <f>ROUND(E152*U152,2)</f>
        <v>0</v>
      </c>
      <c r="W152" s="221"/>
      <c r="X152" s="221" t="s">
        <v>413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414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71" t="s">
        <v>430</v>
      </c>
      <c r="D153" s="265"/>
      <c r="E153" s="265"/>
      <c r="F153" s="265"/>
      <c r="G153" s="265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263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x14ac:dyDescent="0.2">
      <c r="A154" s="227" t="s">
        <v>164</v>
      </c>
      <c r="B154" s="228" t="s">
        <v>119</v>
      </c>
      <c r="C154" s="244" t="s">
        <v>120</v>
      </c>
      <c r="D154" s="229"/>
      <c r="E154" s="230"/>
      <c r="F154" s="231"/>
      <c r="G154" s="231">
        <f>SUMIF(AG155:AG157,"&lt;&gt;NOR",G155:G157)</f>
        <v>0</v>
      </c>
      <c r="H154" s="231"/>
      <c r="I154" s="231">
        <f>SUM(I155:I157)</f>
        <v>0</v>
      </c>
      <c r="J154" s="231"/>
      <c r="K154" s="231">
        <f>SUM(K155:K157)</f>
        <v>0</v>
      </c>
      <c r="L154" s="231"/>
      <c r="M154" s="231">
        <f>SUM(M155:M157)</f>
        <v>0</v>
      </c>
      <c r="N154" s="230"/>
      <c r="O154" s="230">
        <f>SUM(O155:O157)</f>
        <v>0.49</v>
      </c>
      <c r="P154" s="230"/>
      <c r="Q154" s="230">
        <f>SUM(Q155:Q157)</f>
        <v>0</v>
      </c>
      <c r="R154" s="231"/>
      <c r="S154" s="231"/>
      <c r="T154" s="232"/>
      <c r="U154" s="226"/>
      <c r="V154" s="226">
        <f>SUM(V155:V157)</f>
        <v>38.840000000000003</v>
      </c>
      <c r="W154" s="226"/>
      <c r="X154" s="226"/>
      <c r="AG154" t="s">
        <v>165</v>
      </c>
    </row>
    <row r="155" spans="1:60" outlineLevel="1" x14ac:dyDescent="0.2">
      <c r="A155" s="233">
        <v>49</v>
      </c>
      <c r="B155" s="234" t="s">
        <v>451</v>
      </c>
      <c r="C155" s="245" t="s">
        <v>452</v>
      </c>
      <c r="D155" s="235" t="s">
        <v>253</v>
      </c>
      <c r="E155" s="236">
        <v>50.88</v>
      </c>
      <c r="F155" s="237"/>
      <c r="G155" s="238">
        <f>ROUND(E155*F155,2)</f>
        <v>0</v>
      </c>
      <c r="H155" s="237"/>
      <c r="I155" s="238">
        <f>ROUND(E155*H155,2)</f>
        <v>0</v>
      </c>
      <c r="J155" s="237"/>
      <c r="K155" s="238">
        <f>ROUND(E155*J155,2)</f>
        <v>0</v>
      </c>
      <c r="L155" s="238">
        <v>15</v>
      </c>
      <c r="M155" s="238">
        <f>G155*(1+L155/100)</f>
        <v>0</v>
      </c>
      <c r="N155" s="236">
        <v>9.6500000000000006E-3</v>
      </c>
      <c r="O155" s="236">
        <f>ROUND(E155*N155,2)</f>
        <v>0.49</v>
      </c>
      <c r="P155" s="236">
        <v>0</v>
      </c>
      <c r="Q155" s="236">
        <f>ROUND(E155*P155,2)</f>
        <v>0</v>
      </c>
      <c r="R155" s="238" t="s">
        <v>440</v>
      </c>
      <c r="S155" s="238" t="s">
        <v>190</v>
      </c>
      <c r="T155" s="239" t="s">
        <v>190</v>
      </c>
      <c r="U155" s="221">
        <v>0.76334999999999997</v>
      </c>
      <c r="V155" s="221">
        <f>ROUND(E155*U155,2)</f>
        <v>38.840000000000003</v>
      </c>
      <c r="W155" s="221"/>
      <c r="X155" s="221" t="s">
        <v>441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442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67" t="s">
        <v>453</v>
      </c>
      <c r="D156" s="256"/>
      <c r="E156" s="256"/>
      <c r="F156" s="256"/>
      <c r="G156" s="256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263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66" t="s">
        <v>454</v>
      </c>
      <c r="D157" s="252"/>
      <c r="E157" s="253">
        <v>50.88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258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x14ac:dyDescent="0.2">
      <c r="A158" s="227" t="s">
        <v>164</v>
      </c>
      <c r="B158" s="228" t="s">
        <v>121</v>
      </c>
      <c r="C158" s="244" t="s">
        <v>122</v>
      </c>
      <c r="D158" s="229"/>
      <c r="E158" s="230"/>
      <c r="F158" s="231"/>
      <c r="G158" s="231">
        <f>SUMIF(AG159:AG164,"&lt;&gt;NOR",G159:G164)</f>
        <v>0</v>
      </c>
      <c r="H158" s="231"/>
      <c r="I158" s="231">
        <f>SUM(I159:I164)</f>
        <v>0</v>
      </c>
      <c r="J158" s="231"/>
      <c r="K158" s="231">
        <f>SUM(K159:K164)</f>
        <v>0</v>
      </c>
      <c r="L158" s="231"/>
      <c r="M158" s="231">
        <f>SUM(M159:M164)</f>
        <v>0</v>
      </c>
      <c r="N158" s="230"/>
      <c r="O158" s="230">
        <f>SUM(O159:O164)</f>
        <v>0</v>
      </c>
      <c r="P158" s="230"/>
      <c r="Q158" s="230">
        <f>SUM(Q159:Q164)</f>
        <v>0.05</v>
      </c>
      <c r="R158" s="231"/>
      <c r="S158" s="231"/>
      <c r="T158" s="232"/>
      <c r="U158" s="226"/>
      <c r="V158" s="226">
        <f>SUM(V159:V164)</f>
        <v>14.36</v>
      </c>
      <c r="W158" s="226"/>
      <c r="X158" s="226"/>
      <c r="AG158" t="s">
        <v>165</v>
      </c>
    </row>
    <row r="159" spans="1:60" outlineLevel="1" x14ac:dyDescent="0.2">
      <c r="A159" s="233">
        <v>50</v>
      </c>
      <c r="B159" s="234" t="s">
        <v>455</v>
      </c>
      <c r="C159" s="245" t="s">
        <v>456</v>
      </c>
      <c r="D159" s="235" t="s">
        <v>272</v>
      </c>
      <c r="E159" s="236">
        <v>45.4</v>
      </c>
      <c r="F159" s="237"/>
      <c r="G159" s="238">
        <f>ROUND(E159*F159,2)</f>
        <v>0</v>
      </c>
      <c r="H159" s="237"/>
      <c r="I159" s="238">
        <f>ROUND(E159*H159,2)</f>
        <v>0</v>
      </c>
      <c r="J159" s="237"/>
      <c r="K159" s="238">
        <f>ROUND(E159*J159,2)</f>
        <v>0</v>
      </c>
      <c r="L159" s="238">
        <v>15</v>
      </c>
      <c r="M159" s="238">
        <f>G159*(1+L159/100)</f>
        <v>0</v>
      </c>
      <c r="N159" s="236">
        <v>0</v>
      </c>
      <c r="O159" s="236">
        <f>ROUND(E159*N159,2)</f>
        <v>0</v>
      </c>
      <c r="P159" s="236">
        <v>8.0000000000000007E-5</v>
      </c>
      <c r="Q159" s="236">
        <f>ROUND(E159*P159,2)</f>
        <v>0</v>
      </c>
      <c r="R159" s="238" t="s">
        <v>457</v>
      </c>
      <c r="S159" s="238" t="s">
        <v>190</v>
      </c>
      <c r="T159" s="239" t="s">
        <v>190</v>
      </c>
      <c r="U159" s="221">
        <v>3.5000000000000003E-2</v>
      </c>
      <c r="V159" s="221">
        <f>ROUND(E159*U159,2)</f>
        <v>1.59</v>
      </c>
      <c r="W159" s="221"/>
      <c r="X159" s="221" t="s">
        <v>255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256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66" t="s">
        <v>458</v>
      </c>
      <c r="D160" s="252"/>
      <c r="E160" s="253">
        <v>45.4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258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2.5" outlineLevel="1" x14ac:dyDescent="0.2">
      <c r="A161" s="233">
        <v>51</v>
      </c>
      <c r="B161" s="234" t="s">
        <v>459</v>
      </c>
      <c r="C161" s="245" t="s">
        <v>460</v>
      </c>
      <c r="D161" s="235" t="s">
        <v>253</v>
      </c>
      <c r="E161" s="236">
        <v>50.08</v>
      </c>
      <c r="F161" s="237"/>
      <c r="G161" s="238">
        <f>ROUND(E161*F161,2)</f>
        <v>0</v>
      </c>
      <c r="H161" s="237"/>
      <c r="I161" s="238">
        <f>ROUND(E161*H161,2)</f>
        <v>0</v>
      </c>
      <c r="J161" s="237"/>
      <c r="K161" s="238">
        <f>ROUND(E161*J161,2)</f>
        <v>0</v>
      </c>
      <c r="L161" s="238">
        <v>15</v>
      </c>
      <c r="M161" s="238">
        <f>G161*(1+L161/100)</f>
        <v>0</v>
      </c>
      <c r="N161" s="236">
        <v>0</v>
      </c>
      <c r="O161" s="236">
        <f>ROUND(E161*N161,2)</f>
        <v>0</v>
      </c>
      <c r="P161" s="236">
        <v>1E-3</v>
      </c>
      <c r="Q161" s="236">
        <f>ROUND(E161*P161,2)</f>
        <v>0.05</v>
      </c>
      <c r="R161" s="238" t="s">
        <v>457</v>
      </c>
      <c r="S161" s="238" t="s">
        <v>190</v>
      </c>
      <c r="T161" s="239" t="s">
        <v>190</v>
      </c>
      <c r="U161" s="221">
        <v>0.255</v>
      </c>
      <c r="V161" s="221">
        <f>ROUND(E161*U161,2)</f>
        <v>12.77</v>
      </c>
      <c r="W161" s="221"/>
      <c r="X161" s="221" t="s">
        <v>255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256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66" t="s">
        <v>461</v>
      </c>
      <c r="D162" s="252"/>
      <c r="E162" s="253">
        <v>50.08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258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>
        <v>52</v>
      </c>
      <c r="B163" s="218" t="s">
        <v>462</v>
      </c>
      <c r="C163" s="270" t="s">
        <v>463</v>
      </c>
      <c r="D163" s="219" t="s">
        <v>0</v>
      </c>
      <c r="E163" s="264"/>
      <c r="F163" s="222"/>
      <c r="G163" s="221">
        <f>ROUND(E163*F163,2)</f>
        <v>0</v>
      </c>
      <c r="H163" s="222"/>
      <c r="I163" s="221">
        <f>ROUND(E163*H163,2)</f>
        <v>0</v>
      </c>
      <c r="J163" s="222"/>
      <c r="K163" s="221">
        <f>ROUND(E163*J163,2)</f>
        <v>0</v>
      </c>
      <c r="L163" s="221">
        <v>15</v>
      </c>
      <c r="M163" s="221">
        <f>G163*(1+L163/100)</f>
        <v>0</v>
      </c>
      <c r="N163" s="220">
        <v>0</v>
      </c>
      <c r="O163" s="220">
        <f>ROUND(E163*N163,2)</f>
        <v>0</v>
      </c>
      <c r="P163" s="220">
        <v>0</v>
      </c>
      <c r="Q163" s="220">
        <f>ROUND(E163*P163,2)</f>
        <v>0</v>
      </c>
      <c r="R163" s="221" t="s">
        <v>457</v>
      </c>
      <c r="S163" s="221" t="s">
        <v>190</v>
      </c>
      <c r="T163" s="221" t="s">
        <v>190</v>
      </c>
      <c r="U163" s="221">
        <v>0</v>
      </c>
      <c r="V163" s="221">
        <f>ROUND(E163*U163,2)</f>
        <v>0</v>
      </c>
      <c r="W163" s="221"/>
      <c r="X163" s="221" t="s">
        <v>413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414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71" t="s">
        <v>464</v>
      </c>
      <c r="D164" s="265"/>
      <c r="E164" s="265"/>
      <c r="F164" s="265"/>
      <c r="G164" s="265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263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27" t="s">
        <v>164</v>
      </c>
      <c r="B165" s="228" t="s">
        <v>123</v>
      </c>
      <c r="C165" s="244" t="s">
        <v>124</v>
      </c>
      <c r="D165" s="229"/>
      <c r="E165" s="230"/>
      <c r="F165" s="231"/>
      <c r="G165" s="231">
        <f>SUMIF(AG166:AG170,"&lt;&gt;NOR",G166:G170)</f>
        <v>0</v>
      </c>
      <c r="H165" s="231"/>
      <c r="I165" s="231">
        <f>SUM(I166:I170)</f>
        <v>0</v>
      </c>
      <c r="J165" s="231"/>
      <c r="K165" s="231">
        <f>SUM(K166:K170)</f>
        <v>0</v>
      </c>
      <c r="L165" s="231"/>
      <c r="M165" s="231">
        <f>SUM(M166:M170)</f>
        <v>0</v>
      </c>
      <c r="N165" s="230"/>
      <c r="O165" s="230">
        <f>SUM(O166:O170)</f>
        <v>0.23</v>
      </c>
      <c r="P165" s="230"/>
      <c r="Q165" s="230">
        <f>SUM(Q166:Q170)</f>
        <v>0</v>
      </c>
      <c r="R165" s="231"/>
      <c r="S165" s="231"/>
      <c r="T165" s="232"/>
      <c r="U165" s="226"/>
      <c r="V165" s="226">
        <f>SUM(V166:V170)</f>
        <v>21.39</v>
      </c>
      <c r="W165" s="226"/>
      <c r="X165" s="226"/>
      <c r="AG165" t="s">
        <v>165</v>
      </c>
    </row>
    <row r="166" spans="1:60" outlineLevel="1" x14ac:dyDescent="0.2">
      <c r="A166" s="233">
        <v>53</v>
      </c>
      <c r="B166" s="234" t="s">
        <v>465</v>
      </c>
      <c r="C166" s="245" t="s">
        <v>466</v>
      </c>
      <c r="D166" s="235" t="s">
        <v>253</v>
      </c>
      <c r="E166" s="236">
        <v>56.28</v>
      </c>
      <c r="F166" s="237"/>
      <c r="G166" s="238">
        <f>ROUND(E166*F166,2)</f>
        <v>0</v>
      </c>
      <c r="H166" s="237"/>
      <c r="I166" s="238">
        <f>ROUND(E166*H166,2)</f>
        <v>0</v>
      </c>
      <c r="J166" s="237"/>
      <c r="K166" s="238">
        <f>ROUND(E166*J166,2)</f>
        <v>0</v>
      </c>
      <c r="L166" s="238">
        <v>15</v>
      </c>
      <c r="M166" s="238">
        <f>G166*(1+L166/100)</f>
        <v>0</v>
      </c>
      <c r="N166" s="236">
        <v>4.0400000000000002E-3</v>
      </c>
      <c r="O166" s="236">
        <f>ROUND(E166*N166,2)</f>
        <v>0.23</v>
      </c>
      <c r="P166" s="236">
        <v>0</v>
      </c>
      <c r="Q166" s="236">
        <f>ROUND(E166*P166,2)</f>
        <v>0</v>
      </c>
      <c r="R166" s="238" t="s">
        <v>467</v>
      </c>
      <c r="S166" s="238" t="s">
        <v>190</v>
      </c>
      <c r="T166" s="239" t="s">
        <v>190</v>
      </c>
      <c r="U166" s="221">
        <v>0.38</v>
      </c>
      <c r="V166" s="221">
        <f>ROUND(E166*U166,2)</f>
        <v>21.39</v>
      </c>
      <c r="W166" s="221"/>
      <c r="X166" s="221" t="s">
        <v>255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256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67" t="s">
        <v>468</v>
      </c>
      <c r="D167" s="256"/>
      <c r="E167" s="256"/>
      <c r="F167" s="256"/>
      <c r="G167" s="256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263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66" t="s">
        <v>469</v>
      </c>
      <c r="D168" s="252"/>
      <c r="E168" s="253">
        <v>56.28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258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>
        <v>54</v>
      </c>
      <c r="B169" s="218" t="s">
        <v>470</v>
      </c>
      <c r="C169" s="270" t="s">
        <v>471</v>
      </c>
      <c r="D169" s="219" t="s">
        <v>0</v>
      </c>
      <c r="E169" s="264"/>
      <c r="F169" s="222"/>
      <c r="G169" s="221">
        <f>ROUND(E169*F169,2)</f>
        <v>0</v>
      </c>
      <c r="H169" s="222"/>
      <c r="I169" s="221">
        <f>ROUND(E169*H169,2)</f>
        <v>0</v>
      </c>
      <c r="J169" s="222"/>
      <c r="K169" s="221">
        <f>ROUND(E169*J169,2)</f>
        <v>0</v>
      </c>
      <c r="L169" s="221">
        <v>15</v>
      </c>
      <c r="M169" s="221">
        <f>G169*(1+L169/100)</f>
        <v>0</v>
      </c>
      <c r="N169" s="220">
        <v>0</v>
      </c>
      <c r="O169" s="220">
        <f>ROUND(E169*N169,2)</f>
        <v>0</v>
      </c>
      <c r="P169" s="220">
        <v>0</v>
      </c>
      <c r="Q169" s="220">
        <f>ROUND(E169*P169,2)</f>
        <v>0</v>
      </c>
      <c r="R169" s="221" t="s">
        <v>467</v>
      </c>
      <c r="S169" s="221" t="s">
        <v>190</v>
      </c>
      <c r="T169" s="221" t="s">
        <v>190</v>
      </c>
      <c r="U169" s="221">
        <v>0</v>
      </c>
      <c r="V169" s="221">
        <f>ROUND(E169*U169,2)</f>
        <v>0</v>
      </c>
      <c r="W169" s="221"/>
      <c r="X169" s="221" t="s">
        <v>413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414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71" t="s">
        <v>430</v>
      </c>
      <c r="D170" s="265"/>
      <c r="E170" s="265"/>
      <c r="F170" s="265"/>
      <c r="G170" s="265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263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x14ac:dyDescent="0.2">
      <c r="A171" s="227" t="s">
        <v>164</v>
      </c>
      <c r="B171" s="228" t="s">
        <v>125</v>
      </c>
      <c r="C171" s="244" t="s">
        <v>126</v>
      </c>
      <c r="D171" s="229"/>
      <c r="E171" s="230"/>
      <c r="F171" s="231"/>
      <c r="G171" s="231">
        <f>SUMIF(AG172:AG179,"&lt;&gt;NOR",G172:G179)</f>
        <v>0</v>
      </c>
      <c r="H171" s="231"/>
      <c r="I171" s="231">
        <f>SUM(I172:I179)</f>
        <v>0</v>
      </c>
      <c r="J171" s="231"/>
      <c r="K171" s="231">
        <f>SUM(K172:K179)</f>
        <v>0</v>
      </c>
      <c r="L171" s="231"/>
      <c r="M171" s="231">
        <f>SUM(M172:M179)</f>
        <v>0</v>
      </c>
      <c r="N171" s="230"/>
      <c r="O171" s="230">
        <f>SUM(O172:O179)</f>
        <v>0.23</v>
      </c>
      <c r="P171" s="230"/>
      <c r="Q171" s="230">
        <f>SUM(Q172:Q179)</f>
        <v>0</v>
      </c>
      <c r="R171" s="231"/>
      <c r="S171" s="231"/>
      <c r="T171" s="232"/>
      <c r="U171" s="226"/>
      <c r="V171" s="226">
        <f>SUM(V172:V179)</f>
        <v>5.08</v>
      </c>
      <c r="W171" s="226"/>
      <c r="X171" s="226"/>
      <c r="AG171" t="s">
        <v>165</v>
      </c>
    </row>
    <row r="172" spans="1:60" outlineLevel="1" x14ac:dyDescent="0.2">
      <c r="A172" s="233">
        <v>55</v>
      </c>
      <c r="B172" s="234" t="s">
        <v>472</v>
      </c>
      <c r="C172" s="245" t="s">
        <v>473</v>
      </c>
      <c r="D172" s="235" t="s">
        <v>253</v>
      </c>
      <c r="E172" s="236">
        <v>3.35</v>
      </c>
      <c r="F172" s="237"/>
      <c r="G172" s="238">
        <f>ROUND(E172*F172,2)</f>
        <v>0</v>
      </c>
      <c r="H172" s="237"/>
      <c r="I172" s="238">
        <f>ROUND(E172*H172,2)</f>
        <v>0</v>
      </c>
      <c r="J172" s="237"/>
      <c r="K172" s="238">
        <f>ROUND(E172*J172,2)</f>
        <v>0</v>
      </c>
      <c r="L172" s="238">
        <v>15</v>
      </c>
      <c r="M172" s="238">
        <f>G172*(1+L172/100)</f>
        <v>0</v>
      </c>
      <c r="N172" s="236">
        <v>5.6730000000000003E-2</v>
      </c>
      <c r="O172" s="236">
        <f>ROUND(E172*N172,2)</f>
        <v>0.19</v>
      </c>
      <c r="P172" s="236">
        <v>0</v>
      </c>
      <c r="Q172" s="236">
        <f>ROUND(E172*P172,2)</f>
        <v>0</v>
      </c>
      <c r="R172" s="238" t="s">
        <v>440</v>
      </c>
      <c r="S172" s="238" t="s">
        <v>190</v>
      </c>
      <c r="T172" s="239" t="s">
        <v>190</v>
      </c>
      <c r="U172" s="221">
        <v>1.5155099999999999</v>
      </c>
      <c r="V172" s="221">
        <f>ROUND(E172*U172,2)</f>
        <v>5.08</v>
      </c>
      <c r="W172" s="221"/>
      <c r="X172" s="221" t="s">
        <v>441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442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67" t="s">
        <v>474</v>
      </c>
      <c r="D173" s="256"/>
      <c r="E173" s="256"/>
      <c r="F173" s="256"/>
      <c r="G173" s="256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263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41" t="str">
        <f>C173</f>
        <v>z dlaždic keramických kladených do malty, včetně spárování a podílu práce v omezeném prostoru a na malých plochách.</v>
      </c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66" t="s">
        <v>475</v>
      </c>
      <c r="D174" s="252"/>
      <c r="E174" s="253">
        <v>1.05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258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66" t="s">
        <v>334</v>
      </c>
      <c r="D175" s="252"/>
      <c r="E175" s="253">
        <v>2.2999999999999998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258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1" x14ac:dyDescent="0.2">
      <c r="A176" s="233">
        <v>56</v>
      </c>
      <c r="B176" s="234" t="s">
        <v>476</v>
      </c>
      <c r="C176" s="245" t="s">
        <v>477</v>
      </c>
      <c r="D176" s="235" t="s">
        <v>253</v>
      </c>
      <c r="E176" s="236">
        <v>3.6850000000000001</v>
      </c>
      <c r="F176" s="237"/>
      <c r="G176" s="238">
        <f>ROUND(E176*F176,2)</f>
        <v>0</v>
      </c>
      <c r="H176" s="237"/>
      <c r="I176" s="238">
        <f>ROUND(E176*H176,2)</f>
        <v>0</v>
      </c>
      <c r="J176" s="237"/>
      <c r="K176" s="238">
        <f>ROUND(E176*J176,2)</f>
        <v>0</v>
      </c>
      <c r="L176" s="238">
        <v>15</v>
      </c>
      <c r="M176" s="238">
        <f>G176*(1+L176/100)</f>
        <v>0</v>
      </c>
      <c r="N176" s="236">
        <v>1.2200000000000001E-2</v>
      </c>
      <c r="O176" s="236">
        <f>ROUND(E176*N176,2)</f>
        <v>0.04</v>
      </c>
      <c r="P176" s="236">
        <v>0</v>
      </c>
      <c r="Q176" s="236">
        <f>ROUND(E176*P176,2)</f>
        <v>0</v>
      </c>
      <c r="R176" s="238" t="s">
        <v>284</v>
      </c>
      <c r="S176" s="238" t="s">
        <v>190</v>
      </c>
      <c r="T176" s="239" t="s">
        <v>190</v>
      </c>
      <c r="U176" s="221">
        <v>0</v>
      </c>
      <c r="V176" s="221">
        <f>ROUND(E176*U176,2)</f>
        <v>0</v>
      </c>
      <c r="W176" s="221"/>
      <c r="X176" s="221" t="s">
        <v>285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286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66" t="s">
        <v>478</v>
      </c>
      <c r="D177" s="252"/>
      <c r="E177" s="253">
        <v>3.35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258</v>
      </c>
      <c r="AH177" s="210">
        <v>5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68" t="s">
        <v>479</v>
      </c>
      <c r="D178" s="254"/>
      <c r="E178" s="255">
        <v>0.33500000000000002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258</v>
      </c>
      <c r="AH178" s="210">
        <v>4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>
        <v>57</v>
      </c>
      <c r="B179" s="218" t="s">
        <v>480</v>
      </c>
      <c r="C179" s="270" t="s">
        <v>481</v>
      </c>
      <c r="D179" s="219" t="s">
        <v>0</v>
      </c>
      <c r="E179" s="264"/>
      <c r="F179" s="222"/>
      <c r="G179" s="221">
        <f>ROUND(E179*F179,2)</f>
        <v>0</v>
      </c>
      <c r="H179" s="222"/>
      <c r="I179" s="221">
        <f>ROUND(E179*H179,2)</f>
        <v>0</v>
      </c>
      <c r="J179" s="222"/>
      <c r="K179" s="221">
        <f>ROUND(E179*J179,2)</f>
        <v>0</v>
      </c>
      <c r="L179" s="221">
        <v>15</v>
      </c>
      <c r="M179" s="221">
        <f>G179*(1+L179/100)</f>
        <v>0</v>
      </c>
      <c r="N179" s="220">
        <v>0</v>
      </c>
      <c r="O179" s="220">
        <f>ROUND(E179*N179,2)</f>
        <v>0</v>
      </c>
      <c r="P179" s="220">
        <v>0</v>
      </c>
      <c r="Q179" s="220">
        <f>ROUND(E179*P179,2)</f>
        <v>0</v>
      </c>
      <c r="R179" s="221" t="s">
        <v>450</v>
      </c>
      <c r="S179" s="221" t="s">
        <v>190</v>
      </c>
      <c r="T179" s="221" t="s">
        <v>190</v>
      </c>
      <c r="U179" s="221">
        <v>0</v>
      </c>
      <c r="V179" s="221">
        <f>ROUND(E179*U179,2)</f>
        <v>0</v>
      </c>
      <c r="W179" s="221"/>
      <c r="X179" s="221" t="s">
        <v>413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414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">
      <c r="A180" s="227" t="s">
        <v>164</v>
      </c>
      <c r="B180" s="228" t="s">
        <v>129</v>
      </c>
      <c r="C180" s="244" t="s">
        <v>130</v>
      </c>
      <c r="D180" s="229"/>
      <c r="E180" s="230"/>
      <c r="F180" s="231"/>
      <c r="G180" s="231">
        <f>SUMIF(AG181:AG188,"&lt;&gt;NOR",G181:G188)</f>
        <v>0</v>
      </c>
      <c r="H180" s="231"/>
      <c r="I180" s="231">
        <f>SUM(I181:I188)</f>
        <v>0</v>
      </c>
      <c r="J180" s="231"/>
      <c r="K180" s="231">
        <f>SUM(K181:K188)</f>
        <v>0</v>
      </c>
      <c r="L180" s="231"/>
      <c r="M180" s="231">
        <f>SUM(M181:M188)</f>
        <v>0</v>
      </c>
      <c r="N180" s="230"/>
      <c r="O180" s="230">
        <f>SUM(O181:O188)</f>
        <v>0.04</v>
      </c>
      <c r="P180" s="230"/>
      <c r="Q180" s="230">
        <f>SUM(Q181:Q188)</f>
        <v>0</v>
      </c>
      <c r="R180" s="231"/>
      <c r="S180" s="231"/>
      <c r="T180" s="232"/>
      <c r="U180" s="226"/>
      <c r="V180" s="226">
        <f>SUM(V181:V188)</f>
        <v>37.61</v>
      </c>
      <c r="W180" s="226"/>
      <c r="X180" s="226"/>
      <c r="AG180" t="s">
        <v>165</v>
      </c>
    </row>
    <row r="181" spans="1:60" outlineLevel="1" x14ac:dyDescent="0.2">
      <c r="A181" s="233">
        <v>58</v>
      </c>
      <c r="B181" s="234" t="s">
        <v>482</v>
      </c>
      <c r="C181" s="245" t="s">
        <v>483</v>
      </c>
      <c r="D181" s="235" t="s">
        <v>253</v>
      </c>
      <c r="E181" s="236">
        <v>145.69999999999999</v>
      </c>
      <c r="F181" s="237"/>
      <c r="G181" s="238">
        <f>ROUND(E181*F181,2)</f>
        <v>0</v>
      </c>
      <c r="H181" s="237"/>
      <c r="I181" s="238">
        <f>ROUND(E181*H181,2)</f>
        <v>0</v>
      </c>
      <c r="J181" s="237"/>
      <c r="K181" s="238">
        <f>ROUND(E181*J181,2)</f>
        <v>0</v>
      </c>
      <c r="L181" s="238">
        <v>15</v>
      </c>
      <c r="M181" s="238">
        <f>G181*(1+L181/100)</f>
        <v>0</v>
      </c>
      <c r="N181" s="236">
        <v>0</v>
      </c>
      <c r="O181" s="236">
        <f>ROUND(E181*N181,2)</f>
        <v>0</v>
      </c>
      <c r="P181" s="236">
        <v>0</v>
      </c>
      <c r="Q181" s="236">
        <f>ROUND(E181*P181,2)</f>
        <v>0</v>
      </c>
      <c r="R181" s="238" t="s">
        <v>484</v>
      </c>
      <c r="S181" s="238" t="s">
        <v>190</v>
      </c>
      <c r="T181" s="239" t="s">
        <v>190</v>
      </c>
      <c r="U181" s="221">
        <v>7.6679999999999998E-2</v>
      </c>
      <c r="V181" s="221">
        <f>ROUND(E181*U181,2)</f>
        <v>11.17</v>
      </c>
      <c r="W181" s="221"/>
      <c r="X181" s="221" t="s">
        <v>255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256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66" t="s">
        <v>485</v>
      </c>
      <c r="D182" s="252"/>
      <c r="E182" s="253">
        <v>145.69999999999999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258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3">
        <v>59</v>
      </c>
      <c r="B183" s="234" t="s">
        <v>486</v>
      </c>
      <c r="C183" s="245" t="s">
        <v>487</v>
      </c>
      <c r="D183" s="235" t="s">
        <v>253</v>
      </c>
      <c r="E183" s="236">
        <v>186.81</v>
      </c>
      <c r="F183" s="237"/>
      <c r="G183" s="238">
        <f>ROUND(E183*F183,2)</f>
        <v>0</v>
      </c>
      <c r="H183" s="237"/>
      <c r="I183" s="238">
        <f>ROUND(E183*H183,2)</f>
        <v>0</v>
      </c>
      <c r="J183" s="237"/>
      <c r="K183" s="238">
        <f>ROUND(E183*J183,2)</f>
        <v>0</v>
      </c>
      <c r="L183" s="238">
        <v>15</v>
      </c>
      <c r="M183" s="238">
        <f>G183*(1+L183/100)</f>
        <v>0</v>
      </c>
      <c r="N183" s="236">
        <v>6.9999999999999994E-5</v>
      </c>
      <c r="O183" s="236">
        <f>ROUND(E183*N183,2)</f>
        <v>0.01</v>
      </c>
      <c r="P183" s="236">
        <v>0</v>
      </c>
      <c r="Q183" s="236">
        <f>ROUND(E183*P183,2)</f>
        <v>0</v>
      </c>
      <c r="R183" s="238" t="s">
        <v>484</v>
      </c>
      <c r="S183" s="238" t="s">
        <v>190</v>
      </c>
      <c r="T183" s="239" t="s">
        <v>190</v>
      </c>
      <c r="U183" s="221">
        <v>3.2480000000000002E-2</v>
      </c>
      <c r="V183" s="221">
        <f>ROUND(E183*U183,2)</f>
        <v>6.07</v>
      </c>
      <c r="W183" s="221"/>
      <c r="X183" s="221" t="s">
        <v>255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256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66" t="s">
        <v>488</v>
      </c>
      <c r="D184" s="252"/>
      <c r="E184" s="253">
        <v>115.105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258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66" t="s">
        <v>489</v>
      </c>
      <c r="D185" s="252"/>
      <c r="E185" s="253">
        <v>41.66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258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66" t="s">
        <v>490</v>
      </c>
      <c r="D186" s="252"/>
      <c r="E186" s="253">
        <v>30.045000000000002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258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33">
        <v>60</v>
      </c>
      <c r="B187" s="234" t="s">
        <v>491</v>
      </c>
      <c r="C187" s="245" t="s">
        <v>492</v>
      </c>
      <c r="D187" s="235" t="s">
        <v>253</v>
      </c>
      <c r="E187" s="236">
        <v>186.81</v>
      </c>
      <c r="F187" s="237"/>
      <c r="G187" s="238">
        <f>ROUND(E187*F187,2)</f>
        <v>0</v>
      </c>
      <c r="H187" s="237"/>
      <c r="I187" s="238">
        <f>ROUND(E187*H187,2)</f>
        <v>0</v>
      </c>
      <c r="J187" s="237"/>
      <c r="K187" s="238">
        <f>ROUND(E187*J187,2)</f>
        <v>0</v>
      </c>
      <c r="L187" s="238">
        <v>15</v>
      </c>
      <c r="M187" s="238">
        <f>G187*(1+L187/100)</f>
        <v>0</v>
      </c>
      <c r="N187" s="236">
        <v>1.6000000000000001E-4</v>
      </c>
      <c r="O187" s="236">
        <f>ROUND(E187*N187,2)</f>
        <v>0.03</v>
      </c>
      <c r="P187" s="236">
        <v>0</v>
      </c>
      <c r="Q187" s="236">
        <f>ROUND(E187*P187,2)</f>
        <v>0</v>
      </c>
      <c r="R187" s="238" t="s">
        <v>484</v>
      </c>
      <c r="S187" s="238" t="s">
        <v>190</v>
      </c>
      <c r="T187" s="239" t="s">
        <v>190</v>
      </c>
      <c r="U187" s="221">
        <v>0.10902000000000001</v>
      </c>
      <c r="V187" s="221">
        <f>ROUND(E187*U187,2)</f>
        <v>20.37</v>
      </c>
      <c r="W187" s="221"/>
      <c r="X187" s="221" t="s">
        <v>255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256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66" t="s">
        <v>493</v>
      </c>
      <c r="D188" s="252"/>
      <c r="E188" s="253">
        <v>186.81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258</v>
      </c>
      <c r="AH188" s="210">
        <v>5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x14ac:dyDescent="0.2">
      <c r="A189" s="227" t="s">
        <v>164</v>
      </c>
      <c r="B189" s="228" t="s">
        <v>133</v>
      </c>
      <c r="C189" s="244" t="s">
        <v>134</v>
      </c>
      <c r="D189" s="229"/>
      <c r="E189" s="230"/>
      <c r="F189" s="231"/>
      <c r="G189" s="231">
        <f>SUMIF(AG190:AG197,"&lt;&gt;NOR",G190:G197)</f>
        <v>0</v>
      </c>
      <c r="H189" s="231"/>
      <c r="I189" s="231">
        <f>SUM(I190:I197)</f>
        <v>0</v>
      </c>
      <c r="J189" s="231"/>
      <c r="K189" s="231">
        <f>SUM(K190:K197)</f>
        <v>0</v>
      </c>
      <c r="L189" s="231"/>
      <c r="M189" s="231">
        <f>SUM(M190:M197)</f>
        <v>0</v>
      </c>
      <c r="N189" s="230"/>
      <c r="O189" s="230">
        <f>SUM(O190:O197)</f>
        <v>0</v>
      </c>
      <c r="P189" s="230"/>
      <c r="Q189" s="230">
        <f>SUM(Q190:Q197)</f>
        <v>0</v>
      </c>
      <c r="R189" s="231"/>
      <c r="S189" s="231"/>
      <c r="T189" s="232"/>
      <c r="U189" s="226"/>
      <c r="V189" s="226">
        <f>SUM(V190:V197)</f>
        <v>51.929999999999993</v>
      </c>
      <c r="W189" s="226"/>
      <c r="X189" s="226"/>
      <c r="AG189" t="s">
        <v>165</v>
      </c>
    </row>
    <row r="190" spans="1:60" ht="22.5" outlineLevel="1" x14ac:dyDescent="0.2">
      <c r="A190" s="233">
        <v>61</v>
      </c>
      <c r="B190" s="234" t="s">
        <v>494</v>
      </c>
      <c r="C190" s="245" t="s">
        <v>495</v>
      </c>
      <c r="D190" s="235" t="s">
        <v>261</v>
      </c>
      <c r="E190" s="236">
        <v>14.06535</v>
      </c>
      <c r="F190" s="237"/>
      <c r="G190" s="238">
        <f>ROUND(E190*F190,2)</f>
        <v>0</v>
      </c>
      <c r="H190" s="237"/>
      <c r="I190" s="238">
        <f>ROUND(E190*H190,2)</f>
        <v>0</v>
      </c>
      <c r="J190" s="237"/>
      <c r="K190" s="238">
        <f>ROUND(E190*J190,2)</f>
        <v>0</v>
      </c>
      <c r="L190" s="238">
        <v>15</v>
      </c>
      <c r="M190" s="238">
        <f>G190*(1+L190/100)</f>
        <v>0</v>
      </c>
      <c r="N190" s="236">
        <v>0</v>
      </c>
      <c r="O190" s="236">
        <f>ROUND(E190*N190,2)</f>
        <v>0</v>
      </c>
      <c r="P190" s="236">
        <v>0</v>
      </c>
      <c r="Q190" s="236">
        <f>ROUND(E190*P190,2)</f>
        <v>0</v>
      </c>
      <c r="R190" s="238" t="s">
        <v>496</v>
      </c>
      <c r="S190" s="238" t="s">
        <v>190</v>
      </c>
      <c r="T190" s="239" t="s">
        <v>190</v>
      </c>
      <c r="U190" s="221">
        <v>0.27700000000000002</v>
      </c>
      <c r="V190" s="221">
        <f>ROUND(E190*U190,2)</f>
        <v>3.9</v>
      </c>
      <c r="W190" s="221"/>
      <c r="X190" s="221" t="s">
        <v>497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498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67" t="s">
        <v>499</v>
      </c>
      <c r="D191" s="256"/>
      <c r="E191" s="256"/>
      <c r="F191" s="256"/>
      <c r="G191" s="256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263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1" x14ac:dyDescent="0.2">
      <c r="A192" s="257">
        <v>62</v>
      </c>
      <c r="B192" s="258" t="s">
        <v>500</v>
      </c>
      <c r="C192" s="269" t="s">
        <v>501</v>
      </c>
      <c r="D192" s="259" t="s">
        <v>261</v>
      </c>
      <c r="E192" s="260">
        <v>14.06535</v>
      </c>
      <c r="F192" s="261"/>
      <c r="G192" s="262">
        <f>ROUND(E192*F192,2)</f>
        <v>0</v>
      </c>
      <c r="H192" s="261"/>
      <c r="I192" s="262">
        <f>ROUND(E192*H192,2)</f>
        <v>0</v>
      </c>
      <c r="J192" s="261"/>
      <c r="K192" s="262">
        <f>ROUND(E192*J192,2)</f>
        <v>0</v>
      </c>
      <c r="L192" s="262">
        <v>15</v>
      </c>
      <c r="M192" s="262">
        <f>G192*(1+L192/100)</f>
        <v>0</v>
      </c>
      <c r="N192" s="260">
        <v>0</v>
      </c>
      <c r="O192" s="260">
        <f>ROUND(E192*N192,2)</f>
        <v>0</v>
      </c>
      <c r="P192" s="260">
        <v>0</v>
      </c>
      <c r="Q192" s="260">
        <f>ROUND(E192*P192,2)</f>
        <v>0</v>
      </c>
      <c r="R192" s="262" t="s">
        <v>365</v>
      </c>
      <c r="S192" s="262" t="s">
        <v>190</v>
      </c>
      <c r="T192" s="263" t="s">
        <v>190</v>
      </c>
      <c r="U192" s="221">
        <v>0.93300000000000005</v>
      </c>
      <c r="V192" s="221">
        <f>ROUND(E192*U192,2)</f>
        <v>13.12</v>
      </c>
      <c r="W192" s="221"/>
      <c r="X192" s="221" t="s">
        <v>497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498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57">
        <v>63</v>
      </c>
      <c r="B193" s="258" t="s">
        <v>502</v>
      </c>
      <c r="C193" s="269" t="s">
        <v>503</v>
      </c>
      <c r="D193" s="259" t="s">
        <v>261</v>
      </c>
      <c r="E193" s="260">
        <v>14.06535</v>
      </c>
      <c r="F193" s="261"/>
      <c r="G193" s="262">
        <f>ROUND(E193*F193,2)</f>
        <v>0</v>
      </c>
      <c r="H193" s="261"/>
      <c r="I193" s="262">
        <f>ROUND(E193*H193,2)</f>
        <v>0</v>
      </c>
      <c r="J193" s="261"/>
      <c r="K193" s="262">
        <f>ROUND(E193*J193,2)</f>
        <v>0</v>
      </c>
      <c r="L193" s="262">
        <v>15</v>
      </c>
      <c r="M193" s="262">
        <f>G193*(1+L193/100)</f>
        <v>0</v>
      </c>
      <c r="N193" s="260">
        <v>0</v>
      </c>
      <c r="O193" s="260">
        <f>ROUND(E193*N193,2)</f>
        <v>0</v>
      </c>
      <c r="P193" s="260">
        <v>0</v>
      </c>
      <c r="Q193" s="260">
        <f>ROUND(E193*P193,2)</f>
        <v>0</v>
      </c>
      <c r="R193" s="262" t="s">
        <v>365</v>
      </c>
      <c r="S193" s="262" t="s">
        <v>190</v>
      </c>
      <c r="T193" s="263" t="s">
        <v>190</v>
      </c>
      <c r="U193" s="221">
        <v>0.49</v>
      </c>
      <c r="V193" s="221">
        <f>ROUND(E193*U193,2)</f>
        <v>6.89</v>
      </c>
      <c r="W193" s="221"/>
      <c r="X193" s="221" t="s">
        <v>497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498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57">
        <v>64</v>
      </c>
      <c r="B194" s="258" t="s">
        <v>504</v>
      </c>
      <c r="C194" s="269" t="s">
        <v>505</v>
      </c>
      <c r="D194" s="259" t="s">
        <v>261</v>
      </c>
      <c r="E194" s="260">
        <v>281.30689999999998</v>
      </c>
      <c r="F194" s="261"/>
      <c r="G194" s="262">
        <f>ROUND(E194*F194,2)</f>
        <v>0</v>
      </c>
      <c r="H194" s="261"/>
      <c r="I194" s="262">
        <f>ROUND(E194*H194,2)</f>
        <v>0</v>
      </c>
      <c r="J194" s="261"/>
      <c r="K194" s="262">
        <f>ROUND(E194*J194,2)</f>
        <v>0</v>
      </c>
      <c r="L194" s="262">
        <v>15</v>
      </c>
      <c r="M194" s="262">
        <f>G194*(1+L194/100)</f>
        <v>0</v>
      </c>
      <c r="N194" s="260">
        <v>0</v>
      </c>
      <c r="O194" s="260">
        <f>ROUND(E194*N194,2)</f>
        <v>0</v>
      </c>
      <c r="P194" s="260">
        <v>0</v>
      </c>
      <c r="Q194" s="260">
        <f>ROUND(E194*P194,2)</f>
        <v>0</v>
      </c>
      <c r="R194" s="262" t="s">
        <v>365</v>
      </c>
      <c r="S194" s="262" t="s">
        <v>190</v>
      </c>
      <c r="T194" s="263" t="s">
        <v>190</v>
      </c>
      <c r="U194" s="221">
        <v>0</v>
      </c>
      <c r="V194" s="221">
        <f>ROUND(E194*U194,2)</f>
        <v>0</v>
      </c>
      <c r="W194" s="221"/>
      <c r="X194" s="221" t="s">
        <v>497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498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57">
        <v>65</v>
      </c>
      <c r="B195" s="258" t="s">
        <v>506</v>
      </c>
      <c r="C195" s="269" t="s">
        <v>507</v>
      </c>
      <c r="D195" s="259" t="s">
        <v>261</v>
      </c>
      <c r="E195" s="260">
        <v>14.06535</v>
      </c>
      <c r="F195" s="261"/>
      <c r="G195" s="262">
        <f>ROUND(E195*F195,2)</f>
        <v>0</v>
      </c>
      <c r="H195" s="261"/>
      <c r="I195" s="262">
        <f>ROUND(E195*H195,2)</f>
        <v>0</v>
      </c>
      <c r="J195" s="261"/>
      <c r="K195" s="262">
        <f>ROUND(E195*J195,2)</f>
        <v>0</v>
      </c>
      <c r="L195" s="262">
        <v>15</v>
      </c>
      <c r="M195" s="262">
        <f>G195*(1+L195/100)</f>
        <v>0</v>
      </c>
      <c r="N195" s="260">
        <v>0</v>
      </c>
      <c r="O195" s="260">
        <f>ROUND(E195*N195,2)</f>
        <v>0</v>
      </c>
      <c r="P195" s="260">
        <v>0</v>
      </c>
      <c r="Q195" s="260">
        <f>ROUND(E195*P195,2)</f>
        <v>0</v>
      </c>
      <c r="R195" s="262" t="s">
        <v>365</v>
      </c>
      <c r="S195" s="262" t="s">
        <v>190</v>
      </c>
      <c r="T195" s="263" t="s">
        <v>190</v>
      </c>
      <c r="U195" s="221">
        <v>0.94199999999999995</v>
      </c>
      <c r="V195" s="221">
        <f>ROUND(E195*U195,2)</f>
        <v>13.25</v>
      </c>
      <c r="W195" s="221"/>
      <c r="X195" s="221" t="s">
        <v>497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498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2.5" outlineLevel="1" x14ac:dyDescent="0.2">
      <c r="A196" s="257">
        <v>66</v>
      </c>
      <c r="B196" s="258" t="s">
        <v>508</v>
      </c>
      <c r="C196" s="269" t="s">
        <v>509</v>
      </c>
      <c r="D196" s="259" t="s">
        <v>261</v>
      </c>
      <c r="E196" s="260">
        <v>140.65344999999999</v>
      </c>
      <c r="F196" s="261"/>
      <c r="G196" s="262">
        <f>ROUND(E196*F196,2)</f>
        <v>0</v>
      </c>
      <c r="H196" s="261"/>
      <c r="I196" s="262">
        <f>ROUND(E196*H196,2)</f>
        <v>0</v>
      </c>
      <c r="J196" s="261"/>
      <c r="K196" s="262">
        <f>ROUND(E196*J196,2)</f>
        <v>0</v>
      </c>
      <c r="L196" s="262">
        <v>15</v>
      </c>
      <c r="M196" s="262">
        <f>G196*(1+L196/100)</f>
        <v>0</v>
      </c>
      <c r="N196" s="260">
        <v>0</v>
      </c>
      <c r="O196" s="260">
        <f>ROUND(E196*N196,2)</f>
        <v>0</v>
      </c>
      <c r="P196" s="260">
        <v>0</v>
      </c>
      <c r="Q196" s="260">
        <f>ROUND(E196*P196,2)</f>
        <v>0</v>
      </c>
      <c r="R196" s="262" t="s">
        <v>365</v>
      </c>
      <c r="S196" s="262" t="s">
        <v>190</v>
      </c>
      <c r="T196" s="263" t="s">
        <v>190</v>
      </c>
      <c r="U196" s="221">
        <v>0.105</v>
      </c>
      <c r="V196" s="221">
        <f>ROUND(E196*U196,2)</f>
        <v>14.77</v>
      </c>
      <c r="W196" s="221"/>
      <c r="X196" s="221" t="s">
        <v>497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498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3">
        <v>67</v>
      </c>
      <c r="B197" s="234" t="s">
        <v>510</v>
      </c>
      <c r="C197" s="245" t="s">
        <v>511</v>
      </c>
      <c r="D197" s="235" t="s">
        <v>261</v>
      </c>
      <c r="E197" s="236">
        <v>14.06535</v>
      </c>
      <c r="F197" s="237"/>
      <c r="G197" s="238">
        <f>ROUND(E197*F197,2)</f>
        <v>0</v>
      </c>
      <c r="H197" s="237"/>
      <c r="I197" s="238">
        <f>ROUND(E197*H197,2)</f>
        <v>0</v>
      </c>
      <c r="J197" s="237"/>
      <c r="K197" s="238">
        <f>ROUND(E197*J197,2)</f>
        <v>0</v>
      </c>
      <c r="L197" s="238">
        <v>15</v>
      </c>
      <c r="M197" s="238">
        <f>G197*(1+L197/100)</f>
        <v>0</v>
      </c>
      <c r="N197" s="236">
        <v>0</v>
      </c>
      <c r="O197" s="236">
        <f>ROUND(E197*N197,2)</f>
        <v>0</v>
      </c>
      <c r="P197" s="236">
        <v>0</v>
      </c>
      <c r="Q197" s="236">
        <f>ROUND(E197*P197,2)</f>
        <v>0</v>
      </c>
      <c r="R197" s="238" t="s">
        <v>365</v>
      </c>
      <c r="S197" s="238" t="s">
        <v>190</v>
      </c>
      <c r="T197" s="239" t="s">
        <v>190</v>
      </c>
      <c r="U197" s="221">
        <v>0</v>
      </c>
      <c r="V197" s="221">
        <f>ROUND(E197*U197,2)</f>
        <v>0</v>
      </c>
      <c r="W197" s="221"/>
      <c r="X197" s="221" t="s">
        <v>497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498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x14ac:dyDescent="0.2">
      <c r="A198" s="3"/>
      <c r="B198" s="4"/>
      <c r="C198" s="249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AE198">
        <v>15</v>
      </c>
      <c r="AF198">
        <v>21</v>
      </c>
      <c r="AG198" t="s">
        <v>151</v>
      </c>
    </row>
    <row r="199" spans="1:60" x14ac:dyDescent="0.2">
      <c r="A199" s="213"/>
      <c r="B199" s="214" t="s">
        <v>29</v>
      </c>
      <c r="C199" s="250"/>
      <c r="D199" s="215"/>
      <c r="E199" s="216"/>
      <c r="F199" s="216"/>
      <c r="G199" s="243">
        <f>G8+G34+G70+G83+G86+G88+G93+G129+G132+G141+G146+G154+G158+G165+G171+G180+G189</f>
        <v>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AE199">
        <f>SUMIF(L7:L197,AE198,G7:G197)</f>
        <v>0</v>
      </c>
      <c r="AF199">
        <f>SUMIF(L7:L197,AF198,G7:G197)</f>
        <v>0</v>
      </c>
      <c r="AG199" t="s">
        <v>248</v>
      </c>
    </row>
    <row r="200" spans="1:60" x14ac:dyDescent="0.2">
      <c r="C200" s="251"/>
      <c r="D200" s="10"/>
      <c r="AG200" t="s">
        <v>250</v>
      </c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54" sheet="1"/>
  <mergeCells count="31">
    <mergeCell ref="C191:G191"/>
    <mergeCell ref="C153:G153"/>
    <mergeCell ref="C156:G156"/>
    <mergeCell ref="C164:G164"/>
    <mergeCell ref="C167:G167"/>
    <mergeCell ref="C170:G170"/>
    <mergeCell ref="C173:G173"/>
    <mergeCell ref="C108:G108"/>
    <mergeCell ref="C111:G111"/>
    <mergeCell ref="C126:G126"/>
    <mergeCell ref="C131:G131"/>
    <mergeCell ref="C140:G140"/>
    <mergeCell ref="C145:G145"/>
    <mergeCell ref="C72:G72"/>
    <mergeCell ref="C75:G75"/>
    <mergeCell ref="C81:G81"/>
    <mergeCell ref="C95:G95"/>
    <mergeCell ref="C98:G98"/>
    <mergeCell ref="C101:G101"/>
    <mergeCell ref="C19:G19"/>
    <mergeCell ref="C36:G36"/>
    <mergeCell ref="C41:G41"/>
    <mergeCell ref="C46:G46"/>
    <mergeCell ref="C55:G55"/>
    <mergeCell ref="C59:G59"/>
    <mergeCell ref="A1:G1"/>
    <mergeCell ref="C2:G2"/>
    <mergeCell ref="C3:G3"/>
    <mergeCell ref="C4:G4"/>
    <mergeCell ref="C12:G12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138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140</v>
      </c>
      <c r="AG3" t="s">
        <v>141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29</v>
      </c>
      <c r="H6" s="209" t="s">
        <v>30</v>
      </c>
      <c r="I6" s="209" t="s">
        <v>149</v>
      </c>
      <c r="J6" s="209" t="s">
        <v>31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164</v>
      </c>
      <c r="B8" s="228" t="s">
        <v>101</v>
      </c>
      <c r="C8" s="244" t="s">
        <v>102</v>
      </c>
      <c r="D8" s="229"/>
      <c r="E8" s="230"/>
      <c r="F8" s="231"/>
      <c r="G8" s="231">
        <f>SUMIF(AG9:AG16,"&lt;&gt;NOR",G9:G16)</f>
        <v>0</v>
      </c>
      <c r="H8" s="231"/>
      <c r="I8" s="231">
        <f>SUM(I9:I16)</f>
        <v>0</v>
      </c>
      <c r="J8" s="231"/>
      <c r="K8" s="231">
        <f>SUM(K9:K16)</f>
        <v>0</v>
      </c>
      <c r="L8" s="231"/>
      <c r="M8" s="231">
        <f>SUM(M9:M16)</f>
        <v>0</v>
      </c>
      <c r="N8" s="230"/>
      <c r="O8" s="230">
        <f>SUM(O9:O16)</f>
        <v>0</v>
      </c>
      <c r="P8" s="230"/>
      <c r="Q8" s="230">
        <f>SUM(Q9:Q16)</f>
        <v>0</v>
      </c>
      <c r="R8" s="231"/>
      <c r="S8" s="231"/>
      <c r="T8" s="232"/>
      <c r="U8" s="226"/>
      <c r="V8" s="226">
        <f>SUM(V9:V16)</f>
        <v>1.4500000000000002</v>
      </c>
      <c r="W8" s="226"/>
      <c r="X8" s="226"/>
      <c r="AG8" t="s">
        <v>165</v>
      </c>
    </row>
    <row r="9" spans="1:60" outlineLevel="1" x14ac:dyDescent="0.2">
      <c r="A9" s="257">
        <v>1</v>
      </c>
      <c r="B9" s="258" t="s">
        <v>512</v>
      </c>
      <c r="C9" s="269" t="s">
        <v>513</v>
      </c>
      <c r="D9" s="259" t="s">
        <v>272</v>
      </c>
      <c r="E9" s="260">
        <v>1</v>
      </c>
      <c r="F9" s="261"/>
      <c r="G9" s="262">
        <f>ROUND(E9*F9,2)</f>
        <v>0</v>
      </c>
      <c r="H9" s="261"/>
      <c r="I9" s="262">
        <f>ROUND(E9*H9,2)</f>
        <v>0</v>
      </c>
      <c r="J9" s="261"/>
      <c r="K9" s="262">
        <f>ROUND(E9*J9,2)</f>
        <v>0</v>
      </c>
      <c r="L9" s="262">
        <v>15</v>
      </c>
      <c r="M9" s="262">
        <f>G9*(1+L9/100)</f>
        <v>0</v>
      </c>
      <c r="N9" s="260">
        <v>0</v>
      </c>
      <c r="O9" s="260">
        <f>ROUND(E9*N9,2)</f>
        <v>0</v>
      </c>
      <c r="P9" s="260">
        <v>0</v>
      </c>
      <c r="Q9" s="260">
        <f>ROUND(E9*P9,2)</f>
        <v>0</v>
      </c>
      <c r="R9" s="262"/>
      <c r="S9" s="262" t="s">
        <v>190</v>
      </c>
      <c r="T9" s="263" t="s">
        <v>170</v>
      </c>
      <c r="U9" s="221">
        <v>0.32</v>
      </c>
      <c r="V9" s="221">
        <f>ROUND(E9*U9,2)</f>
        <v>0.32</v>
      </c>
      <c r="W9" s="221"/>
      <c r="X9" s="221" t="s">
        <v>255</v>
      </c>
      <c r="Y9" s="210"/>
      <c r="Z9" s="210"/>
      <c r="AA9" s="210"/>
      <c r="AB9" s="210"/>
      <c r="AC9" s="210"/>
      <c r="AD9" s="210"/>
      <c r="AE9" s="210"/>
      <c r="AF9" s="210"/>
      <c r="AG9" s="210" t="s">
        <v>514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7">
        <v>2</v>
      </c>
      <c r="B10" s="258" t="s">
        <v>515</v>
      </c>
      <c r="C10" s="269" t="s">
        <v>516</v>
      </c>
      <c r="D10" s="259" t="s">
        <v>272</v>
      </c>
      <c r="E10" s="260">
        <v>3</v>
      </c>
      <c r="F10" s="261"/>
      <c r="G10" s="262">
        <f>ROUND(E10*F10,2)</f>
        <v>0</v>
      </c>
      <c r="H10" s="261"/>
      <c r="I10" s="262">
        <f>ROUND(E10*H10,2)</f>
        <v>0</v>
      </c>
      <c r="J10" s="261"/>
      <c r="K10" s="262">
        <f>ROUND(E10*J10,2)</f>
        <v>0</v>
      </c>
      <c r="L10" s="262">
        <v>15</v>
      </c>
      <c r="M10" s="262">
        <f>G10*(1+L10/100)</f>
        <v>0</v>
      </c>
      <c r="N10" s="260">
        <v>0</v>
      </c>
      <c r="O10" s="260">
        <f>ROUND(E10*N10,2)</f>
        <v>0</v>
      </c>
      <c r="P10" s="260">
        <v>0</v>
      </c>
      <c r="Q10" s="260">
        <f>ROUND(E10*P10,2)</f>
        <v>0</v>
      </c>
      <c r="R10" s="262"/>
      <c r="S10" s="262" t="s">
        <v>169</v>
      </c>
      <c r="T10" s="263" t="s">
        <v>170</v>
      </c>
      <c r="U10" s="221">
        <v>0</v>
      </c>
      <c r="V10" s="221">
        <f>ROUND(E10*U10,2)</f>
        <v>0</v>
      </c>
      <c r="W10" s="221"/>
      <c r="X10" s="221" t="s">
        <v>285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517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7">
        <v>3</v>
      </c>
      <c r="B11" s="258" t="s">
        <v>518</v>
      </c>
      <c r="C11" s="269" t="s">
        <v>519</v>
      </c>
      <c r="D11" s="259" t="s">
        <v>272</v>
      </c>
      <c r="E11" s="260">
        <v>4</v>
      </c>
      <c r="F11" s="261"/>
      <c r="G11" s="262">
        <f>ROUND(E11*F11,2)</f>
        <v>0</v>
      </c>
      <c r="H11" s="261"/>
      <c r="I11" s="262">
        <f>ROUND(E11*H11,2)</f>
        <v>0</v>
      </c>
      <c r="J11" s="261"/>
      <c r="K11" s="262">
        <f>ROUND(E11*J11,2)</f>
        <v>0</v>
      </c>
      <c r="L11" s="262">
        <v>15</v>
      </c>
      <c r="M11" s="262">
        <f>G11*(1+L11/100)</f>
        <v>0</v>
      </c>
      <c r="N11" s="260">
        <v>0</v>
      </c>
      <c r="O11" s="260">
        <f>ROUND(E11*N11,2)</f>
        <v>0</v>
      </c>
      <c r="P11" s="260">
        <v>0</v>
      </c>
      <c r="Q11" s="260">
        <f>ROUND(E11*P11,2)</f>
        <v>0</v>
      </c>
      <c r="R11" s="262"/>
      <c r="S11" s="262" t="s">
        <v>169</v>
      </c>
      <c r="T11" s="263" t="s">
        <v>170</v>
      </c>
      <c r="U11" s="221">
        <v>0</v>
      </c>
      <c r="V11" s="221">
        <f>ROUND(E11*U11,2)</f>
        <v>0</v>
      </c>
      <c r="W11" s="221"/>
      <c r="X11" s="221" t="s">
        <v>255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256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7">
        <v>4</v>
      </c>
      <c r="B12" s="258" t="s">
        <v>520</v>
      </c>
      <c r="C12" s="269" t="s">
        <v>521</v>
      </c>
      <c r="D12" s="259" t="s">
        <v>272</v>
      </c>
      <c r="E12" s="260">
        <v>4</v>
      </c>
      <c r="F12" s="261"/>
      <c r="G12" s="262">
        <f>ROUND(E12*F12,2)</f>
        <v>0</v>
      </c>
      <c r="H12" s="261"/>
      <c r="I12" s="262">
        <f>ROUND(E12*H12,2)</f>
        <v>0</v>
      </c>
      <c r="J12" s="261"/>
      <c r="K12" s="262">
        <f>ROUND(E12*J12,2)</f>
        <v>0</v>
      </c>
      <c r="L12" s="262">
        <v>15</v>
      </c>
      <c r="M12" s="262">
        <f>G12*(1+L12/100)</f>
        <v>0</v>
      </c>
      <c r="N12" s="260">
        <v>0</v>
      </c>
      <c r="O12" s="260">
        <f>ROUND(E12*N12,2)</f>
        <v>0</v>
      </c>
      <c r="P12" s="260">
        <v>0</v>
      </c>
      <c r="Q12" s="260">
        <f>ROUND(E12*P12,2)</f>
        <v>0</v>
      </c>
      <c r="R12" s="262"/>
      <c r="S12" s="262" t="s">
        <v>169</v>
      </c>
      <c r="T12" s="263" t="s">
        <v>170</v>
      </c>
      <c r="U12" s="221">
        <v>0</v>
      </c>
      <c r="V12" s="221">
        <f>ROUND(E12*U12,2)</f>
        <v>0</v>
      </c>
      <c r="W12" s="221"/>
      <c r="X12" s="221" t="s">
        <v>285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517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7">
        <v>5</v>
      </c>
      <c r="B13" s="258" t="s">
        <v>522</v>
      </c>
      <c r="C13" s="269" t="s">
        <v>523</v>
      </c>
      <c r="D13" s="259" t="s">
        <v>272</v>
      </c>
      <c r="E13" s="260">
        <v>4</v>
      </c>
      <c r="F13" s="261"/>
      <c r="G13" s="262">
        <f>ROUND(E13*F13,2)</f>
        <v>0</v>
      </c>
      <c r="H13" s="261"/>
      <c r="I13" s="262">
        <f>ROUND(E13*H13,2)</f>
        <v>0</v>
      </c>
      <c r="J13" s="261"/>
      <c r="K13" s="262">
        <f>ROUND(E13*J13,2)</f>
        <v>0</v>
      </c>
      <c r="L13" s="262">
        <v>15</v>
      </c>
      <c r="M13" s="262">
        <f>G13*(1+L13/100)</f>
        <v>0</v>
      </c>
      <c r="N13" s="260">
        <v>0</v>
      </c>
      <c r="O13" s="260">
        <f>ROUND(E13*N13,2)</f>
        <v>0</v>
      </c>
      <c r="P13" s="260">
        <v>0</v>
      </c>
      <c r="Q13" s="260">
        <f>ROUND(E13*P13,2)</f>
        <v>0</v>
      </c>
      <c r="R13" s="262"/>
      <c r="S13" s="262" t="s">
        <v>190</v>
      </c>
      <c r="T13" s="263" t="s">
        <v>170</v>
      </c>
      <c r="U13" s="221">
        <v>8.3000000000000004E-2</v>
      </c>
      <c r="V13" s="221">
        <f>ROUND(E13*U13,2)</f>
        <v>0.33</v>
      </c>
      <c r="W13" s="221"/>
      <c r="X13" s="221" t="s">
        <v>255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514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7">
        <v>6</v>
      </c>
      <c r="B14" s="258" t="s">
        <v>524</v>
      </c>
      <c r="C14" s="269" t="s">
        <v>525</v>
      </c>
      <c r="D14" s="259" t="s">
        <v>526</v>
      </c>
      <c r="E14" s="260">
        <v>1</v>
      </c>
      <c r="F14" s="261"/>
      <c r="G14" s="262">
        <f>ROUND(E14*F14,2)</f>
        <v>0</v>
      </c>
      <c r="H14" s="261"/>
      <c r="I14" s="262">
        <f>ROUND(E14*H14,2)</f>
        <v>0</v>
      </c>
      <c r="J14" s="261"/>
      <c r="K14" s="262">
        <f>ROUND(E14*J14,2)</f>
        <v>0</v>
      </c>
      <c r="L14" s="262">
        <v>15</v>
      </c>
      <c r="M14" s="262">
        <f>G14*(1+L14/100)</f>
        <v>0</v>
      </c>
      <c r="N14" s="260">
        <v>0</v>
      </c>
      <c r="O14" s="260">
        <f>ROUND(E14*N14,2)</f>
        <v>0</v>
      </c>
      <c r="P14" s="260">
        <v>0</v>
      </c>
      <c r="Q14" s="260">
        <f>ROUND(E14*P14,2)</f>
        <v>0</v>
      </c>
      <c r="R14" s="262"/>
      <c r="S14" s="262" t="s">
        <v>169</v>
      </c>
      <c r="T14" s="263" t="s">
        <v>170</v>
      </c>
      <c r="U14" s="221">
        <v>0</v>
      </c>
      <c r="V14" s="221">
        <f>ROUND(E14*U14,2)</f>
        <v>0</v>
      </c>
      <c r="W14" s="221"/>
      <c r="X14" s="221" t="s">
        <v>285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517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3">
        <v>7</v>
      </c>
      <c r="B15" s="234" t="s">
        <v>527</v>
      </c>
      <c r="C15" s="245" t="s">
        <v>528</v>
      </c>
      <c r="D15" s="235" t="s">
        <v>526</v>
      </c>
      <c r="E15" s="236">
        <v>1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15</v>
      </c>
      <c r="M15" s="238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8"/>
      <c r="S15" s="238" t="s">
        <v>190</v>
      </c>
      <c r="T15" s="239" t="s">
        <v>170</v>
      </c>
      <c r="U15" s="221">
        <v>0.80400000000000005</v>
      </c>
      <c r="V15" s="221">
        <f>ROUND(E15*U15,2)</f>
        <v>0.8</v>
      </c>
      <c r="W15" s="221"/>
      <c r="X15" s="221" t="s">
        <v>255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514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>
        <v>8</v>
      </c>
      <c r="B16" s="218" t="s">
        <v>529</v>
      </c>
      <c r="C16" s="270" t="s">
        <v>530</v>
      </c>
      <c r="D16" s="219" t="s">
        <v>0</v>
      </c>
      <c r="E16" s="264"/>
      <c r="F16" s="222"/>
      <c r="G16" s="221">
        <f>ROUND(E16*F16,2)</f>
        <v>0</v>
      </c>
      <c r="H16" s="222"/>
      <c r="I16" s="221">
        <f>ROUND(E16*H16,2)</f>
        <v>0</v>
      </c>
      <c r="J16" s="222"/>
      <c r="K16" s="221">
        <f>ROUND(E16*J16,2)</f>
        <v>0</v>
      </c>
      <c r="L16" s="221">
        <v>15</v>
      </c>
      <c r="M16" s="221">
        <f>G16*(1+L16/100)</f>
        <v>0</v>
      </c>
      <c r="N16" s="220">
        <v>0</v>
      </c>
      <c r="O16" s="220">
        <f>ROUND(E16*N16,2)</f>
        <v>0</v>
      </c>
      <c r="P16" s="220">
        <v>0</v>
      </c>
      <c r="Q16" s="220">
        <f>ROUND(E16*P16,2)</f>
        <v>0</v>
      </c>
      <c r="R16" s="221"/>
      <c r="S16" s="221" t="s">
        <v>190</v>
      </c>
      <c r="T16" s="221" t="s">
        <v>170</v>
      </c>
      <c r="U16" s="221">
        <v>0</v>
      </c>
      <c r="V16" s="221">
        <f>ROUND(E16*U16,2)</f>
        <v>0</v>
      </c>
      <c r="W16" s="221"/>
      <c r="X16" s="221" t="s">
        <v>413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7" t="s">
        <v>164</v>
      </c>
      <c r="B17" s="228" t="s">
        <v>103</v>
      </c>
      <c r="C17" s="244" t="s">
        <v>104</v>
      </c>
      <c r="D17" s="229"/>
      <c r="E17" s="230"/>
      <c r="F17" s="231"/>
      <c r="G17" s="231">
        <f>SUMIF(AG18:AG26,"&lt;&gt;NOR",G18:G26)</f>
        <v>0</v>
      </c>
      <c r="H17" s="231"/>
      <c r="I17" s="231">
        <f>SUM(I18:I26)</f>
        <v>0</v>
      </c>
      <c r="J17" s="231"/>
      <c r="K17" s="231">
        <f>SUM(K18:K26)</f>
        <v>0</v>
      </c>
      <c r="L17" s="231"/>
      <c r="M17" s="231">
        <f>SUM(M18:M26)</f>
        <v>0</v>
      </c>
      <c r="N17" s="230"/>
      <c r="O17" s="230">
        <f>SUM(O18:O26)</f>
        <v>0</v>
      </c>
      <c r="P17" s="230"/>
      <c r="Q17" s="230">
        <f>SUM(Q18:Q26)</f>
        <v>0</v>
      </c>
      <c r="R17" s="231"/>
      <c r="S17" s="231"/>
      <c r="T17" s="232"/>
      <c r="U17" s="226"/>
      <c r="V17" s="226">
        <f>SUM(V18:V26)</f>
        <v>2.5300000000000002</v>
      </c>
      <c r="W17" s="226"/>
      <c r="X17" s="226"/>
      <c r="AG17" t="s">
        <v>165</v>
      </c>
    </row>
    <row r="18" spans="1:60" ht="22.5" outlineLevel="1" x14ac:dyDescent="0.2">
      <c r="A18" s="257">
        <v>9</v>
      </c>
      <c r="B18" s="258" t="s">
        <v>531</v>
      </c>
      <c r="C18" s="269" t="s">
        <v>532</v>
      </c>
      <c r="D18" s="259" t="s">
        <v>272</v>
      </c>
      <c r="E18" s="260">
        <v>1</v>
      </c>
      <c r="F18" s="261"/>
      <c r="G18" s="262">
        <f>ROUND(E18*F18,2)</f>
        <v>0</v>
      </c>
      <c r="H18" s="261"/>
      <c r="I18" s="262">
        <f>ROUND(E18*H18,2)</f>
        <v>0</v>
      </c>
      <c r="J18" s="261"/>
      <c r="K18" s="262">
        <f>ROUND(E18*J18,2)</f>
        <v>0</v>
      </c>
      <c r="L18" s="262">
        <v>15</v>
      </c>
      <c r="M18" s="262">
        <f>G18*(1+L18/100)</f>
        <v>0</v>
      </c>
      <c r="N18" s="260">
        <v>0</v>
      </c>
      <c r="O18" s="260">
        <f>ROUND(E18*N18,2)</f>
        <v>0</v>
      </c>
      <c r="P18" s="260">
        <v>0</v>
      </c>
      <c r="Q18" s="260">
        <f>ROUND(E18*P18,2)</f>
        <v>0</v>
      </c>
      <c r="R18" s="262"/>
      <c r="S18" s="262" t="s">
        <v>190</v>
      </c>
      <c r="T18" s="263" t="s">
        <v>170</v>
      </c>
      <c r="U18" s="221">
        <v>0.52200000000000002</v>
      </c>
      <c r="V18" s="221">
        <f>ROUND(E18*U18,2)</f>
        <v>0.52</v>
      </c>
      <c r="W18" s="221"/>
      <c r="X18" s="221" t="s">
        <v>255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514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7">
        <v>10</v>
      </c>
      <c r="B19" s="258" t="s">
        <v>533</v>
      </c>
      <c r="C19" s="269" t="s">
        <v>534</v>
      </c>
      <c r="D19" s="259" t="s">
        <v>526</v>
      </c>
      <c r="E19" s="260">
        <v>2</v>
      </c>
      <c r="F19" s="261"/>
      <c r="G19" s="262">
        <f>ROUND(E19*F19,2)</f>
        <v>0</v>
      </c>
      <c r="H19" s="261"/>
      <c r="I19" s="262">
        <f>ROUND(E19*H19,2)</f>
        <v>0</v>
      </c>
      <c r="J19" s="261"/>
      <c r="K19" s="262">
        <f>ROUND(E19*J19,2)</f>
        <v>0</v>
      </c>
      <c r="L19" s="262">
        <v>15</v>
      </c>
      <c r="M19" s="262">
        <f>G19*(1+L19/100)</f>
        <v>0</v>
      </c>
      <c r="N19" s="260">
        <v>0</v>
      </c>
      <c r="O19" s="260">
        <f>ROUND(E19*N19,2)</f>
        <v>0</v>
      </c>
      <c r="P19" s="260">
        <v>0</v>
      </c>
      <c r="Q19" s="260">
        <f>ROUND(E19*P19,2)</f>
        <v>0</v>
      </c>
      <c r="R19" s="262"/>
      <c r="S19" s="262" t="s">
        <v>190</v>
      </c>
      <c r="T19" s="263" t="s">
        <v>170</v>
      </c>
      <c r="U19" s="221">
        <v>0.42499999999999999</v>
      </c>
      <c r="V19" s="221">
        <f>ROUND(E19*U19,2)</f>
        <v>0.85</v>
      </c>
      <c r="W19" s="221"/>
      <c r="X19" s="221" t="s">
        <v>255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514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7">
        <v>11</v>
      </c>
      <c r="B20" s="258" t="s">
        <v>535</v>
      </c>
      <c r="C20" s="269" t="s">
        <v>536</v>
      </c>
      <c r="D20" s="259" t="s">
        <v>526</v>
      </c>
      <c r="E20" s="260">
        <v>1</v>
      </c>
      <c r="F20" s="261"/>
      <c r="G20" s="262">
        <f>ROUND(E20*F20,2)</f>
        <v>0</v>
      </c>
      <c r="H20" s="261"/>
      <c r="I20" s="262">
        <f>ROUND(E20*H20,2)</f>
        <v>0</v>
      </c>
      <c r="J20" s="261"/>
      <c r="K20" s="262">
        <f>ROUND(E20*J20,2)</f>
        <v>0</v>
      </c>
      <c r="L20" s="262">
        <v>15</v>
      </c>
      <c r="M20" s="262">
        <f>G20*(1+L20/100)</f>
        <v>0</v>
      </c>
      <c r="N20" s="260">
        <v>0</v>
      </c>
      <c r="O20" s="260">
        <f>ROUND(E20*N20,2)</f>
        <v>0</v>
      </c>
      <c r="P20" s="260">
        <v>0</v>
      </c>
      <c r="Q20" s="260">
        <f>ROUND(E20*P20,2)</f>
        <v>0</v>
      </c>
      <c r="R20" s="262"/>
      <c r="S20" s="262" t="s">
        <v>190</v>
      </c>
      <c r="T20" s="263" t="s">
        <v>170</v>
      </c>
      <c r="U20" s="221">
        <v>0.54</v>
      </c>
      <c r="V20" s="221">
        <f>ROUND(E20*U20,2)</f>
        <v>0.54</v>
      </c>
      <c r="W20" s="221"/>
      <c r="X20" s="221" t="s">
        <v>255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514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7">
        <v>12</v>
      </c>
      <c r="B21" s="258" t="s">
        <v>537</v>
      </c>
      <c r="C21" s="269" t="s">
        <v>538</v>
      </c>
      <c r="D21" s="259" t="s">
        <v>272</v>
      </c>
      <c r="E21" s="260">
        <v>1</v>
      </c>
      <c r="F21" s="261"/>
      <c r="G21" s="262">
        <f>ROUND(E21*F21,2)</f>
        <v>0</v>
      </c>
      <c r="H21" s="261"/>
      <c r="I21" s="262">
        <f>ROUND(E21*H21,2)</f>
        <v>0</v>
      </c>
      <c r="J21" s="261"/>
      <c r="K21" s="262">
        <f>ROUND(E21*J21,2)</f>
        <v>0</v>
      </c>
      <c r="L21" s="262">
        <v>15</v>
      </c>
      <c r="M21" s="262">
        <f>G21*(1+L21/100)</f>
        <v>0</v>
      </c>
      <c r="N21" s="260">
        <v>0</v>
      </c>
      <c r="O21" s="260">
        <f>ROUND(E21*N21,2)</f>
        <v>0</v>
      </c>
      <c r="P21" s="260">
        <v>0</v>
      </c>
      <c r="Q21" s="260">
        <f>ROUND(E21*P21,2)</f>
        <v>0</v>
      </c>
      <c r="R21" s="262"/>
      <c r="S21" s="262" t="s">
        <v>190</v>
      </c>
      <c r="T21" s="263" t="s">
        <v>170</v>
      </c>
      <c r="U21" s="221">
        <v>6.7000000000000004E-2</v>
      </c>
      <c r="V21" s="221">
        <f>ROUND(E21*U21,2)</f>
        <v>7.0000000000000007E-2</v>
      </c>
      <c r="W21" s="221"/>
      <c r="X21" s="221" t="s">
        <v>255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514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7">
        <v>13</v>
      </c>
      <c r="B22" s="258" t="s">
        <v>539</v>
      </c>
      <c r="C22" s="269" t="s">
        <v>540</v>
      </c>
      <c r="D22" s="259" t="s">
        <v>272</v>
      </c>
      <c r="E22" s="260">
        <v>1</v>
      </c>
      <c r="F22" s="261"/>
      <c r="G22" s="262">
        <f>ROUND(E22*F22,2)</f>
        <v>0</v>
      </c>
      <c r="H22" s="261"/>
      <c r="I22" s="262">
        <f>ROUND(E22*H22,2)</f>
        <v>0</v>
      </c>
      <c r="J22" s="261"/>
      <c r="K22" s="262">
        <f>ROUND(E22*J22,2)</f>
        <v>0</v>
      </c>
      <c r="L22" s="262">
        <v>15</v>
      </c>
      <c r="M22" s="262">
        <f>G22*(1+L22/100)</f>
        <v>0</v>
      </c>
      <c r="N22" s="260">
        <v>0</v>
      </c>
      <c r="O22" s="260">
        <f>ROUND(E22*N22,2)</f>
        <v>0</v>
      </c>
      <c r="P22" s="260">
        <v>0</v>
      </c>
      <c r="Q22" s="260">
        <f>ROUND(E22*P22,2)</f>
        <v>0</v>
      </c>
      <c r="R22" s="262"/>
      <c r="S22" s="262" t="s">
        <v>190</v>
      </c>
      <c r="T22" s="263" t="s">
        <v>170</v>
      </c>
      <c r="U22" s="221">
        <v>6.2E-2</v>
      </c>
      <c r="V22" s="221">
        <f>ROUND(E22*U22,2)</f>
        <v>0.06</v>
      </c>
      <c r="W22" s="221"/>
      <c r="X22" s="221" t="s">
        <v>255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514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7">
        <v>14</v>
      </c>
      <c r="B23" s="258" t="s">
        <v>541</v>
      </c>
      <c r="C23" s="269" t="s">
        <v>542</v>
      </c>
      <c r="D23" s="259" t="s">
        <v>526</v>
      </c>
      <c r="E23" s="260">
        <v>4</v>
      </c>
      <c r="F23" s="261"/>
      <c r="G23" s="262">
        <f>ROUND(E23*F23,2)</f>
        <v>0</v>
      </c>
      <c r="H23" s="261"/>
      <c r="I23" s="262">
        <f>ROUND(E23*H23,2)</f>
        <v>0</v>
      </c>
      <c r="J23" s="261"/>
      <c r="K23" s="262">
        <f>ROUND(E23*J23,2)</f>
        <v>0</v>
      </c>
      <c r="L23" s="262">
        <v>15</v>
      </c>
      <c r="M23" s="262">
        <f>G23*(1+L23/100)</f>
        <v>0</v>
      </c>
      <c r="N23" s="260">
        <v>0</v>
      </c>
      <c r="O23" s="260">
        <f>ROUND(E23*N23,2)</f>
        <v>0</v>
      </c>
      <c r="P23" s="260">
        <v>0</v>
      </c>
      <c r="Q23" s="260">
        <f>ROUND(E23*P23,2)</f>
        <v>0</v>
      </c>
      <c r="R23" s="262"/>
      <c r="S23" s="262" t="s">
        <v>169</v>
      </c>
      <c r="T23" s="263" t="s">
        <v>170</v>
      </c>
      <c r="U23" s="221">
        <v>0</v>
      </c>
      <c r="V23" s="221">
        <f>ROUND(E23*U23,2)</f>
        <v>0</v>
      </c>
      <c r="W23" s="221"/>
      <c r="X23" s="221" t="s">
        <v>285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517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57">
        <v>15</v>
      </c>
      <c r="B24" s="258" t="s">
        <v>543</v>
      </c>
      <c r="C24" s="269" t="s">
        <v>544</v>
      </c>
      <c r="D24" s="259" t="s">
        <v>526</v>
      </c>
      <c r="E24" s="260">
        <v>2</v>
      </c>
      <c r="F24" s="261"/>
      <c r="G24" s="262">
        <f>ROUND(E24*F24,2)</f>
        <v>0</v>
      </c>
      <c r="H24" s="261"/>
      <c r="I24" s="262">
        <f>ROUND(E24*H24,2)</f>
        <v>0</v>
      </c>
      <c r="J24" s="261"/>
      <c r="K24" s="262">
        <f>ROUND(E24*J24,2)</f>
        <v>0</v>
      </c>
      <c r="L24" s="262">
        <v>15</v>
      </c>
      <c r="M24" s="262">
        <f>G24*(1+L24/100)</f>
        <v>0</v>
      </c>
      <c r="N24" s="260">
        <v>0</v>
      </c>
      <c r="O24" s="260">
        <f>ROUND(E24*N24,2)</f>
        <v>0</v>
      </c>
      <c r="P24" s="260">
        <v>0</v>
      </c>
      <c r="Q24" s="260">
        <f>ROUND(E24*P24,2)</f>
        <v>0</v>
      </c>
      <c r="R24" s="262"/>
      <c r="S24" s="262" t="s">
        <v>169</v>
      </c>
      <c r="T24" s="263" t="s">
        <v>170</v>
      </c>
      <c r="U24" s="221">
        <v>0</v>
      </c>
      <c r="V24" s="221">
        <f>ROUND(E24*U24,2)</f>
        <v>0</v>
      </c>
      <c r="W24" s="221"/>
      <c r="X24" s="221" t="s">
        <v>285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517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3">
        <v>16</v>
      </c>
      <c r="B25" s="234" t="s">
        <v>545</v>
      </c>
      <c r="C25" s="245" t="s">
        <v>546</v>
      </c>
      <c r="D25" s="235" t="s">
        <v>526</v>
      </c>
      <c r="E25" s="236">
        <v>2</v>
      </c>
      <c r="F25" s="237"/>
      <c r="G25" s="238">
        <f>ROUND(E25*F25,2)</f>
        <v>0</v>
      </c>
      <c r="H25" s="237"/>
      <c r="I25" s="238">
        <f>ROUND(E25*H25,2)</f>
        <v>0</v>
      </c>
      <c r="J25" s="237"/>
      <c r="K25" s="238">
        <f>ROUND(E25*J25,2)</f>
        <v>0</v>
      </c>
      <c r="L25" s="238">
        <v>15</v>
      </c>
      <c r="M25" s="238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8"/>
      <c r="S25" s="238" t="s">
        <v>190</v>
      </c>
      <c r="T25" s="239" t="s">
        <v>170</v>
      </c>
      <c r="U25" s="221">
        <v>0.24267</v>
      </c>
      <c r="V25" s="221">
        <f>ROUND(E25*U25,2)</f>
        <v>0.49</v>
      </c>
      <c r="W25" s="221"/>
      <c r="X25" s="221" t="s">
        <v>255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514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>
        <v>17</v>
      </c>
      <c r="B26" s="218" t="s">
        <v>547</v>
      </c>
      <c r="C26" s="270" t="s">
        <v>530</v>
      </c>
      <c r="D26" s="219" t="s">
        <v>0</v>
      </c>
      <c r="E26" s="264"/>
      <c r="F26" s="222"/>
      <c r="G26" s="221">
        <f>ROUND(E26*F26,2)</f>
        <v>0</v>
      </c>
      <c r="H26" s="222"/>
      <c r="I26" s="221">
        <f>ROUND(E26*H26,2)</f>
        <v>0</v>
      </c>
      <c r="J26" s="222"/>
      <c r="K26" s="221">
        <f>ROUND(E26*J26,2)</f>
        <v>0</v>
      </c>
      <c r="L26" s="221">
        <v>15</v>
      </c>
      <c r="M26" s="221">
        <f>G26*(1+L26/100)</f>
        <v>0</v>
      </c>
      <c r="N26" s="220">
        <v>0</v>
      </c>
      <c r="O26" s="220">
        <f>ROUND(E26*N26,2)</f>
        <v>0</v>
      </c>
      <c r="P26" s="220">
        <v>0</v>
      </c>
      <c r="Q26" s="220">
        <f>ROUND(E26*P26,2)</f>
        <v>0</v>
      </c>
      <c r="R26" s="221"/>
      <c r="S26" s="221" t="s">
        <v>190</v>
      </c>
      <c r="T26" s="221" t="s">
        <v>170</v>
      </c>
      <c r="U26" s="221">
        <v>0</v>
      </c>
      <c r="V26" s="221">
        <f>ROUND(E26*U26,2)</f>
        <v>0</v>
      </c>
      <c r="W26" s="221"/>
      <c r="X26" s="221" t="s">
        <v>413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414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7" t="s">
        <v>164</v>
      </c>
      <c r="B27" s="228" t="s">
        <v>105</v>
      </c>
      <c r="C27" s="244" t="s">
        <v>106</v>
      </c>
      <c r="D27" s="229"/>
      <c r="E27" s="230"/>
      <c r="F27" s="231"/>
      <c r="G27" s="231">
        <f>SUMIF(AG28:AG43,"&lt;&gt;NOR",G28:G43)</f>
        <v>0</v>
      </c>
      <c r="H27" s="231"/>
      <c r="I27" s="231">
        <f>SUM(I28:I43)</f>
        <v>0</v>
      </c>
      <c r="J27" s="231"/>
      <c r="K27" s="231">
        <f>SUM(K28:K43)</f>
        <v>0</v>
      </c>
      <c r="L27" s="231"/>
      <c r="M27" s="231">
        <f>SUM(M28:M43)</f>
        <v>0</v>
      </c>
      <c r="N27" s="230"/>
      <c r="O27" s="230">
        <f>SUM(O28:O43)</f>
        <v>0</v>
      </c>
      <c r="P27" s="230"/>
      <c r="Q27" s="230">
        <f>SUM(Q28:Q43)</f>
        <v>0</v>
      </c>
      <c r="R27" s="231"/>
      <c r="S27" s="231"/>
      <c r="T27" s="232"/>
      <c r="U27" s="226"/>
      <c r="V27" s="226">
        <f>SUM(V28:V43)</f>
        <v>2.91</v>
      </c>
      <c r="W27" s="226"/>
      <c r="X27" s="226"/>
      <c r="AG27" t="s">
        <v>165</v>
      </c>
    </row>
    <row r="28" spans="1:60" outlineLevel="1" x14ac:dyDescent="0.2">
      <c r="A28" s="257">
        <v>18</v>
      </c>
      <c r="B28" s="258" t="s">
        <v>548</v>
      </c>
      <c r="C28" s="269" t="s">
        <v>549</v>
      </c>
      <c r="D28" s="259" t="s">
        <v>526</v>
      </c>
      <c r="E28" s="260">
        <v>1</v>
      </c>
      <c r="F28" s="261"/>
      <c r="G28" s="262">
        <f>ROUND(E28*F28,2)</f>
        <v>0</v>
      </c>
      <c r="H28" s="261"/>
      <c r="I28" s="262">
        <f>ROUND(E28*H28,2)</f>
        <v>0</v>
      </c>
      <c r="J28" s="261"/>
      <c r="K28" s="262">
        <f>ROUND(E28*J28,2)</f>
        <v>0</v>
      </c>
      <c r="L28" s="262">
        <v>15</v>
      </c>
      <c r="M28" s="262">
        <f>G28*(1+L28/100)</f>
        <v>0</v>
      </c>
      <c r="N28" s="260">
        <v>0</v>
      </c>
      <c r="O28" s="260">
        <f>ROUND(E28*N28,2)</f>
        <v>0</v>
      </c>
      <c r="P28" s="260">
        <v>0</v>
      </c>
      <c r="Q28" s="260">
        <f>ROUND(E28*P28,2)</f>
        <v>0</v>
      </c>
      <c r="R28" s="262"/>
      <c r="S28" s="262" t="s">
        <v>169</v>
      </c>
      <c r="T28" s="263" t="s">
        <v>170</v>
      </c>
      <c r="U28" s="221">
        <v>0</v>
      </c>
      <c r="V28" s="221">
        <f>ROUND(E28*U28,2)</f>
        <v>0</v>
      </c>
      <c r="W28" s="221"/>
      <c r="X28" s="221" t="s">
        <v>285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517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57">
        <v>19</v>
      </c>
      <c r="B29" s="258" t="s">
        <v>550</v>
      </c>
      <c r="C29" s="269" t="s">
        <v>551</v>
      </c>
      <c r="D29" s="259" t="s">
        <v>526</v>
      </c>
      <c r="E29" s="260">
        <v>1</v>
      </c>
      <c r="F29" s="261"/>
      <c r="G29" s="262">
        <f>ROUND(E29*F29,2)</f>
        <v>0</v>
      </c>
      <c r="H29" s="261"/>
      <c r="I29" s="262">
        <f>ROUND(E29*H29,2)</f>
        <v>0</v>
      </c>
      <c r="J29" s="261"/>
      <c r="K29" s="262">
        <f>ROUND(E29*J29,2)</f>
        <v>0</v>
      </c>
      <c r="L29" s="262">
        <v>15</v>
      </c>
      <c r="M29" s="262">
        <f>G29*(1+L29/100)</f>
        <v>0</v>
      </c>
      <c r="N29" s="260">
        <v>0</v>
      </c>
      <c r="O29" s="260">
        <f>ROUND(E29*N29,2)</f>
        <v>0</v>
      </c>
      <c r="P29" s="260">
        <v>0</v>
      </c>
      <c r="Q29" s="260">
        <f>ROUND(E29*P29,2)</f>
        <v>0</v>
      </c>
      <c r="R29" s="262"/>
      <c r="S29" s="262" t="s">
        <v>190</v>
      </c>
      <c r="T29" s="263" t="s">
        <v>170</v>
      </c>
      <c r="U29" s="221">
        <v>0.50600000000000001</v>
      </c>
      <c r="V29" s="221">
        <f>ROUND(E29*U29,2)</f>
        <v>0.51</v>
      </c>
      <c r="W29" s="221"/>
      <c r="X29" s="221" t="s">
        <v>255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514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57">
        <v>20</v>
      </c>
      <c r="B30" s="258" t="s">
        <v>548</v>
      </c>
      <c r="C30" s="269" t="s">
        <v>552</v>
      </c>
      <c r="D30" s="259" t="s">
        <v>526</v>
      </c>
      <c r="E30" s="260">
        <v>1</v>
      </c>
      <c r="F30" s="261"/>
      <c r="G30" s="262">
        <f>ROUND(E30*F30,2)</f>
        <v>0</v>
      </c>
      <c r="H30" s="261"/>
      <c r="I30" s="262">
        <f>ROUND(E30*H30,2)</f>
        <v>0</v>
      </c>
      <c r="J30" s="261"/>
      <c r="K30" s="262">
        <f>ROUND(E30*J30,2)</f>
        <v>0</v>
      </c>
      <c r="L30" s="262">
        <v>15</v>
      </c>
      <c r="M30" s="262">
        <f>G30*(1+L30/100)</f>
        <v>0</v>
      </c>
      <c r="N30" s="260">
        <v>0</v>
      </c>
      <c r="O30" s="260">
        <f>ROUND(E30*N30,2)</f>
        <v>0</v>
      </c>
      <c r="P30" s="260">
        <v>0</v>
      </c>
      <c r="Q30" s="260">
        <f>ROUND(E30*P30,2)</f>
        <v>0</v>
      </c>
      <c r="R30" s="262"/>
      <c r="S30" s="262" t="s">
        <v>169</v>
      </c>
      <c r="T30" s="263" t="s">
        <v>170</v>
      </c>
      <c r="U30" s="221">
        <v>0</v>
      </c>
      <c r="V30" s="221">
        <f>ROUND(E30*U30,2)</f>
        <v>0</v>
      </c>
      <c r="W30" s="221"/>
      <c r="X30" s="221" t="s">
        <v>553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554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7">
        <v>21</v>
      </c>
      <c r="B31" s="258" t="s">
        <v>555</v>
      </c>
      <c r="C31" s="269" t="s">
        <v>556</v>
      </c>
      <c r="D31" s="259" t="s">
        <v>526</v>
      </c>
      <c r="E31" s="260">
        <v>1</v>
      </c>
      <c r="F31" s="261"/>
      <c r="G31" s="262">
        <f>ROUND(E31*F31,2)</f>
        <v>0</v>
      </c>
      <c r="H31" s="261"/>
      <c r="I31" s="262">
        <f>ROUND(E31*H31,2)</f>
        <v>0</v>
      </c>
      <c r="J31" s="261"/>
      <c r="K31" s="262">
        <f>ROUND(E31*J31,2)</f>
        <v>0</v>
      </c>
      <c r="L31" s="262">
        <v>15</v>
      </c>
      <c r="M31" s="262">
        <f>G31*(1+L31/100)</f>
        <v>0</v>
      </c>
      <c r="N31" s="260">
        <v>0</v>
      </c>
      <c r="O31" s="260">
        <f>ROUND(E31*N31,2)</f>
        <v>0</v>
      </c>
      <c r="P31" s="260">
        <v>0</v>
      </c>
      <c r="Q31" s="260">
        <f>ROUND(E31*P31,2)</f>
        <v>0</v>
      </c>
      <c r="R31" s="262"/>
      <c r="S31" s="262" t="s">
        <v>190</v>
      </c>
      <c r="T31" s="263" t="s">
        <v>170</v>
      </c>
      <c r="U31" s="221">
        <v>0.25</v>
      </c>
      <c r="V31" s="221">
        <f>ROUND(E31*U31,2)</f>
        <v>0.25</v>
      </c>
      <c r="W31" s="221"/>
      <c r="X31" s="221" t="s">
        <v>255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514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7">
        <v>22</v>
      </c>
      <c r="B32" s="258" t="s">
        <v>548</v>
      </c>
      <c r="C32" s="269" t="s">
        <v>557</v>
      </c>
      <c r="D32" s="259" t="s">
        <v>526</v>
      </c>
      <c r="E32" s="260">
        <v>1</v>
      </c>
      <c r="F32" s="261"/>
      <c r="G32" s="262">
        <f>ROUND(E32*F32,2)</f>
        <v>0</v>
      </c>
      <c r="H32" s="261"/>
      <c r="I32" s="262">
        <f>ROUND(E32*H32,2)</f>
        <v>0</v>
      </c>
      <c r="J32" s="261"/>
      <c r="K32" s="262">
        <f>ROUND(E32*J32,2)</f>
        <v>0</v>
      </c>
      <c r="L32" s="262">
        <v>15</v>
      </c>
      <c r="M32" s="262">
        <f>G32*(1+L32/100)</f>
        <v>0</v>
      </c>
      <c r="N32" s="260">
        <v>0</v>
      </c>
      <c r="O32" s="260">
        <f>ROUND(E32*N32,2)</f>
        <v>0</v>
      </c>
      <c r="P32" s="260">
        <v>0</v>
      </c>
      <c r="Q32" s="260">
        <f>ROUND(E32*P32,2)</f>
        <v>0</v>
      </c>
      <c r="R32" s="262"/>
      <c r="S32" s="262" t="s">
        <v>169</v>
      </c>
      <c r="T32" s="263" t="s">
        <v>170</v>
      </c>
      <c r="U32" s="221">
        <v>0</v>
      </c>
      <c r="V32" s="221">
        <f>ROUND(E32*U32,2)</f>
        <v>0</v>
      </c>
      <c r="W32" s="221"/>
      <c r="X32" s="221" t="s">
        <v>553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554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7">
        <v>23</v>
      </c>
      <c r="B33" s="258" t="s">
        <v>558</v>
      </c>
      <c r="C33" s="269" t="s">
        <v>559</v>
      </c>
      <c r="D33" s="259" t="s">
        <v>526</v>
      </c>
      <c r="E33" s="260">
        <v>1</v>
      </c>
      <c r="F33" s="261"/>
      <c r="G33" s="262">
        <f>ROUND(E33*F33,2)</f>
        <v>0</v>
      </c>
      <c r="H33" s="261"/>
      <c r="I33" s="262">
        <f>ROUND(E33*H33,2)</f>
        <v>0</v>
      </c>
      <c r="J33" s="261"/>
      <c r="K33" s="262">
        <f>ROUND(E33*J33,2)</f>
        <v>0</v>
      </c>
      <c r="L33" s="262">
        <v>15</v>
      </c>
      <c r="M33" s="262">
        <f>G33*(1+L33/100)</f>
        <v>0</v>
      </c>
      <c r="N33" s="260">
        <v>0</v>
      </c>
      <c r="O33" s="260">
        <f>ROUND(E33*N33,2)</f>
        <v>0</v>
      </c>
      <c r="P33" s="260">
        <v>0</v>
      </c>
      <c r="Q33" s="260">
        <f>ROUND(E33*P33,2)</f>
        <v>0</v>
      </c>
      <c r="R33" s="262"/>
      <c r="S33" s="262" t="s">
        <v>190</v>
      </c>
      <c r="T33" s="263" t="s">
        <v>170</v>
      </c>
      <c r="U33" s="221">
        <v>0.44500000000000001</v>
      </c>
      <c r="V33" s="221">
        <f>ROUND(E33*U33,2)</f>
        <v>0.45</v>
      </c>
      <c r="W33" s="221"/>
      <c r="X33" s="221" t="s">
        <v>255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514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7">
        <v>24</v>
      </c>
      <c r="B34" s="258" t="s">
        <v>548</v>
      </c>
      <c r="C34" s="269" t="s">
        <v>560</v>
      </c>
      <c r="D34" s="259" t="s">
        <v>526</v>
      </c>
      <c r="E34" s="260">
        <v>4</v>
      </c>
      <c r="F34" s="261"/>
      <c r="G34" s="262">
        <f>ROUND(E34*F34,2)</f>
        <v>0</v>
      </c>
      <c r="H34" s="261"/>
      <c r="I34" s="262">
        <f>ROUND(E34*H34,2)</f>
        <v>0</v>
      </c>
      <c r="J34" s="261"/>
      <c r="K34" s="262">
        <f>ROUND(E34*J34,2)</f>
        <v>0</v>
      </c>
      <c r="L34" s="262">
        <v>15</v>
      </c>
      <c r="M34" s="262">
        <f>G34*(1+L34/100)</f>
        <v>0</v>
      </c>
      <c r="N34" s="260">
        <v>0</v>
      </c>
      <c r="O34" s="260">
        <f>ROUND(E34*N34,2)</f>
        <v>0</v>
      </c>
      <c r="P34" s="260">
        <v>0</v>
      </c>
      <c r="Q34" s="260">
        <f>ROUND(E34*P34,2)</f>
        <v>0</v>
      </c>
      <c r="R34" s="262"/>
      <c r="S34" s="262" t="s">
        <v>169</v>
      </c>
      <c r="T34" s="263" t="s">
        <v>170</v>
      </c>
      <c r="U34" s="221">
        <v>0</v>
      </c>
      <c r="V34" s="221">
        <f>ROUND(E34*U34,2)</f>
        <v>0</v>
      </c>
      <c r="W34" s="221"/>
      <c r="X34" s="221" t="s">
        <v>553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554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7">
        <v>25</v>
      </c>
      <c r="B35" s="258" t="s">
        <v>561</v>
      </c>
      <c r="C35" s="269" t="s">
        <v>562</v>
      </c>
      <c r="D35" s="259" t="s">
        <v>526</v>
      </c>
      <c r="E35" s="260">
        <v>4</v>
      </c>
      <c r="F35" s="261"/>
      <c r="G35" s="262">
        <f>ROUND(E35*F35,2)</f>
        <v>0</v>
      </c>
      <c r="H35" s="261"/>
      <c r="I35" s="262">
        <f>ROUND(E35*H35,2)</f>
        <v>0</v>
      </c>
      <c r="J35" s="261"/>
      <c r="K35" s="262">
        <f>ROUND(E35*J35,2)</f>
        <v>0</v>
      </c>
      <c r="L35" s="262">
        <v>15</v>
      </c>
      <c r="M35" s="262">
        <f>G35*(1+L35/100)</f>
        <v>0</v>
      </c>
      <c r="N35" s="260">
        <v>0</v>
      </c>
      <c r="O35" s="260">
        <f>ROUND(E35*N35,2)</f>
        <v>0</v>
      </c>
      <c r="P35" s="260">
        <v>0</v>
      </c>
      <c r="Q35" s="260">
        <f>ROUND(E35*P35,2)</f>
        <v>0</v>
      </c>
      <c r="R35" s="262"/>
      <c r="S35" s="262" t="s">
        <v>190</v>
      </c>
      <c r="T35" s="263" t="s">
        <v>170</v>
      </c>
      <c r="U35" s="221">
        <v>0.22700000000000001</v>
      </c>
      <c r="V35" s="221">
        <f>ROUND(E35*U35,2)</f>
        <v>0.91</v>
      </c>
      <c r="W35" s="221"/>
      <c r="X35" s="221" t="s">
        <v>255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514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7">
        <v>26</v>
      </c>
      <c r="B36" s="258" t="s">
        <v>548</v>
      </c>
      <c r="C36" s="269" t="s">
        <v>563</v>
      </c>
      <c r="D36" s="259" t="s">
        <v>526</v>
      </c>
      <c r="E36" s="260">
        <v>4</v>
      </c>
      <c r="F36" s="261"/>
      <c r="G36" s="262">
        <f>ROUND(E36*F36,2)</f>
        <v>0</v>
      </c>
      <c r="H36" s="261"/>
      <c r="I36" s="262">
        <f>ROUND(E36*H36,2)</f>
        <v>0</v>
      </c>
      <c r="J36" s="261"/>
      <c r="K36" s="262">
        <f>ROUND(E36*J36,2)</f>
        <v>0</v>
      </c>
      <c r="L36" s="262">
        <v>15</v>
      </c>
      <c r="M36" s="262">
        <f>G36*(1+L36/100)</f>
        <v>0</v>
      </c>
      <c r="N36" s="260">
        <v>0</v>
      </c>
      <c r="O36" s="260">
        <f>ROUND(E36*N36,2)</f>
        <v>0</v>
      </c>
      <c r="P36" s="260">
        <v>0</v>
      </c>
      <c r="Q36" s="260">
        <f>ROUND(E36*P36,2)</f>
        <v>0</v>
      </c>
      <c r="R36" s="262"/>
      <c r="S36" s="262" t="s">
        <v>169</v>
      </c>
      <c r="T36" s="263" t="s">
        <v>170</v>
      </c>
      <c r="U36" s="221">
        <v>0</v>
      </c>
      <c r="V36" s="221">
        <f>ROUND(E36*U36,2)</f>
        <v>0</v>
      </c>
      <c r="W36" s="221"/>
      <c r="X36" s="221" t="s">
        <v>255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514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57">
        <v>27</v>
      </c>
      <c r="B37" s="258" t="s">
        <v>564</v>
      </c>
      <c r="C37" s="269" t="s">
        <v>565</v>
      </c>
      <c r="D37" s="259" t="s">
        <v>526</v>
      </c>
      <c r="E37" s="260">
        <v>1</v>
      </c>
      <c r="F37" s="261"/>
      <c r="G37" s="262">
        <f>ROUND(E37*F37,2)</f>
        <v>0</v>
      </c>
      <c r="H37" s="261"/>
      <c r="I37" s="262">
        <f>ROUND(E37*H37,2)</f>
        <v>0</v>
      </c>
      <c r="J37" s="261"/>
      <c r="K37" s="262">
        <f>ROUND(E37*J37,2)</f>
        <v>0</v>
      </c>
      <c r="L37" s="262">
        <v>15</v>
      </c>
      <c r="M37" s="262">
        <f>G37*(1+L37/100)</f>
        <v>0</v>
      </c>
      <c r="N37" s="260">
        <v>0</v>
      </c>
      <c r="O37" s="260">
        <f>ROUND(E37*N37,2)</f>
        <v>0</v>
      </c>
      <c r="P37" s="260">
        <v>0</v>
      </c>
      <c r="Q37" s="260">
        <f>ROUND(E37*P37,2)</f>
        <v>0</v>
      </c>
      <c r="R37" s="262"/>
      <c r="S37" s="262" t="s">
        <v>169</v>
      </c>
      <c r="T37" s="263" t="s">
        <v>170</v>
      </c>
      <c r="U37" s="221">
        <v>0</v>
      </c>
      <c r="V37" s="221">
        <f>ROUND(E37*U37,2)</f>
        <v>0</v>
      </c>
      <c r="W37" s="221"/>
      <c r="X37" s="221" t="s">
        <v>285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517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7">
        <v>28</v>
      </c>
      <c r="B38" s="258" t="s">
        <v>566</v>
      </c>
      <c r="C38" s="269" t="s">
        <v>567</v>
      </c>
      <c r="D38" s="259" t="s">
        <v>526</v>
      </c>
      <c r="E38" s="260">
        <v>1</v>
      </c>
      <c r="F38" s="261"/>
      <c r="G38" s="262">
        <f>ROUND(E38*F38,2)</f>
        <v>0</v>
      </c>
      <c r="H38" s="261"/>
      <c r="I38" s="262">
        <f>ROUND(E38*H38,2)</f>
        <v>0</v>
      </c>
      <c r="J38" s="261"/>
      <c r="K38" s="262">
        <f>ROUND(E38*J38,2)</f>
        <v>0</v>
      </c>
      <c r="L38" s="262">
        <v>15</v>
      </c>
      <c r="M38" s="262">
        <f>G38*(1+L38/100)</f>
        <v>0</v>
      </c>
      <c r="N38" s="260">
        <v>0</v>
      </c>
      <c r="O38" s="260">
        <f>ROUND(E38*N38,2)</f>
        <v>0</v>
      </c>
      <c r="P38" s="260">
        <v>0</v>
      </c>
      <c r="Q38" s="260">
        <f>ROUND(E38*P38,2)</f>
        <v>0</v>
      </c>
      <c r="R38" s="262"/>
      <c r="S38" s="262" t="s">
        <v>190</v>
      </c>
      <c r="T38" s="263" t="s">
        <v>170</v>
      </c>
      <c r="U38" s="221">
        <v>0.53800000000000003</v>
      </c>
      <c r="V38" s="221">
        <f>ROUND(E38*U38,2)</f>
        <v>0.54</v>
      </c>
      <c r="W38" s="221"/>
      <c r="X38" s="221" t="s">
        <v>255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514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7">
        <v>29</v>
      </c>
      <c r="B39" s="258" t="s">
        <v>568</v>
      </c>
      <c r="C39" s="269" t="s">
        <v>569</v>
      </c>
      <c r="D39" s="259" t="s">
        <v>526</v>
      </c>
      <c r="E39" s="260">
        <v>1</v>
      </c>
      <c r="F39" s="261"/>
      <c r="G39" s="262">
        <f>ROUND(E39*F39,2)</f>
        <v>0</v>
      </c>
      <c r="H39" s="261"/>
      <c r="I39" s="262">
        <f>ROUND(E39*H39,2)</f>
        <v>0</v>
      </c>
      <c r="J39" s="261"/>
      <c r="K39" s="262">
        <f>ROUND(E39*J39,2)</f>
        <v>0</v>
      </c>
      <c r="L39" s="262">
        <v>15</v>
      </c>
      <c r="M39" s="262">
        <f>G39*(1+L39/100)</f>
        <v>0</v>
      </c>
      <c r="N39" s="260">
        <v>0</v>
      </c>
      <c r="O39" s="260">
        <f>ROUND(E39*N39,2)</f>
        <v>0</v>
      </c>
      <c r="P39" s="260">
        <v>0</v>
      </c>
      <c r="Q39" s="260">
        <f>ROUND(E39*P39,2)</f>
        <v>0</v>
      </c>
      <c r="R39" s="262"/>
      <c r="S39" s="262" t="s">
        <v>169</v>
      </c>
      <c r="T39" s="263" t="s">
        <v>170</v>
      </c>
      <c r="U39" s="221">
        <v>0</v>
      </c>
      <c r="V39" s="221">
        <f>ROUND(E39*U39,2)</f>
        <v>0</v>
      </c>
      <c r="W39" s="221"/>
      <c r="X39" s="221" t="s">
        <v>285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517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57">
        <v>30</v>
      </c>
      <c r="B40" s="258" t="s">
        <v>570</v>
      </c>
      <c r="C40" s="269" t="s">
        <v>571</v>
      </c>
      <c r="D40" s="259" t="s">
        <v>526</v>
      </c>
      <c r="E40" s="260">
        <v>1</v>
      </c>
      <c r="F40" s="261"/>
      <c r="G40" s="262">
        <f>ROUND(E40*F40,2)</f>
        <v>0</v>
      </c>
      <c r="H40" s="261"/>
      <c r="I40" s="262">
        <f>ROUND(E40*H40,2)</f>
        <v>0</v>
      </c>
      <c r="J40" s="261"/>
      <c r="K40" s="262">
        <f>ROUND(E40*J40,2)</f>
        <v>0</v>
      </c>
      <c r="L40" s="262">
        <v>15</v>
      </c>
      <c r="M40" s="262">
        <f>G40*(1+L40/100)</f>
        <v>0</v>
      </c>
      <c r="N40" s="260">
        <v>0</v>
      </c>
      <c r="O40" s="260">
        <f>ROUND(E40*N40,2)</f>
        <v>0</v>
      </c>
      <c r="P40" s="260">
        <v>0</v>
      </c>
      <c r="Q40" s="260">
        <f>ROUND(E40*P40,2)</f>
        <v>0</v>
      </c>
      <c r="R40" s="262"/>
      <c r="S40" s="262" t="s">
        <v>190</v>
      </c>
      <c r="T40" s="263" t="s">
        <v>170</v>
      </c>
      <c r="U40" s="221">
        <v>0.246</v>
      </c>
      <c r="V40" s="221">
        <f>ROUND(E40*U40,2)</f>
        <v>0.25</v>
      </c>
      <c r="W40" s="221"/>
      <c r="X40" s="221" t="s">
        <v>255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514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57">
        <v>31</v>
      </c>
      <c r="B41" s="258" t="s">
        <v>572</v>
      </c>
      <c r="C41" s="269" t="s">
        <v>573</v>
      </c>
      <c r="D41" s="259" t="s">
        <v>526</v>
      </c>
      <c r="E41" s="260">
        <v>4</v>
      </c>
      <c r="F41" s="261"/>
      <c r="G41" s="262">
        <f>ROUND(E41*F41,2)</f>
        <v>0</v>
      </c>
      <c r="H41" s="261"/>
      <c r="I41" s="262">
        <f>ROUND(E41*H41,2)</f>
        <v>0</v>
      </c>
      <c r="J41" s="261"/>
      <c r="K41" s="262">
        <f>ROUND(E41*J41,2)</f>
        <v>0</v>
      </c>
      <c r="L41" s="262">
        <v>15</v>
      </c>
      <c r="M41" s="262">
        <f>G41*(1+L41/100)</f>
        <v>0</v>
      </c>
      <c r="N41" s="260">
        <v>0</v>
      </c>
      <c r="O41" s="260">
        <f>ROUND(E41*N41,2)</f>
        <v>0</v>
      </c>
      <c r="P41" s="260">
        <v>0</v>
      </c>
      <c r="Q41" s="260">
        <f>ROUND(E41*P41,2)</f>
        <v>0</v>
      </c>
      <c r="R41" s="262"/>
      <c r="S41" s="262" t="s">
        <v>169</v>
      </c>
      <c r="T41" s="263" t="s">
        <v>170</v>
      </c>
      <c r="U41" s="221">
        <v>0</v>
      </c>
      <c r="V41" s="221">
        <f>ROUND(E41*U41,2)</f>
        <v>0</v>
      </c>
      <c r="W41" s="221"/>
      <c r="X41" s="221" t="s">
        <v>285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517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3">
        <v>32</v>
      </c>
      <c r="B42" s="234" t="s">
        <v>574</v>
      </c>
      <c r="C42" s="245" t="s">
        <v>575</v>
      </c>
      <c r="D42" s="235" t="s">
        <v>526</v>
      </c>
      <c r="E42" s="236">
        <v>1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15</v>
      </c>
      <c r="M42" s="238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8"/>
      <c r="S42" s="238" t="s">
        <v>169</v>
      </c>
      <c r="T42" s="239" t="s">
        <v>170</v>
      </c>
      <c r="U42" s="221">
        <v>0</v>
      </c>
      <c r="V42" s="221">
        <f>ROUND(E42*U42,2)</f>
        <v>0</v>
      </c>
      <c r="W42" s="221"/>
      <c r="X42" s="221" t="s">
        <v>553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576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>
        <v>33</v>
      </c>
      <c r="B43" s="218" t="s">
        <v>577</v>
      </c>
      <c r="C43" s="270" t="s">
        <v>530</v>
      </c>
      <c r="D43" s="219" t="s">
        <v>0</v>
      </c>
      <c r="E43" s="264"/>
      <c r="F43" s="222"/>
      <c r="G43" s="221">
        <f>ROUND(E43*F43,2)</f>
        <v>0</v>
      </c>
      <c r="H43" s="222"/>
      <c r="I43" s="221">
        <f>ROUND(E43*H43,2)</f>
        <v>0</v>
      </c>
      <c r="J43" s="222"/>
      <c r="K43" s="221">
        <f>ROUND(E43*J43,2)</f>
        <v>0</v>
      </c>
      <c r="L43" s="221">
        <v>15</v>
      </c>
      <c r="M43" s="221">
        <f>G43*(1+L43/100)</f>
        <v>0</v>
      </c>
      <c r="N43" s="220">
        <v>0</v>
      </c>
      <c r="O43" s="220">
        <f>ROUND(E43*N43,2)</f>
        <v>0</v>
      </c>
      <c r="P43" s="220">
        <v>0</v>
      </c>
      <c r="Q43" s="220">
        <f>ROUND(E43*P43,2)</f>
        <v>0</v>
      </c>
      <c r="R43" s="221"/>
      <c r="S43" s="221" t="s">
        <v>190</v>
      </c>
      <c r="T43" s="221" t="s">
        <v>170</v>
      </c>
      <c r="U43" s="221">
        <v>0</v>
      </c>
      <c r="V43" s="221">
        <f>ROUND(E43*U43,2)</f>
        <v>0</v>
      </c>
      <c r="W43" s="221"/>
      <c r="X43" s="221" t="s">
        <v>413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414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7" t="s">
        <v>164</v>
      </c>
      <c r="B44" s="228" t="s">
        <v>115</v>
      </c>
      <c r="C44" s="244" t="s">
        <v>116</v>
      </c>
      <c r="D44" s="229"/>
      <c r="E44" s="230"/>
      <c r="F44" s="231"/>
      <c r="G44" s="231">
        <f>SUMIF(AG45:AG47,"&lt;&gt;NOR",G45:G47)</f>
        <v>0</v>
      </c>
      <c r="H44" s="231"/>
      <c r="I44" s="231">
        <f>SUM(I45:I47)</f>
        <v>0</v>
      </c>
      <c r="J44" s="231"/>
      <c r="K44" s="231">
        <f>SUM(K45:K47)</f>
        <v>0</v>
      </c>
      <c r="L44" s="231"/>
      <c r="M44" s="231">
        <f>SUM(M45:M47)</f>
        <v>0</v>
      </c>
      <c r="N44" s="230"/>
      <c r="O44" s="230">
        <f>SUM(O45:O47)</f>
        <v>0</v>
      </c>
      <c r="P44" s="230"/>
      <c r="Q44" s="230">
        <f>SUM(Q45:Q47)</f>
        <v>0</v>
      </c>
      <c r="R44" s="231"/>
      <c r="S44" s="231"/>
      <c r="T44" s="232"/>
      <c r="U44" s="226"/>
      <c r="V44" s="226">
        <f>SUM(V45:V47)</f>
        <v>4.26</v>
      </c>
      <c r="W44" s="226"/>
      <c r="X44" s="226"/>
      <c r="AG44" t="s">
        <v>165</v>
      </c>
    </row>
    <row r="45" spans="1:60" outlineLevel="1" x14ac:dyDescent="0.2">
      <c r="A45" s="257">
        <v>34</v>
      </c>
      <c r="B45" s="258" t="s">
        <v>431</v>
      </c>
      <c r="C45" s="269" t="s">
        <v>578</v>
      </c>
      <c r="D45" s="259" t="s">
        <v>433</v>
      </c>
      <c r="E45" s="260">
        <v>10</v>
      </c>
      <c r="F45" s="261"/>
      <c r="G45" s="262">
        <f>ROUND(E45*F45,2)</f>
        <v>0</v>
      </c>
      <c r="H45" s="261"/>
      <c r="I45" s="262">
        <f>ROUND(E45*H45,2)</f>
        <v>0</v>
      </c>
      <c r="J45" s="261"/>
      <c r="K45" s="262">
        <f>ROUND(E45*J45,2)</f>
        <v>0</v>
      </c>
      <c r="L45" s="262">
        <v>15</v>
      </c>
      <c r="M45" s="262">
        <f>G45*(1+L45/100)</f>
        <v>0</v>
      </c>
      <c r="N45" s="260">
        <v>0</v>
      </c>
      <c r="O45" s="260">
        <f>ROUND(E45*N45,2)</f>
        <v>0</v>
      </c>
      <c r="P45" s="260">
        <v>0</v>
      </c>
      <c r="Q45" s="260">
        <f>ROUND(E45*P45,2)</f>
        <v>0</v>
      </c>
      <c r="R45" s="262"/>
      <c r="S45" s="262" t="s">
        <v>190</v>
      </c>
      <c r="T45" s="263" t="s">
        <v>170</v>
      </c>
      <c r="U45" s="221">
        <v>0.42599999999999999</v>
      </c>
      <c r="V45" s="221">
        <f>ROUND(E45*U45,2)</f>
        <v>4.26</v>
      </c>
      <c r="W45" s="221"/>
      <c r="X45" s="221" t="s">
        <v>255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514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3">
        <v>35</v>
      </c>
      <c r="B46" s="234" t="s">
        <v>548</v>
      </c>
      <c r="C46" s="245" t="s">
        <v>579</v>
      </c>
      <c r="D46" s="235" t="s">
        <v>261</v>
      </c>
      <c r="E46" s="236">
        <v>0.01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15</v>
      </c>
      <c r="M46" s="238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8"/>
      <c r="S46" s="238" t="s">
        <v>169</v>
      </c>
      <c r="T46" s="239" t="s">
        <v>170</v>
      </c>
      <c r="U46" s="221">
        <v>0</v>
      </c>
      <c r="V46" s="221">
        <f>ROUND(E46*U46,2)</f>
        <v>0</v>
      </c>
      <c r="W46" s="221"/>
      <c r="X46" s="221" t="s">
        <v>553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576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>
        <v>36</v>
      </c>
      <c r="B47" s="218" t="s">
        <v>580</v>
      </c>
      <c r="C47" s="270" t="s">
        <v>530</v>
      </c>
      <c r="D47" s="219" t="s">
        <v>0</v>
      </c>
      <c r="E47" s="264"/>
      <c r="F47" s="222"/>
      <c r="G47" s="221">
        <f>ROUND(E47*F47,2)</f>
        <v>0</v>
      </c>
      <c r="H47" s="222"/>
      <c r="I47" s="221">
        <f>ROUND(E47*H47,2)</f>
        <v>0</v>
      </c>
      <c r="J47" s="222"/>
      <c r="K47" s="221">
        <f>ROUND(E47*J47,2)</f>
        <v>0</v>
      </c>
      <c r="L47" s="221">
        <v>15</v>
      </c>
      <c r="M47" s="221">
        <f>G47*(1+L47/100)</f>
        <v>0</v>
      </c>
      <c r="N47" s="220">
        <v>0</v>
      </c>
      <c r="O47" s="220">
        <f>ROUND(E47*N47,2)</f>
        <v>0</v>
      </c>
      <c r="P47" s="220">
        <v>0</v>
      </c>
      <c r="Q47" s="220">
        <f>ROUND(E47*P47,2)</f>
        <v>0</v>
      </c>
      <c r="R47" s="221"/>
      <c r="S47" s="221" t="s">
        <v>190</v>
      </c>
      <c r="T47" s="221" t="s">
        <v>170</v>
      </c>
      <c r="U47" s="221">
        <v>0</v>
      </c>
      <c r="V47" s="221">
        <f>ROUND(E47*U47,2)</f>
        <v>0</v>
      </c>
      <c r="W47" s="221"/>
      <c r="X47" s="221" t="s">
        <v>413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414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7" t="s">
        <v>164</v>
      </c>
      <c r="B48" s="228" t="s">
        <v>127</v>
      </c>
      <c r="C48" s="244" t="s">
        <v>128</v>
      </c>
      <c r="D48" s="229"/>
      <c r="E48" s="230"/>
      <c r="F48" s="231"/>
      <c r="G48" s="231">
        <f>SUMIF(AG49:AG50,"&lt;&gt;NOR",G49:G50)</f>
        <v>0</v>
      </c>
      <c r="H48" s="231"/>
      <c r="I48" s="231">
        <f>SUM(I49:I50)</f>
        <v>0</v>
      </c>
      <c r="J48" s="231"/>
      <c r="K48" s="231">
        <f>SUM(K49:K50)</f>
        <v>0</v>
      </c>
      <c r="L48" s="231"/>
      <c r="M48" s="231">
        <f>SUM(M49:M50)</f>
        <v>0</v>
      </c>
      <c r="N48" s="230"/>
      <c r="O48" s="230">
        <f>SUM(O49:O50)</f>
        <v>0</v>
      </c>
      <c r="P48" s="230"/>
      <c r="Q48" s="230">
        <f>SUM(Q49:Q50)</f>
        <v>0</v>
      </c>
      <c r="R48" s="231"/>
      <c r="S48" s="231"/>
      <c r="T48" s="232"/>
      <c r="U48" s="226"/>
      <c r="V48" s="226">
        <f>SUM(V49:V50)</f>
        <v>0.56000000000000005</v>
      </c>
      <c r="W48" s="226"/>
      <c r="X48" s="226"/>
      <c r="AG48" t="s">
        <v>165</v>
      </c>
    </row>
    <row r="49" spans="1:60" outlineLevel="1" x14ac:dyDescent="0.2">
      <c r="A49" s="257">
        <v>37</v>
      </c>
      <c r="B49" s="258" t="s">
        <v>581</v>
      </c>
      <c r="C49" s="269" t="s">
        <v>582</v>
      </c>
      <c r="D49" s="259" t="s">
        <v>253</v>
      </c>
      <c r="E49" s="260">
        <v>1</v>
      </c>
      <c r="F49" s="261"/>
      <c r="G49" s="262">
        <f>ROUND(E49*F49,2)</f>
        <v>0</v>
      </c>
      <c r="H49" s="261"/>
      <c r="I49" s="262">
        <f>ROUND(E49*H49,2)</f>
        <v>0</v>
      </c>
      <c r="J49" s="261"/>
      <c r="K49" s="262">
        <f>ROUND(E49*J49,2)</f>
        <v>0</v>
      </c>
      <c r="L49" s="262">
        <v>15</v>
      </c>
      <c r="M49" s="262">
        <f>G49*(1+L49/100)</f>
        <v>0</v>
      </c>
      <c r="N49" s="260">
        <v>0</v>
      </c>
      <c r="O49" s="260">
        <f>ROUND(E49*N49,2)</f>
        <v>0</v>
      </c>
      <c r="P49" s="260">
        <v>0</v>
      </c>
      <c r="Q49" s="260">
        <f>ROUND(E49*P49,2)</f>
        <v>0</v>
      </c>
      <c r="R49" s="262"/>
      <c r="S49" s="262" t="s">
        <v>190</v>
      </c>
      <c r="T49" s="263" t="s">
        <v>170</v>
      </c>
      <c r="U49" s="221">
        <v>0.156</v>
      </c>
      <c r="V49" s="221">
        <f>ROUND(E49*U49,2)</f>
        <v>0.16</v>
      </c>
      <c r="W49" s="221"/>
      <c r="X49" s="221" t="s">
        <v>255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583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57">
        <v>38</v>
      </c>
      <c r="B50" s="258" t="s">
        <v>584</v>
      </c>
      <c r="C50" s="269" t="s">
        <v>585</v>
      </c>
      <c r="D50" s="259" t="s">
        <v>253</v>
      </c>
      <c r="E50" s="260">
        <v>1</v>
      </c>
      <c r="F50" s="261"/>
      <c r="G50" s="262">
        <f>ROUND(E50*F50,2)</f>
        <v>0</v>
      </c>
      <c r="H50" s="261"/>
      <c r="I50" s="262">
        <f>ROUND(E50*H50,2)</f>
        <v>0</v>
      </c>
      <c r="J50" s="261"/>
      <c r="K50" s="262">
        <f>ROUND(E50*J50,2)</f>
        <v>0</v>
      </c>
      <c r="L50" s="262">
        <v>15</v>
      </c>
      <c r="M50" s="262">
        <f>G50*(1+L50/100)</f>
        <v>0</v>
      </c>
      <c r="N50" s="260">
        <v>0</v>
      </c>
      <c r="O50" s="260">
        <f>ROUND(E50*N50,2)</f>
        <v>0</v>
      </c>
      <c r="P50" s="260">
        <v>0</v>
      </c>
      <c r="Q50" s="260">
        <f>ROUND(E50*P50,2)</f>
        <v>0</v>
      </c>
      <c r="R50" s="262"/>
      <c r="S50" s="262" t="s">
        <v>190</v>
      </c>
      <c r="T50" s="263" t="s">
        <v>170</v>
      </c>
      <c r="U50" s="221">
        <v>0.40300000000000002</v>
      </c>
      <c r="V50" s="221">
        <f>ROUND(E50*U50,2)</f>
        <v>0.4</v>
      </c>
      <c r="W50" s="221"/>
      <c r="X50" s="221" t="s">
        <v>255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583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27" t="s">
        <v>164</v>
      </c>
      <c r="B51" s="228" t="s">
        <v>99</v>
      </c>
      <c r="C51" s="244" t="s">
        <v>100</v>
      </c>
      <c r="D51" s="229"/>
      <c r="E51" s="230"/>
      <c r="F51" s="231"/>
      <c r="G51" s="231">
        <f>SUMIF(AG52:AG54,"&lt;&gt;NOR",G52:G54)</f>
        <v>0</v>
      </c>
      <c r="H51" s="231"/>
      <c r="I51" s="231">
        <f>SUM(I52:I54)</f>
        <v>0</v>
      </c>
      <c r="J51" s="231"/>
      <c r="K51" s="231">
        <f>SUM(K52:K54)</f>
        <v>0</v>
      </c>
      <c r="L51" s="231"/>
      <c r="M51" s="231">
        <f>SUM(M52:M54)</f>
        <v>0</v>
      </c>
      <c r="N51" s="230"/>
      <c r="O51" s="230">
        <f>SUM(O52:O54)</f>
        <v>0</v>
      </c>
      <c r="P51" s="230"/>
      <c r="Q51" s="230">
        <f>SUM(Q52:Q54)</f>
        <v>0</v>
      </c>
      <c r="R51" s="231"/>
      <c r="S51" s="231"/>
      <c r="T51" s="232"/>
      <c r="U51" s="226"/>
      <c r="V51" s="226">
        <f>SUM(V52:V54)</f>
        <v>0</v>
      </c>
      <c r="W51" s="226"/>
      <c r="X51" s="226"/>
      <c r="AG51" t="s">
        <v>165</v>
      </c>
    </row>
    <row r="52" spans="1:60" outlineLevel="1" x14ac:dyDescent="0.2">
      <c r="A52" s="257">
        <v>39</v>
      </c>
      <c r="B52" s="258" t="s">
        <v>548</v>
      </c>
      <c r="C52" s="269" t="s">
        <v>586</v>
      </c>
      <c r="D52" s="259" t="s">
        <v>272</v>
      </c>
      <c r="E52" s="260">
        <v>2</v>
      </c>
      <c r="F52" s="261"/>
      <c r="G52" s="262">
        <f>ROUND(E52*F52,2)</f>
        <v>0</v>
      </c>
      <c r="H52" s="261"/>
      <c r="I52" s="262">
        <f>ROUND(E52*H52,2)</f>
        <v>0</v>
      </c>
      <c r="J52" s="261"/>
      <c r="K52" s="262">
        <f>ROUND(E52*J52,2)</f>
        <v>0</v>
      </c>
      <c r="L52" s="262">
        <v>15</v>
      </c>
      <c r="M52" s="262">
        <f>G52*(1+L52/100)</f>
        <v>0</v>
      </c>
      <c r="N52" s="260">
        <v>0</v>
      </c>
      <c r="O52" s="260">
        <f>ROUND(E52*N52,2)</f>
        <v>0</v>
      </c>
      <c r="P52" s="260">
        <v>0</v>
      </c>
      <c r="Q52" s="260">
        <f>ROUND(E52*P52,2)</f>
        <v>0</v>
      </c>
      <c r="R52" s="262"/>
      <c r="S52" s="262" t="s">
        <v>169</v>
      </c>
      <c r="T52" s="263" t="s">
        <v>170</v>
      </c>
      <c r="U52" s="221">
        <v>0</v>
      </c>
      <c r="V52" s="221">
        <f>ROUND(E52*U52,2)</f>
        <v>0</v>
      </c>
      <c r="W52" s="221"/>
      <c r="X52" s="221" t="s">
        <v>553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554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3">
        <v>40</v>
      </c>
      <c r="B53" s="234" t="s">
        <v>548</v>
      </c>
      <c r="C53" s="245" t="s">
        <v>587</v>
      </c>
      <c r="D53" s="235" t="s">
        <v>588</v>
      </c>
      <c r="E53" s="236">
        <v>2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15</v>
      </c>
      <c r="M53" s="238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8"/>
      <c r="S53" s="238" t="s">
        <v>169</v>
      </c>
      <c r="T53" s="239" t="s">
        <v>170</v>
      </c>
      <c r="U53" s="221">
        <v>0</v>
      </c>
      <c r="V53" s="221">
        <f>ROUND(E53*U53,2)</f>
        <v>0</v>
      </c>
      <c r="W53" s="221"/>
      <c r="X53" s="221" t="s">
        <v>553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576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>
        <v>41</v>
      </c>
      <c r="B54" s="218" t="s">
        <v>589</v>
      </c>
      <c r="C54" s="270" t="s">
        <v>530</v>
      </c>
      <c r="D54" s="219" t="s">
        <v>0</v>
      </c>
      <c r="E54" s="264"/>
      <c r="F54" s="222"/>
      <c r="G54" s="221">
        <f>ROUND(E54*F54,2)</f>
        <v>0</v>
      </c>
      <c r="H54" s="222"/>
      <c r="I54" s="221">
        <f>ROUND(E54*H54,2)</f>
        <v>0</v>
      </c>
      <c r="J54" s="222"/>
      <c r="K54" s="221">
        <f>ROUND(E54*J54,2)</f>
        <v>0</v>
      </c>
      <c r="L54" s="221">
        <v>15</v>
      </c>
      <c r="M54" s="221">
        <f>G54*(1+L54/100)</f>
        <v>0</v>
      </c>
      <c r="N54" s="220">
        <v>0</v>
      </c>
      <c r="O54" s="220">
        <f>ROUND(E54*N54,2)</f>
        <v>0</v>
      </c>
      <c r="P54" s="220">
        <v>0</v>
      </c>
      <c r="Q54" s="220">
        <f>ROUND(E54*P54,2)</f>
        <v>0</v>
      </c>
      <c r="R54" s="221"/>
      <c r="S54" s="221" t="s">
        <v>190</v>
      </c>
      <c r="T54" s="221" t="s">
        <v>170</v>
      </c>
      <c r="U54" s="221">
        <v>0</v>
      </c>
      <c r="V54" s="221">
        <f>ROUND(E54*U54,2)</f>
        <v>0</v>
      </c>
      <c r="W54" s="221"/>
      <c r="X54" s="221" t="s">
        <v>413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414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27" t="s">
        <v>164</v>
      </c>
      <c r="B55" s="228" t="s">
        <v>79</v>
      </c>
      <c r="C55" s="244" t="s">
        <v>80</v>
      </c>
      <c r="D55" s="229"/>
      <c r="E55" s="230"/>
      <c r="F55" s="231"/>
      <c r="G55" s="231">
        <f>SUMIF(AG56:AG57,"&lt;&gt;NOR",G56:G57)</f>
        <v>0</v>
      </c>
      <c r="H55" s="231"/>
      <c r="I55" s="231">
        <f>SUM(I56:I57)</f>
        <v>0</v>
      </c>
      <c r="J55" s="231"/>
      <c r="K55" s="231">
        <f>SUM(K56:K57)</f>
        <v>0</v>
      </c>
      <c r="L55" s="231"/>
      <c r="M55" s="231">
        <f>SUM(M56:M57)</f>
        <v>0</v>
      </c>
      <c r="N55" s="230"/>
      <c r="O55" s="230">
        <f>SUM(O56:O57)</f>
        <v>0</v>
      </c>
      <c r="P55" s="230"/>
      <c r="Q55" s="230">
        <f>SUM(Q56:Q57)</f>
        <v>0</v>
      </c>
      <c r="R55" s="231"/>
      <c r="S55" s="231"/>
      <c r="T55" s="232"/>
      <c r="U55" s="226"/>
      <c r="V55" s="226">
        <f>SUM(V56:V57)</f>
        <v>0</v>
      </c>
      <c r="W55" s="226"/>
      <c r="X55" s="226"/>
      <c r="AG55" t="s">
        <v>165</v>
      </c>
    </row>
    <row r="56" spans="1:60" outlineLevel="1" x14ac:dyDescent="0.2">
      <c r="A56" s="257">
        <v>42</v>
      </c>
      <c r="B56" s="258" t="s">
        <v>548</v>
      </c>
      <c r="C56" s="269" t="s">
        <v>590</v>
      </c>
      <c r="D56" s="259" t="s">
        <v>591</v>
      </c>
      <c r="E56" s="260">
        <v>2</v>
      </c>
      <c r="F56" s="261"/>
      <c r="G56" s="262">
        <f>ROUND(E56*F56,2)</f>
        <v>0</v>
      </c>
      <c r="H56" s="261"/>
      <c r="I56" s="262">
        <f>ROUND(E56*H56,2)</f>
        <v>0</v>
      </c>
      <c r="J56" s="261"/>
      <c r="K56" s="262">
        <f>ROUND(E56*J56,2)</f>
        <v>0</v>
      </c>
      <c r="L56" s="262">
        <v>15</v>
      </c>
      <c r="M56" s="262">
        <f>G56*(1+L56/100)</f>
        <v>0</v>
      </c>
      <c r="N56" s="260">
        <v>0</v>
      </c>
      <c r="O56" s="260">
        <f>ROUND(E56*N56,2)</f>
        <v>0</v>
      </c>
      <c r="P56" s="260">
        <v>0</v>
      </c>
      <c r="Q56" s="260">
        <f>ROUND(E56*P56,2)</f>
        <v>0</v>
      </c>
      <c r="R56" s="262"/>
      <c r="S56" s="262" t="s">
        <v>169</v>
      </c>
      <c r="T56" s="263" t="s">
        <v>170</v>
      </c>
      <c r="U56" s="221">
        <v>0</v>
      </c>
      <c r="V56" s="221">
        <f>ROUND(E56*U56,2)</f>
        <v>0</v>
      </c>
      <c r="W56" s="221"/>
      <c r="X56" s="221" t="s">
        <v>553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576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3">
        <v>43</v>
      </c>
      <c r="B57" s="234" t="s">
        <v>548</v>
      </c>
      <c r="C57" s="245" t="s">
        <v>592</v>
      </c>
      <c r="D57" s="235" t="s">
        <v>168</v>
      </c>
      <c r="E57" s="236">
        <v>1</v>
      </c>
      <c r="F57" s="237"/>
      <c r="G57" s="238">
        <f>ROUND(E57*F57,2)</f>
        <v>0</v>
      </c>
      <c r="H57" s="237"/>
      <c r="I57" s="238">
        <f>ROUND(E57*H57,2)</f>
        <v>0</v>
      </c>
      <c r="J57" s="237"/>
      <c r="K57" s="238">
        <f>ROUND(E57*J57,2)</f>
        <v>0</v>
      </c>
      <c r="L57" s="238">
        <v>15</v>
      </c>
      <c r="M57" s="238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8"/>
      <c r="S57" s="238" t="s">
        <v>169</v>
      </c>
      <c r="T57" s="239" t="s">
        <v>170</v>
      </c>
      <c r="U57" s="221">
        <v>0</v>
      </c>
      <c r="V57" s="221">
        <f>ROUND(E57*U57,2)</f>
        <v>0</v>
      </c>
      <c r="W57" s="221"/>
      <c r="X57" s="221" t="s">
        <v>553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554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3"/>
      <c r="B58" s="4"/>
      <c r="C58" s="249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v>15</v>
      </c>
      <c r="AF58">
        <v>21</v>
      </c>
      <c r="AG58" t="s">
        <v>151</v>
      </c>
    </row>
    <row r="59" spans="1:60" x14ac:dyDescent="0.2">
      <c r="A59" s="213"/>
      <c r="B59" s="214" t="s">
        <v>29</v>
      </c>
      <c r="C59" s="250"/>
      <c r="D59" s="215"/>
      <c r="E59" s="216"/>
      <c r="F59" s="216"/>
      <c r="G59" s="243">
        <f>G8+G17+G27+G44+G48+G51+G55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f>SUMIF(L7:L57,AE58,G7:G57)</f>
        <v>0</v>
      </c>
      <c r="AF59">
        <f>SUMIF(L7:L57,AF58,G7:G57)</f>
        <v>0</v>
      </c>
      <c r="AG59" t="s">
        <v>248</v>
      </c>
    </row>
    <row r="60" spans="1:60" x14ac:dyDescent="0.2">
      <c r="C60" s="251"/>
      <c r="D60" s="10"/>
      <c r="AG60" t="s">
        <v>250</v>
      </c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54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138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140</v>
      </c>
      <c r="AG3" t="s">
        <v>141</v>
      </c>
    </row>
    <row r="4" spans="1:60" ht="24.95" customHeight="1" x14ac:dyDescent="0.2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29</v>
      </c>
      <c r="H6" s="209" t="s">
        <v>30</v>
      </c>
      <c r="I6" s="209" t="s">
        <v>149</v>
      </c>
      <c r="J6" s="209" t="s">
        <v>31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164</v>
      </c>
      <c r="B8" s="228" t="s">
        <v>107</v>
      </c>
      <c r="C8" s="244" t="s">
        <v>108</v>
      </c>
      <c r="D8" s="229"/>
      <c r="E8" s="230"/>
      <c r="F8" s="231"/>
      <c r="G8" s="231">
        <f>SUMIF(AG9:AG11,"&lt;&gt;NOR",G9:G11)</f>
        <v>0</v>
      </c>
      <c r="H8" s="231"/>
      <c r="I8" s="231">
        <f>SUM(I9:I11)</f>
        <v>0</v>
      </c>
      <c r="J8" s="231"/>
      <c r="K8" s="231">
        <f>SUM(K9:K11)</f>
        <v>0</v>
      </c>
      <c r="L8" s="231"/>
      <c r="M8" s="231">
        <f>SUM(M9:M11)</f>
        <v>0</v>
      </c>
      <c r="N8" s="230"/>
      <c r="O8" s="230">
        <f>SUM(O9:O11)</f>
        <v>0</v>
      </c>
      <c r="P8" s="230"/>
      <c r="Q8" s="230">
        <f>SUM(Q9:Q11)</f>
        <v>0</v>
      </c>
      <c r="R8" s="231"/>
      <c r="S8" s="231"/>
      <c r="T8" s="232"/>
      <c r="U8" s="226"/>
      <c r="V8" s="226">
        <f>SUM(V9:V11)</f>
        <v>0.05</v>
      </c>
      <c r="W8" s="226"/>
      <c r="X8" s="226"/>
      <c r="AG8" t="s">
        <v>165</v>
      </c>
    </row>
    <row r="9" spans="1:60" outlineLevel="1" x14ac:dyDescent="0.2">
      <c r="A9" s="257">
        <v>1</v>
      </c>
      <c r="B9" s="258" t="s">
        <v>593</v>
      </c>
      <c r="C9" s="269" t="s">
        <v>594</v>
      </c>
      <c r="D9" s="259" t="s">
        <v>272</v>
      </c>
      <c r="E9" s="260">
        <v>1</v>
      </c>
      <c r="F9" s="261"/>
      <c r="G9" s="262">
        <f>ROUND(E9*F9,2)</f>
        <v>0</v>
      </c>
      <c r="H9" s="261"/>
      <c r="I9" s="262">
        <f>ROUND(E9*H9,2)</f>
        <v>0</v>
      </c>
      <c r="J9" s="261"/>
      <c r="K9" s="262">
        <f>ROUND(E9*J9,2)</f>
        <v>0</v>
      </c>
      <c r="L9" s="262">
        <v>15</v>
      </c>
      <c r="M9" s="262">
        <f>G9*(1+L9/100)</f>
        <v>0</v>
      </c>
      <c r="N9" s="260">
        <v>0</v>
      </c>
      <c r="O9" s="260">
        <f>ROUND(E9*N9,2)</f>
        <v>0</v>
      </c>
      <c r="P9" s="260">
        <v>0</v>
      </c>
      <c r="Q9" s="260">
        <f>ROUND(E9*P9,2)</f>
        <v>0</v>
      </c>
      <c r="R9" s="262"/>
      <c r="S9" s="262" t="s">
        <v>190</v>
      </c>
      <c r="T9" s="263" t="s">
        <v>170</v>
      </c>
      <c r="U9" s="221">
        <v>5.0999999999999997E-2</v>
      </c>
      <c r="V9" s="221">
        <f>ROUND(E9*U9,2)</f>
        <v>0.05</v>
      </c>
      <c r="W9" s="221"/>
      <c r="X9" s="221" t="s">
        <v>255</v>
      </c>
      <c r="Y9" s="210"/>
      <c r="Z9" s="210"/>
      <c r="AA9" s="210"/>
      <c r="AB9" s="210"/>
      <c r="AC9" s="210"/>
      <c r="AD9" s="210"/>
      <c r="AE9" s="210"/>
      <c r="AF9" s="210"/>
      <c r="AG9" s="210" t="s">
        <v>514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3">
        <v>2</v>
      </c>
      <c r="B10" s="234" t="s">
        <v>524</v>
      </c>
      <c r="C10" s="245" t="s">
        <v>595</v>
      </c>
      <c r="D10" s="235" t="s">
        <v>526</v>
      </c>
      <c r="E10" s="236">
        <v>2</v>
      </c>
      <c r="F10" s="237"/>
      <c r="G10" s="238">
        <f>ROUND(E10*F10,2)</f>
        <v>0</v>
      </c>
      <c r="H10" s="237"/>
      <c r="I10" s="238">
        <f>ROUND(E10*H10,2)</f>
        <v>0</v>
      </c>
      <c r="J10" s="237"/>
      <c r="K10" s="238">
        <f>ROUND(E10*J10,2)</f>
        <v>0</v>
      </c>
      <c r="L10" s="238">
        <v>15</v>
      </c>
      <c r="M10" s="238">
        <f>G10*(1+L10/100)</f>
        <v>0</v>
      </c>
      <c r="N10" s="236">
        <v>0</v>
      </c>
      <c r="O10" s="236">
        <f>ROUND(E10*N10,2)</f>
        <v>0</v>
      </c>
      <c r="P10" s="236">
        <v>0</v>
      </c>
      <c r="Q10" s="236">
        <f>ROUND(E10*P10,2)</f>
        <v>0</v>
      </c>
      <c r="R10" s="238"/>
      <c r="S10" s="238" t="s">
        <v>169</v>
      </c>
      <c r="T10" s="239" t="s">
        <v>170</v>
      </c>
      <c r="U10" s="221">
        <v>0</v>
      </c>
      <c r="V10" s="221">
        <f>ROUND(E10*U10,2)</f>
        <v>0</v>
      </c>
      <c r="W10" s="221"/>
      <c r="X10" s="221" t="s">
        <v>285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517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>
        <v>3</v>
      </c>
      <c r="B11" s="218" t="s">
        <v>596</v>
      </c>
      <c r="C11" s="270" t="s">
        <v>597</v>
      </c>
      <c r="D11" s="219" t="s">
        <v>0</v>
      </c>
      <c r="E11" s="264"/>
      <c r="F11" s="222"/>
      <c r="G11" s="221">
        <f>ROUND(E11*F11,2)</f>
        <v>0</v>
      </c>
      <c r="H11" s="222"/>
      <c r="I11" s="221">
        <f>ROUND(E11*H11,2)</f>
        <v>0</v>
      </c>
      <c r="J11" s="222"/>
      <c r="K11" s="221">
        <f>ROUND(E11*J11,2)</f>
        <v>0</v>
      </c>
      <c r="L11" s="221">
        <v>15</v>
      </c>
      <c r="M11" s="221">
        <f>G11*(1+L11/100)</f>
        <v>0</v>
      </c>
      <c r="N11" s="220">
        <v>0</v>
      </c>
      <c r="O11" s="220">
        <f>ROUND(E11*N11,2)</f>
        <v>0</v>
      </c>
      <c r="P11" s="220">
        <v>0</v>
      </c>
      <c r="Q11" s="220">
        <f>ROUND(E11*P11,2)</f>
        <v>0</v>
      </c>
      <c r="R11" s="221"/>
      <c r="S11" s="221" t="s">
        <v>190</v>
      </c>
      <c r="T11" s="221" t="s">
        <v>170</v>
      </c>
      <c r="U11" s="221">
        <v>0</v>
      </c>
      <c r="V11" s="221">
        <f>ROUND(E11*U11,2)</f>
        <v>0</v>
      </c>
      <c r="W11" s="221"/>
      <c r="X11" s="221" t="s">
        <v>413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414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7" t="s">
        <v>164</v>
      </c>
      <c r="B12" s="228" t="s">
        <v>109</v>
      </c>
      <c r="C12" s="244" t="s">
        <v>110</v>
      </c>
      <c r="D12" s="229"/>
      <c r="E12" s="230"/>
      <c r="F12" s="231"/>
      <c r="G12" s="231">
        <f>SUMIF(AG13:AG19,"&lt;&gt;NOR",G13:G19)</f>
        <v>0</v>
      </c>
      <c r="H12" s="231"/>
      <c r="I12" s="231">
        <f>SUM(I13:I19)</f>
        <v>0</v>
      </c>
      <c r="J12" s="231"/>
      <c r="K12" s="231">
        <f>SUM(K13:K19)</f>
        <v>0</v>
      </c>
      <c r="L12" s="231"/>
      <c r="M12" s="231">
        <f>SUM(M13:M19)</f>
        <v>0</v>
      </c>
      <c r="N12" s="230"/>
      <c r="O12" s="230">
        <f>SUM(O13:O19)</f>
        <v>0</v>
      </c>
      <c r="P12" s="230"/>
      <c r="Q12" s="230">
        <f>SUM(Q13:Q19)</f>
        <v>0</v>
      </c>
      <c r="R12" s="231"/>
      <c r="S12" s="231"/>
      <c r="T12" s="232"/>
      <c r="U12" s="226"/>
      <c r="V12" s="226">
        <f>SUM(V13:V19)</f>
        <v>0.66</v>
      </c>
      <c r="W12" s="226"/>
      <c r="X12" s="226"/>
      <c r="AG12" t="s">
        <v>165</v>
      </c>
    </row>
    <row r="13" spans="1:60" outlineLevel="1" x14ac:dyDescent="0.2">
      <c r="A13" s="257">
        <v>4</v>
      </c>
      <c r="B13" s="258" t="s">
        <v>598</v>
      </c>
      <c r="C13" s="269" t="s">
        <v>599</v>
      </c>
      <c r="D13" s="259" t="s">
        <v>526</v>
      </c>
      <c r="E13" s="260">
        <v>2</v>
      </c>
      <c r="F13" s="261"/>
      <c r="G13" s="262">
        <f>ROUND(E13*F13,2)</f>
        <v>0</v>
      </c>
      <c r="H13" s="261"/>
      <c r="I13" s="262">
        <f>ROUND(E13*H13,2)</f>
        <v>0</v>
      </c>
      <c r="J13" s="261"/>
      <c r="K13" s="262">
        <f>ROUND(E13*J13,2)</f>
        <v>0</v>
      </c>
      <c r="L13" s="262">
        <v>15</v>
      </c>
      <c r="M13" s="262">
        <f>G13*(1+L13/100)</f>
        <v>0</v>
      </c>
      <c r="N13" s="260">
        <v>0</v>
      </c>
      <c r="O13" s="260">
        <f>ROUND(E13*N13,2)</f>
        <v>0</v>
      </c>
      <c r="P13" s="260">
        <v>0</v>
      </c>
      <c r="Q13" s="260">
        <f>ROUND(E13*P13,2)</f>
        <v>0</v>
      </c>
      <c r="R13" s="262"/>
      <c r="S13" s="262" t="s">
        <v>190</v>
      </c>
      <c r="T13" s="263" t="s">
        <v>170</v>
      </c>
      <c r="U13" s="221">
        <v>0.16500000000000001</v>
      </c>
      <c r="V13" s="221">
        <f>ROUND(E13*U13,2)</f>
        <v>0.33</v>
      </c>
      <c r="W13" s="221"/>
      <c r="X13" s="221" t="s">
        <v>255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514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7">
        <v>5</v>
      </c>
      <c r="B14" s="258" t="s">
        <v>600</v>
      </c>
      <c r="C14" s="269" t="s">
        <v>601</v>
      </c>
      <c r="D14" s="259" t="s">
        <v>526</v>
      </c>
      <c r="E14" s="260">
        <v>1</v>
      </c>
      <c r="F14" s="261"/>
      <c r="G14" s="262">
        <f>ROUND(E14*F14,2)</f>
        <v>0</v>
      </c>
      <c r="H14" s="261"/>
      <c r="I14" s="262">
        <f>ROUND(E14*H14,2)</f>
        <v>0</v>
      </c>
      <c r="J14" s="261"/>
      <c r="K14" s="262">
        <f>ROUND(E14*J14,2)</f>
        <v>0</v>
      </c>
      <c r="L14" s="262">
        <v>15</v>
      </c>
      <c r="M14" s="262">
        <f>G14*(1+L14/100)</f>
        <v>0</v>
      </c>
      <c r="N14" s="260">
        <v>0</v>
      </c>
      <c r="O14" s="260">
        <f>ROUND(E14*N14,2)</f>
        <v>0</v>
      </c>
      <c r="P14" s="260">
        <v>0</v>
      </c>
      <c r="Q14" s="260">
        <f>ROUND(E14*P14,2)</f>
        <v>0</v>
      </c>
      <c r="R14" s="262"/>
      <c r="S14" s="262" t="s">
        <v>169</v>
      </c>
      <c r="T14" s="263" t="s">
        <v>170</v>
      </c>
      <c r="U14" s="221">
        <v>0</v>
      </c>
      <c r="V14" s="221">
        <f>ROUND(E14*U14,2)</f>
        <v>0</v>
      </c>
      <c r="W14" s="221"/>
      <c r="X14" s="221" t="s">
        <v>285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517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7">
        <v>6</v>
      </c>
      <c r="B15" s="258" t="s">
        <v>602</v>
      </c>
      <c r="C15" s="269" t="s">
        <v>603</v>
      </c>
      <c r="D15" s="259" t="s">
        <v>526</v>
      </c>
      <c r="E15" s="260">
        <v>1</v>
      </c>
      <c r="F15" s="261"/>
      <c r="G15" s="262">
        <f>ROUND(E15*F15,2)</f>
        <v>0</v>
      </c>
      <c r="H15" s="261"/>
      <c r="I15" s="262">
        <f>ROUND(E15*H15,2)</f>
        <v>0</v>
      </c>
      <c r="J15" s="261"/>
      <c r="K15" s="262">
        <f>ROUND(E15*J15,2)</f>
        <v>0</v>
      </c>
      <c r="L15" s="262">
        <v>15</v>
      </c>
      <c r="M15" s="262">
        <f>G15*(1+L15/100)</f>
        <v>0</v>
      </c>
      <c r="N15" s="260">
        <v>0</v>
      </c>
      <c r="O15" s="260">
        <f>ROUND(E15*N15,2)</f>
        <v>0</v>
      </c>
      <c r="P15" s="260">
        <v>0</v>
      </c>
      <c r="Q15" s="260">
        <f>ROUND(E15*P15,2)</f>
        <v>0</v>
      </c>
      <c r="R15" s="262"/>
      <c r="S15" s="262" t="s">
        <v>169</v>
      </c>
      <c r="T15" s="263" t="s">
        <v>170</v>
      </c>
      <c r="U15" s="221">
        <v>0</v>
      </c>
      <c r="V15" s="221">
        <f>ROUND(E15*U15,2)</f>
        <v>0</v>
      </c>
      <c r="W15" s="221"/>
      <c r="X15" s="221" t="s">
        <v>285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517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7">
        <v>7</v>
      </c>
      <c r="B16" s="258" t="s">
        <v>548</v>
      </c>
      <c r="C16" s="269" t="s">
        <v>604</v>
      </c>
      <c r="D16" s="259" t="s">
        <v>526</v>
      </c>
      <c r="E16" s="260">
        <v>1</v>
      </c>
      <c r="F16" s="261"/>
      <c r="G16" s="262">
        <f>ROUND(E16*F16,2)</f>
        <v>0</v>
      </c>
      <c r="H16" s="261"/>
      <c r="I16" s="262">
        <f>ROUND(E16*H16,2)</f>
        <v>0</v>
      </c>
      <c r="J16" s="261"/>
      <c r="K16" s="262">
        <f>ROUND(E16*J16,2)</f>
        <v>0</v>
      </c>
      <c r="L16" s="262">
        <v>15</v>
      </c>
      <c r="M16" s="262">
        <f>G16*(1+L16/100)</f>
        <v>0</v>
      </c>
      <c r="N16" s="260">
        <v>0</v>
      </c>
      <c r="O16" s="260">
        <f>ROUND(E16*N16,2)</f>
        <v>0</v>
      </c>
      <c r="P16" s="260">
        <v>0</v>
      </c>
      <c r="Q16" s="260">
        <f>ROUND(E16*P16,2)</f>
        <v>0</v>
      </c>
      <c r="R16" s="262"/>
      <c r="S16" s="262" t="s">
        <v>169</v>
      </c>
      <c r="T16" s="263" t="s">
        <v>170</v>
      </c>
      <c r="U16" s="221">
        <v>0</v>
      </c>
      <c r="V16" s="221">
        <f>ROUND(E16*U16,2)</f>
        <v>0</v>
      </c>
      <c r="W16" s="221"/>
      <c r="X16" s="221" t="s">
        <v>285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517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7">
        <v>8</v>
      </c>
      <c r="B17" s="258" t="s">
        <v>548</v>
      </c>
      <c r="C17" s="269" t="s">
        <v>605</v>
      </c>
      <c r="D17" s="259" t="s">
        <v>526</v>
      </c>
      <c r="E17" s="260">
        <v>1</v>
      </c>
      <c r="F17" s="261"/>
      <c r="G17" s="262">
        <f>ROUND(E17*F17,2)</f>
        <v>0</v>
      </c>
      <c r="H17" s="261"/>
      <c r="I17" s="262">
        <f>ROUND(E17*H17,2)</f>
        <v>0</v>
      </c>
      <c r="J17" s="261"/>
      <c r="K17" s="262">
        <f>ROUND(E17*J17,2)</f>
        <v>0</v>
      </c>
      <c r="L17" s="262">
        <v>15</v>
      </c>
      <c r="M17" s="262">
        <f>G17*(1+L17/100)</f>
        <v>0</v>
      </c>
      <c r="N17" s="260">
        <v>0</v>
      </c>
      <c r="O17" s="260">
        <f>ROUND(E17*N17,2)</f>
        <v>0</v>
      </c>
      <c r="P17" s="260">
        <v>0</v>
      </c>
      <c r="Q17" s="260">
        <f>ROUND(E17*P17,2)</f>
        <v>0</v>
      </c>
      <c r="R17" s="262"/>
      <c r="S17" s="262" t="s">
        <v>169</v>
      </c>
      <c r="T17" s="263" t="s">
        <v>170</v>
      </c>
      <c r="U17" s="221">
        <v>0</v>
      </c>
      <c r="V17" s="221">
        <f>ROUND(E17*U17,2)</f>
        <v>0</v>
      </c>
      <c r="W17" s="221"/>
      <c r="X17" s="221" t="s">
        <v>255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514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3">
        <v>9</v>
      </c>
      <c r="B18" s="234" t="s">
        <v>606</v>
      </c>
      <c r="C18" s="245" t="s">
        <v>607</v>
      </c>
      <c r="D18" s="235" t="s">
        <v>272</v>
      </c>
      <c r="E18" s="236">
        <v>2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15</v>
      </c>
      <c r="M18" s="238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8"/>
      <c r="S18" s="238" t="s">
        <v>190</v>
      </c>
      <c r="T18" s="239" t="s">
        <v>170</v>
      </c>
      <c r="U18" s="221">
        <v>0.16600000000000001</v>
      </c>
      <c r="V18" s="221">
        <f>ROUND(E18*U18,2)</f>
        <v>0.33</v>
      </c>
      <c r="W18" s="221"/>
      <c r="X18" s="221" t="s">
        <v>255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514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>
        <v>10</v>
      </c>
      <c r="B19" s="218" t="s">
        <v>608</v>
      </c>
      <c r="C19" s="270" t="s">
        <v>609</v>
      </c>
      <c r="D19" s="219" t="s">
        <v>0</v>
      </c>
      <c r="E19" s="264"/>
      <c r="F19" s="222"/>
      <c r="G19" s="221">
        <f>ROUND(E19*F19,2)</f>
        <v>0</v>
      </c>
      <c r="H19" s="222"/>
      <c r="I19" s="221">
        <f>ROUND(E19*H19,2)</f>
        <v>0</v>
      </c>
      <c r="J19" s="222"/>
      <c r="K19" s="221">
        <f>ROUND(E19*J19,2)</f>
        <v>0</v>
      </c>
      <c r="L19" s="221">
        <v>15</v>
      </c>
      <c r="M19" s="221">
        <f>G19*(1+L19/100)</f>
        <v>0</v>
      </c>
      <c r="N19" s="220">
        <v>0</v>
      </c>
      <c r="O19" s="220">
        <f>ROUND(E19*N19,2)</f>
        <v>0</v>
      </c>
      <c r="P19" s="220">
        <v>0</v>
      </c>
      <c r="Q19" s="220">
        <f>ROUND(E19*P19,2)</f>
        <v>0</v>
      </c>
      <c r="R19" s="221"/>
      <c r="S19" s="221" t="s">
        <v>190</v>
      </c>
      <c r="T19" s="221" t="s">
        <v>170</v>
      </c>
      <c r="U19" s="221">
        <v>0</v>
      </c>
      <c r="V19" s="221">
        <f>ROUND(E19*U19,2)</f>
        <v>0</v>
      </c>
      <c r="W19" s="221"/>
      <c r="X19" s="221" t="s">
        <v>413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414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7" t="s">
        <v>164</v>
      </c>
      <c r="B20" s="228" t="s">
        <v>111</v>
      </c>
      <c r="C20" s="244" t="s">
        <v>112</v>
      </c>
      <c r="D20" s="229"/>
      <c r="E20" s="230"/>
      <c r="F20" s="231"/>
      <c r="G20" s="231">
        <f>SUMIF(AG21:AG28,"&lt;&gt;NOR",G21:G28)</f>
        <v>0</v>
      </c>
      <c r="H20" s="231"/>
      <c r="I20" s="231">
        <f>SUM(I21:I28)</f>
        <v>0</v>
      </c>
      <c r="J20" s="231"/>
      <c r="K20" s="231">
        <f>SUM(K21:K28)</f>
        <v>0</v>
      </c>
      <c r="L20" s="231"/>
      <c r="M20" s="231">
        <f>SUM(M21:M28)</f>
        <v>0</v>
      </c>
      <c r="N20" s="230"/>
      <c r="O20" s="230">
        <f>SUM(O21:O28)</f>
        <v>0</v>
      </c>
      <c r="P20" s="230"/>
      <c r="Q20" s="230">
        <f>SUM(Q21:Q28)</f>
        <v>0</v>
      </c>
      <c r="R20" s="231"/>
      <c r="S20" s="231"/>
      <c r="T20" s="232"/>
      <c r="U20" s="226"/>
      <c r="V20" s="226">
        <f>SUM(V21:V28)</f>
        <v>1.28</v>
      </c>
      <c r="W20" s="226"/>
      <c r="X20" s="226"/>
      <c r="AG20" t="s">
        <v>165</v>
      </c>
    </row>
    <row r="21" spans="1:60" outlineLevel="1" x14ac:dyDescent="0.2">
      <c r="A21" s="257">
        <v>11</v>
      </c>
      <c r="B21" s="258" t="s">
        <v>610</v>
      </c>
      <c r="C21" s="269" t="s">
        <v>611</v>
      </c>
      <c r="D21" s="259" t="s">
        <v>526</v>
      </c>
      <c r="E21" s="260">
        <v>1</v>
      </c>
      <c r="F21" s="261"/>
      <c r="G21" s="262">
        <f>ROUND(E21*F21,2)</f>
        <v>0</v>
      </c>
      <c r="H21" s="261"/>
      <c r="I21" s="262">
        <f>ROUND(E21*H21,2)</f>
        <v>0</v>
      </c>
      <c r="J21" s="261"/>
      <c r="K21" s="262">
        <f>ROUND(E21*J21,2)</f>
        <v>0</v>
      </c>
      <c r="L21" s="262">
        <v>15</v>
      </c>
      <c r="M21" s="262">
        <f>G21*(1+L21/100)</f>
        <v>0</v>
      </c>
      <c r="N21" s="260">
        <v>0</v>
      </c>
      <c r="O21" s="260">
        <f>ROUND(E21*N21,2)</f>
        <v>0</v>
      </c>
      <c r="P21" s="260">
        <v>0</v>
      </c>
      <c r="Q21" s="260">
        <f>ROUND(E21*P21,2)</f>
        <v>0</v>
      </c>
      <c r="R21" s="262"/>
      <c r="S21" s="262" t="s">
        <v>190</v>
      </c>
      <c r="T21" s="263" t="s">
        <v>170</v>
      </c>
      <c r="U21" s="221">
        <v>1.008</v>
      </c>
      <c r="V21" s="221">
        <f>ROUND(E21*U21,2)</f>
        <v>1.01</v>
      </c>
      <c r="W21" s="221"/>
      <c r="X21" s="221" t="s">
        <v>255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514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7">
        <v>12</v>
      </c>
      <c r="B22" s="258" t="s">
        <v>548</v>
      </c>
      <c r="C22" s="269" t="s">
        <v>612</v>
      </c>
      <c r="D22" s="259" t="s">
        <v>526</v>
      </c>
      <c r="E22" s="260">
        <v>1</v>
      </c>
      <c r="F22" s="261"/>
      <c r="G22" s="262">
        <f>ROUND(E22*F22,2)</f>
        <v>0</v>
      </c>
      <c r="H22" s="261"/>
      <c r="I22" s="262">
        <f>ROUND(E22*H22,2)</f>
        <v>0</v>
      </c>
      <c r="J22" s="261"/>
      <c r="K22" s="262">
        <f>ROUND(E22*J22,2)</f>
        <v>0</v>
      </c>
      <c r="L22" s="262">
        <v>15</v>
      </c>
      <c r="M22" s="262">
        <f>G22*(1+L22/100)</f>
        <v>0</v>
      </c>
      <c r="N22" s="260">
        <v>0</v>
      </c>
      <c r="O22" s="260">
        <f>ROUND(E22*N22,2)</f>
        <v>0</v>
      </c>
      <c r="P22" s="260">
        <v>0</v>
      </c>
      <c r="Q22" s="260">
        <f>ROUND(E22*P22,2)</f>
        <v>0</v>
      </c>
      <c r="R22" s="262"/>
      <c r="S22" s="262" t="s">
        <v>169</v>
      </c>
      <c r="T22" s="263" t="s">
        <v>170</v>
      </c>
      <c r="U22" s="221">
        <v>0</v>
      </c>
      <c r="V22" s="221">
        <f>ROUND(E22*U22,2)</f>
        <v>0</v>
      </c>
      <c r="W22" s="221"/>
      <c r="X22" s="221" t="s">
        <v>553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554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57">
        <v>13</v>
      </c>
      <c r="B23" s="258" t="s">
        <v>613</v>
      </c>
      <c r="C23" s="269" t="s">
        <v>614</v>
      </c>
      <c r="D23" s="259" t="s">
        <v>526</v>
      </c>
      <c r="E23" s="260">
        <v>1</v>
      </c>
      <c r="F23" s="261"/>
      <c r="G23" s="262">
        <f>ROUND(E23*F23,2)</f>
        <v>0</v>
      </c>
      <c r="H23" s="261"/>
      <c r="I23" s="262">
        <f>ROUND(E23*H23,2)</f>
        <v>0</v>
      </c>
      <c r="J23" s="261"/>
      <c r="K23" s="262">
        <f>ROUND(E23*J23,2)</f>
        <v>0</v>
      </c>
      <c r="L23" s="262">
        <v>15</v>
      </c>
      <c r="M23" s="262">
        <f>G23*(1+L23/100)</f>
        <v>0</v>
      </c>
      <c r="N23" s="260">
        <v>0</v>
      </c>
      <c r="O23" s="260">
        <f>ROUND(E23*N23,2)</f>
        <v>0</v>
      </c>
      <c r="P23" s="260">
        <v>0</v>
      </c>
      <c r="Q23" s="260">
        <f>ROUND(E23*P23,2)</f>
        <v>0</v>
      </c>
      <c r="R23" s="262"/>
      <c r="S23" s="262" t="s">
        <v>190</v>
      </c>
      <c r="T23" s="263" t="s">
        <v>170</v>
      </c>
      <c r="U23" s="221">
        <v>0.26800000000000002</v>
      </c>
      <c r="V23" s="221">
        <f>ROUND(E23*U23,2)</f>
        <v>0.27</v>
      </c>
      <c r="W23" s="221"/>
      <c r="X23" s="221" t="s">
        <v>255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514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57">
        <v>14</v>
      </c>
      <c r="B24" s="258" t="s">
        <v>615</v>
      </c>
      <c r="C24" s="269" t="s">
        <v>616</v>
      </c>
      <c r="D24" s="259" t="s">
        <v>526</v>
      </c>
      <c r="E24" s="260">
        <v>1</v>
      </c>
      <c r="F24" s="261"/>
      <c r="G24" s="262">
        <f>ROUND(E24*F24,2)</f>
        <v>0</v>
      </c>
      <c r="H24" s="261"/>
      <c r="I24" s="262">
        <f>ROUND(E24*H24,2)</f>
        <v>0</v>
      </c>
      <c r="J24" s="261"/>
      <c r="K24" s="262">
        <f>ROUND(E24*J24,2)</f>
        <v>0</v>
      </c>
      <c r="L24" s="262">
        <v>15</v>
      </c>
      <c r="M24" s="262">
        <f>G24*(1+L24/100)</f>
        <v>0</v>
      </c>
      <c r="N24" s="260">
        <v>0</v>
      </c>
      <c r="O24" s="260">
        <f>ROUND(E24*N24,2)</f>
        <v>0</v>
      </c>
      <c r="P24" s="260">
        <v>0</v>
      </c>
      <c r="Q24" s="260">
        <f>ROUND(E24*P24,2)</f>
        <v>0</v>
      </c>
      <c r="R24" s="262"/>
      <c r="S24" s="262" t="s">
        <v>169</v>
      </c>
      <c r="T24" s="263" t="s">
        <v>170</v>
      </c>
      <c r="U24" s="221">
        <v>0</v>
      </c>
      <c r="V24" s="221">
        <f>ROUND(E24*U24,2)</f>
        <v>0</v>
      </c>
      <c r="W24" s="221"/>
      <c r="X24" s="221" t="s">
        <v>285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517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7">
        <v>15</v>
      </c>
      <c r="B25" s="258" t="s">
        <v>617</v>
      </c>
      <c r="C25" s="269" t="s">
        <v>618</v>
      </c>
      <c r="D25" s="259" t="s">
        <v>526</v>
      </c>
      <c r="E25" s="260">
        <v>1</v>
      </c>
      <c r="F25" s="261"/>
      <c r="G25" s="262">
        <f>ROUND(E25*F25,2)</f>
        <v>0</v>
      </c>
      <c r="H25" s="261"/>
      <c r="I25" s="262">
        <f>ROUND(E25*H25,2)</f>
        <v>0</v>
      </c>
      <c r="J25" s="261"/>
      <c r="K25" s="262">
        <f>ROUND(E25*J25,2)</f>
        <v>0</v>
      </c>
      <c r="L25" s="262">
        <v>15</v>
      </c>
      <c r="M25" s="262">
        <f>G25*(1+L25/100)</f>
        <v>0</v>
      </c>
      <c r="N25" s="260">
        <v>0</v>
      </c>
      <c r="O25" s="260">
        <f>ROUND(E25*N25,2)</f>
        <v>0</v>
      </c>
      <c r="P25" s="260">
        <v>0</v>
      </c>
      <c r="Q25" s="260">
        <f>ROUND(E25*P25,2)</f>
        <v>0</v>
      </c>
      <c r="R25" s="262"/>
      <c r="S25" s="262" t="s">
        <v>169</v>
      </c>
      <c r="T25" s="263" t="s">
        <v>170</v>
      </c>
      <c r="U25" s="221">
        <v>0</v>
      </c>
      <c r="V25" s="221">
        <f>ROUND(E25*U25,2)</f>
        <v>0</v>
      </c>
      <c r="W25" s="221"/>
      <c r="X25" s="221" t="s">
        <v>285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517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7">
        <v>16</v>
      </c>
      <c r="B26" s="258" t="s">
        <v>548</v>
      </c>
      <c r="C26" s="269" t="s">
        <v>619</v>
      </c>
      <c r="D26" s="259" t="s">
        <v>168</v>
      </c>
      <c r="E26" s="260">
        <v>1</v>
      </c>
      <c r="F26" s="261"/>
      <c r="G26" s="262">
        <f>ROUND(E26*F26,2)</f>
        <v>0</v>
      </c>
      <c r="H26" s="261"/>
      <c r="I26" s="262">
        <f>ROUND(E26*H26,2)</f>
        <v>0</v>
      </c>
      <c r="J26" s="261"/>
      <c r="K26" s="262">
        <f>ROUND(E26*J26,2)</f>
        <v>0</v>
      </c>
      <c r="L26" s="262">
        <v>15</v>
      </c>
      <c r="M26" s="262">
        <f>G26*(1+L26/100)</f>
        <v>0</v>
      </c>
      <c r="N26" s="260">
        <v>0</v>
      </c>
      <c r="O26" s="260">
        <f>ROUND(E26*N26,2)</f>
        <v>0</v>
      </c>
      <c r="P26" s="260">
        <v>0</v>
      </c>
      <c r="Q26" s="260">
        <f>ROUND(E26*P26,2)</f>
        <v>0</v>
      </c>
      <c r="R26" s="262"/>
      <c r="S26" s="262" t="s">
        <v>169</v>
      </c>
      <c r="T26" s="263" t="s">
        <v>170</v>
      </c>
      <c r="U26" s="221">
        <v>0</v>
      </c>
      <c r="V26" s="221">
        <f>ROUND(E26*U26,2)</f>
        <v>0</v>
      </c>
      <c r="W26" s="221"/>
      <c r="X26" s="221" t="s">
        <v>553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576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3">
        <v>17</v>
      </c>
      <c r="B27" s="234" t="s">
        <v>548</v>
      </c>
      <c r="C27" s="245" t="s">
        <v>620</v>
      </c>
      <c r="D27" s="235" t="s">
        <v>168</v>
      </c>
      <c r="E27" s="236">
        <v>1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15</v>
      </c>
      <c r="M27" s="238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8"/>
      <c r="S27" s="238" t="s">
        <v>169</v>
      </c>
      <c r="T27" s="239" t="s">
        <v>170</v>
      </c>
      <c r="U27" s="221">
        <v>0</v>
      </c>
      <c r="V27" s="221">
        <f>ROUND(E27*U27,2)</f>
        <v>0</v>
      </c>
      <c r="W27" s="221"/>
      <c r="X27" s="221" t="s">
        <v>553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576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>
        <v>18</v>
      </c>
      <c r="B28" s="218" t="s">
        <v>621</v>
      </c>
      <c r="C28" s="270" t="s">
        <v>622</v>
      </c>
      <c r="D28" s="219" t="s">
        <v>0</v>
      </c>
      <c r="E28" s="264"/>
      <c r="F28" s="222"/>
      <c r="G28" s="221">
        <f>ROUND(E28*F28,2)</f>
        <v>0</v>
      </c>
      <c r="H28" s="222"/>
      <c r="I28" s="221">
        <f>ROUND(E28*H28,2)</f>
        <v>0</v>
      </c>
      <c r="J28" s="222"/>
      <c r="K28" s="221">
        <f>ROUND(E28*J28,2)</f>
        <v>0</v>
      </c>
      <c r="L28" s="221">
        <v>15</v>
      </c>
      <c r="M28" s="221">
        <f>G28*(1+L28/100)</f>
        <v>0</v>
      </c>
      <c r="N28" s="220">
        <v>0</v>
      </c>
      <c r="O28" s="220">
        <f>ROUND(E28*N28,2)</f>
        <v>0</v>
      </c>
      <c r="P28" s="220">
        <v>0</v>
      </c>
      <c r="Q28" s="220">
        <f>ROUND(E28*P28,2)</f>
        <v>0</v>
      </c>
      <c r="R28" s="221"/>
      <c r="S28" s="221" t="s">
        <v>190</v>
      </c>
      <c r="T28" s="221" t="s">
        <v>170</v>
      </c>
      <c r="U28" s="221">
        <v>0</v>
      </c>
      <c r="V28" s="221">
        <f>ROUND(E28*U28,2)</f>
        <v>0</v>
      </c>
      <c r="W28" s="221"/>
      <c r="X28" s="221" t="s">
        <v>413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414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7" t="s">
        <v>164</v>
      </c>
      <c r="B29" s="228" t="s">
        <v>115</v>
      </c>
      <c r="C29" s="244" t="s">
        <v>116</v>
      </c>
      <c r="D29" s="229"/>
      <c r="E29" s="230"/>
      <c r="F29" s="231"/>
      <c r="G29" s="231">
        <f>SUMIF(AG30:AG32,"&lt;&gt;NOR",G30:G32)</f>
        <v>0</v>
      </c>
      <c r="H29" s="231"/>
      <c r="I29" s="231">
        <f>SUM(I30:I32)</f>
        <v>0</v>
      </c>
      <c r="J29" s="231"/>
      <c r="K29" s="231">
        <f>SUM(K30:K32)</f>
        <v>0</v>
      </c>
      <c r="L29" s="231"/>
      <c r="M29" s="231">
        <f>SUM(M30:M32)</f>
        <v>0</v>
      </c>
      <c r="N29" s="230"/>
      <c r="O29" s="230">
        <f>SUM(O30:O32)</f>
        <v>0</v>
      </c>
      <c r="P29" s="230"/>
      <c r="Q29" s="230">
        <f>SUM(Q30:Q32)</f>
        <v>0</v>
      </c>
      <c r="R29" s="231"/>
      <c r="S29" s="231"/>
      <c r="T29" s="232"/>
      <c r="U29" s="226"/>
      <c r="V29" s="226">
        <f>SUM(V30:V32)</f>
        <v>4.26</v>
      </c>
      <c r="W29" s="226"/>
      <c r="X29" s="226"/>
      <c r="AG29" t="s">
        <v>165</v>
      </c>
    </row>
    <row r="30" spans="1:60" outlineLevel="1" x14ac:dyDescent="0.2">
      <c r="A30" s="257">
        <v>19</v>
      </c>
      <c r="B30" s="258" t="s">
        <v>431</v>
      </c>
      <c r="C30" s="269" t="s">
        <v>578</v>
      </c>
      <c r="D30" s="259" t="s">
        <v>433</v>
      </c>
      <c r="E30" s="260">
        <v>10</v>
      </c>
      <c r="F30" s="261"/>
      <c r="G30" s="262">
        <f>ROUND(E30*F30,2)</f>
        <v>0</v>
      </c>
      <c r="H30" s="261"/>
      <c r="I30" s="262">
        <f>ROUND(E30*H30,2)</f>
        <v>0</v>
      </c>
      <c r="J30" s="261"/>
      <c r="K30" s="262">
        <f>ROUND(E30*J30,2)</f>
        <v>0</v>
      </c>
      <c r="L30" s="262">
        <v>15</v>
      </c>
      <c r="M30" s="262">
        <f>G30*(1+L30/100)</f>
        <v>0</v>
      </c>
      <c r="N30" s="260">
        <v>0</v>
      </c>
      <c r="O30" s="260">
        <f>ROUND(E30*N30,2)</f>
        <v>0</v>
      </c>
      <c r="P30" s="260">
        <v>0</v>
      </c>
      <c r="Q30" s="260">
        <f>ROUND(E30*P30,2)</f>
        <v>0</v>
      </c>
      <c r="R30" s="262"/>
      <c r="S30" s="262" t="s">
        <v>190</v>
      </c>
      <c r="T30" s="263" t="s">
        <v>170</v>
      </c>
      <c r="U30" s="221">
        <v>0.42599999999999999</v>
      </c>
      <c r="V30" s="221">
        <f>ROUND(E30*U30,2)</f>
        <v>4.26</v>
      </c>
      <c r="W30" s="221"/>
      <c r="X30" s="221" t="s">
        <v>255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514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3">
        <v>20</v>
      </c>
      <c r="B31" s="234" t="s">
        <v>548</v>
      </c>
      <c r="C31" s="245" t="s">
        <v>579</v>
      </c>
      <c r="D31" s="235" t="s">
        <v>261</v>
      </c>
      <c r="E31" s="236">
        <v>0.01</v>
      </c>
      <c r="F31" s="237"/>
      <c r="G31" s="238">
        <f>ROUND(E31*F31,2)</f>
        <v>0</v>
      </c>
      <c r="H31" s="237"/>
      <c r="I31" s="238">
        <f>ROUND(E31*H31,2)</f>
        <v>0</v>
      </c>
      <c r="J31" s="237"/>
      <c r="K31" s="238">
        <f>ROUND(E31*J31,2)</f>
        <v>0</v>
      </c>
      <c r="L31" s="238">
        <v>15</v>
      </c>
      <c r="M31" s="238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8"/>
      <c r="S31" s="238" t="s">
        <v>169</v>
      </c>
      <c r="T31" s="239" t="s">
        <v>170</v>
      </c>
      <c r="U31" s="221">
        <v>0</v>
      </c>
      <c r="V31" s="221">
        <f>ROUND(E31*U31,2)</f>
        <v>0</v>
      </c>
      <c r="W31" s="221"/>
      <c r="X31" s="221" t="s">
        <v>553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576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>
        <v>21</v>
      </c>
      <c r="B32" s="218" t="s">
        <v>580</v>
      </c>
      <c r="C32" s="270" t="s">
        <v>623</v>
      </c>
      <c r="D32" s="219" t="s">
        <v>0</v>
      </c>
      <c r="E32" s="264"/>
      <c r="F32" s="222"/>
      <c r="G32" s="221">
        <f>ROUND(E32*F32,2)</f>
        <v>0</v>
      </c>
      <c r="H32" s="222"/>
      <c r="I32" s="221">
        <f>ROUND(E32*H32,2)</f>
        <v>0</v>
      </c>
      <c r="J32" s="222"/>
      <c r="K32" s="221">
        <f>ROUND(E32*J32,2)</f>
        <v>0</v>
      </c>
      <c r="L32" s="221">
        <v>15</v>
      </c>
      <c r="M32" s="221">
        <f>G32*(1+L32/100)</f>
        <v>0</v>
      </c>
      <c r="N32" s="220">
        <v>0</v>
      </c>
      <c r="O32" s="220">
        <f>ROUND(E32*N32,2)</f>
        <v>0</v>
      </c>
      <c r="P32" s="220">
        <v>0</v>
      </c>
      <c r="Q32" s="220">
        <f>ROUND(E32*P32,2)</f>
        <v>0</v>
      </c>
      <c r="R32" s="221"/>
      <c r="S32" s="221" t="s">
        <v>190</v>
      </c>
      <c r="T32" s="221" t="s">
        <v>170</v>
      </c>
      <c r="U32" s="221">
        <v>0</v>
      </c>
      <c r="V32" s="221">
        <f>ROUND(E32*U32,2)</f>
        <v>0</v>
      </c>
      <c r="W32" s="221"/>
      <c r="X32" s="221" t="s">
        <v>413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414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7" t="s">
        <v>164</v>
      </c>
      <c r="B33" s="228" t="s">
        <v>127</v>
      </c>
      <c r="C33" s="244" t="s">
        <v>624</v>
      </c>
      <c r="D33" s="229"/>
      <c r="E33" s="230"/>
      <c r="F33" s="231"/>
      <c r="G33" s="231">
        <f>SUMIF(AG34:AG36,"&lt;&gt;NOR",G34:G36)</f>
        <v>0</v>
      </c>
      <c r="H33" s="231"/>
      <c r="I33" s="231">
        <f>SUM(I34:I36)</f>
        <v>0</v>
      </c>
      <c r="J33" s="231"/>
      <c r="K33" s="231">
        <f>SUM(K34:K36)</f>
        <v>0</v>
      </c>
      <c r="L33" s="231"/>
      <c r="M33" s="231">
        <f>SUM(M34:M36)</f>
        <v>0</v>
      </c>
      <c r="N33" s="230"/>
      <c r="O33" s="230">
        <f>SUM(O34:O36)</f>
        <v>0</v>
      </c>
      <c r="P33" s="230"/>
      <c r="Q33" s="230">
        <f>SUM(Q34:Q36)</f>
        <v>0</v>
      </c>
      <c r="R33" s="231"/>
      <c r="S33" s="231"/>
      <c r="T33" s="232"/>
      <c r="U33" s="226"/>
      <c r="V33" s="226">
        <f>SUM(V34:V36)</f>
        <v>0.62000000000000011</v>
      </c>
      <c r="W33" s="226"/>
      <c r="X33" s="226"/>
      <c r="AG33" t="s">
        <v>165</v>
      </c>
    </row>
    <row r="34" spans="1:60" outlineLevel="1" x14ac:dyDescent="0.2">
      <c r="A34" s="257">
        <v>22</v>
      </c>
      <c r="B34" s="258" t="s">
        <v>581</v>
      </c>
      <c r="C34" s="269" t="s">
        <v>582</v>
      </c>
      <c r="D34" s="259" t="s">
        <v>253</v>
      </c>
      <c r="E34" s="260">
        <v>1</v>
      </c>
      <c r="F34" s="261"/>
      <c r="G34" s="262">
        <f>ROUND(E34*F34,2)</f>
        <v>0</v>
      </c>
      <c r="H34" s="261"/>
      <c r="I34" s="262">
        <f>ROUND(E34*H34,2)</f>
        <v>0</v>
      </c>
      <c r="J34" s="261"/>
      <c r="K34" s="262">
        <f>ROUND(E34*J34,2)</f>
        <v>0</v>
      </c>
      <c r="L34" s="262">
        <v>15</v>
      </c>
      <c r="M34" s="262">
        <f>G34*(1+L34/100)</f>
        <v>0</v>
      </c>
      <c r="N34" s="260">
        <v>0</v>
      </c>
      <c r="O34" s="260">
        <f>ROUND(E34*N34,2)</f>
        <v>0</v>
      </c>
      <c r="P34" s="260">
        <v>0</v>
      </c>
      <c r="Q34" s="260">
        <f>ROUND(E34*P34,2)</f>
        <v>0</v>
      </c>
      <c r="R34" s="262"/>
      <c r="S34" s="262" t="s">
        <v>190</v>
      </c>
      <c r="T34" s="263" t="s">
        <v>170</v>
      </c>
      <c r="U34" s="221">
        <v>0.156</v>
      </c>
      <c r="V34" s="221">
        <f>ROUND(E34*U34,2)</f>
        <v>0.16</v>
      </c>
      <c r="W34" s="221"/>
      <c r="X34" s="221" t="s">
        <v>255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514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7">
        <v>23</v>
      </c>
      <c r="B35" s="258" t="s">
        <v>584</v>
      </c>
      <c r="C35" s="269" t="s">
        <v>585</v>
      </c>
      <c r="D35" s="259" t="s">
        <v>253</v>
      </c>
      <c r="E35" s="260">
        <v>1</v>
      </c>
      <c r="F35" s="261"/>
      <c r="G35" s="262">
        <f>ROUND(E35*F35,2)</f>
        <v>0</v>
      </c>
      <c r="H35" s="261"/>
      <c r="I35" s="262">
        <f>ROUND(E35*H35,2)</f>
        <v>0</v>
      </c>
      <c r="J35" s="261"/>
      <c r="K35" s="262">
        <f>ROUND(E35*J35,2)</f>
        <v>0</v>
      </c>
      <c r="L35" s="262">
        <v>15</v>
      </c>
      <c r="M35" s="262">
        <f>G35*(1+L35/100)</f>
        <v>0</v>
      </c>
      <c r="N35" s="260">
        <v>0</v>
      </c>
      <c r="O35" s="260">
        <f>ROUND(E35*N35,2)</f>
        <v>0</v>
      </c>
      <c r="P35" s="260">
        <v>0</v>
      </c>
      <c r="Q35" s="260">
        <f>ROUND(E35*P35,2)</f>
        <v>0</v>
      </c>
      <c r="R35" s="262"/>
      <c r="S35" s="262" t="s">
        <v>190</v>
      </c>
      <c r="T35" s="263" t="s">
        <v>170</v>
      </c>
      <c r="U35" s="221">
        <v>0.40300000000000002</v>
      </c>
      <c r="V35" s="221">
        <f>ROUND(E35*U35,2)</f>
        <v>0.4</v>
      </c>
      <c r="W35" s="221"/>
      <c r="X35" s="221" t="s">
        <v>255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514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7">
        <v>24</v>
      </c>
      <c r="B36" s="258" t="s">
        <v>625</v>
      </c>
      <c r="C36" s="269" t="s">
        <v>626</v>
      </c>
      <c r="D36" s="259" t="s">
        <v>588</v>
      </c>
      <c r="E36" s="260">
        <v>2</v>
      </c>
      <c r="F36" s="261"/>
      <c r="G36" s="262">
        <f>ROUND(E36*F36,2)</f>
        <v>0</v>
      </c>
      <c r="H36" s="261"/>
      <c r="I36" s="262">
        <f>ROUND(E36*H36,2)</f>
        <v>0</v>
      </c>
      <c r="J36" s="261"/>
      <c r="K36" s="262">
        <f>ROUND(E36*J36,2)</f>
        <v>0</v>
      </c>
      <c r="L36" s="262">
        <v>15</v>
      </c>
      <c r="M36" s="262">
        <f>G36*(1+L36/100)</f>
        <v>0</v>
      </c>
      <c r="N36" s="260">
        <v>0</v>
      </c>
      <c r="O36" s="260">
        <f>ROUND(E36*N36,2)</f>
        <v>0</v>
      </c>
      <c r="P36" s="260">
        <v>0</v>
      </c>
      <c r="Q36" s="260">
        <f>ROUND(E36*P36,2)</f>
        <v>0</v>
      </c>
      <c r="R36" s="262"/>
      <c r="S36" s="262" t="s">
        <v>190</v>
      </c>
      <c r="T36" s="263" t="s">
        <v>170</v>
      </c>
      <c r="U36" s="221">
        <v>2.9000000000000001E-2</v>
      </c>
      <c r="V36" s="221">
        <f>ROUND(E36*U36,2)</f>
        <v>0.06</v>
      </c>
      <c r="W36" s="221"/>
      <c r="X36" s="221" t="s">
        <v>255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514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7" t="s">
        <v>164</v>
      </c>
      <c r="B37" s="228" t="s">
        <v>89</v>
      </c>
      <c r="C37" s="244" t="s">
        <v>90</v>
      </c>
      <c r="D37" s="229"/>
      <c r="E37" s="230"/>
      <c r="F37" s="231"/>
      <c r="G37" s="231">
        <f>SUMIF(AG38:AG39,"&lt;&gt;NOR",G38:G39)</f>
        <v>0</v>
      </c>
      <c r="H37" s="231"/>
      <c r="I37" s="231">
        <f>SUM(I38:I39)</f>
        <v>0</v>
      </c>
      <c r="J37" s="231"/>
      <c r="K37" s="231">
        <f>SUM(K38:K39)</f>
        <v>0</v>
      </c>
      <c r="L37" s="231"/>
      <c r="M37" s="231">
        <f>SUM(M38:M39)</f>
        <v>0</v>
      </c>
      <c r="N37" s="230"/>
      <c r="O37" s="230">
        <f>SUM(O38:O39)</f>
        <v>0</v>
      </c>
      <c r="P37" s="230"/>
      <c r="Q37" s="230">
        <f>SUM(Q38:Q39)</f>
        <v>0</v>
      </c>
      <c r="R37" s="231"/>
      <c r="S37" s="231"/>
      <c r="T37" s="232"/>
      <c r="U37" s="226"/>
      <c r="V37" s="226">
        <f>SUM(V38:V39)</f>
        <v>0</v>
      </c>
      <c r="W37" s="226"/>
      <c r="X37" s="226"/>
      <c r="AG37" t="s">
        <v>165</v>
      </c>
    </row>
    <row r="38" spans="1:60" outlineLevel="1" x14ac:dyDescent="0.2">
      <c r="A38" s="257">
        <v>25</v>
      </c>
      <c r="B38" s="258" t="s">
        <v>548</v>
      </c>
      <c r="C38" s="269" t="s">
        <v>627</v>
      </c>
      <c r="D38" s="259" t="s">
        <v>628</v>
      </c>
      <c r="E38" s="260">
        <v>24</v>
      </c>
      <c r="F38" s="261"/>
      <c r="G38" s="262">
        <f>ROUND(E38*F38,2)</f>
        <v>0</v>
      </c>
      <c r="H38" s="261"/>
      <c r="I38" s="262">
        <f>ROUND(E38*H38,2)</f>
        <v>0</v>
      </c>
      <c r="J38" s="261"/>
      <c r="K38" s="262">
        <f>ROUND(E38*J38,2)</f>
        <v>0</v>
      </c>
      <c r="L38" s="262">
        <v>15</v>
      </c>
      <c r="M38" s="262">
        <f>G38*(1+L38/100)</f>
        <v>0</v>
      </c>
      <c r="N38" s="260">
        <v>0</v>
      </c>
      <c r="O38" s="260">
        <f>ROUND(E38*N38,2)</f>
        <v>0</v>
      </c>
      <c r="P38" s="260">
        <v>0</v>
      </c>
      <c r="Q38" s="260">
        <f>ROUND(E38*P38,2)</f>
        <v>0</v>
      </c>
      <c r="R38" s="262"/>
      <c r="S38" s="262" t="s">
        <v>169</v>
      </c>
      <c r="T38" s="263" t="s">
        <v>170</v>
      </c>
      <c r="U38" s="221">
        <v>0</v>
      </c>
      <c r="V38" s="221">
        <f>ROUND(E38*U38,2)</f>
        <v>0</v>
      </c>
      <c r="W38" s="221"/>
      <c r="X38" s="221" t="s">
        <v>553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576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3">
        <v>26</v>
      </c>
      <c r="B39" s="234" t="s">
        <v>548</v>
      </c>
      <c r="C39" s="245" t="s">
        <v>592</v>
      </c>
      <c r="D39" s="235" t="s">
        <v>168</v>
      </c>
      <c r="E39" s="236">
        <v>1</v>
      </c>
      <c r="F39" s="237"/>
      <c r="G39" s="238">
        <f>ROUND(E39*F39,2)</f>
        <v>0</v>
      </c>
      <c r="H39" s="237"/>
      <c r="I39" s="238">
        <f>ROUND(E39*H39,2)</f>
        <v>0</v>
      </c>
      <c r="J39" s="237"/>
      <c r="K39" s="238">
        <f>ROUND(E39*J39,2)</f>
        <v>0</v>
      </c>
      <c r="L39" s="238">
        <v>15</v>
      </c>
      <c r="M39" s="238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8"/>
      <c r="S39" s="238" t="s">
        <v>169</v>
      </c>
      <c r="T39" s="239" t="s">
        <v>170</v>
      </c>
      <c r="U39" s="221">
        <v>0</v>
      </c>
      <c r="V39" s="221">
        <f>ROUND(E39*U39,2)</f>
        <v>0</v>
      </c>
      <c r="W39" s="221"/>
      <c r="X39" s="221" t="s">
        <v>553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554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3"/>
      <c r="B40" s="4"/>
      <c r="C40" s="249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v>15</v>
      </c>
      <c r="AF40">
        <v>21</v>
      </c>
      <c r="AG40" t="s">
        <v>151</v>
      </c>
    </row>
    <row r="41" spans="1:60" x14ac:dyDescent="0.2">
      <c r="A41" s="213"/>
      <c r="B41" s="214" t="s">
        <v>29</v>
      </c>
      <c r="C41" s="250"/>
      <c r="D41" s="215"/>
      <c r="E41" s="216"/>
      <c r="F41" s="216"/>
      <c r="G41" s="243">
        <f>G8+G12+G20+G29+G33+G37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f>SUMIF(L7:L39,AE40,G7:G39)</f>
        <v>0</v>
      </c>
      <c r="AF41">
        <f>SUMIF(L7:L39,AF40,G7:G39)</f>
        <v>0</v>
      </c>
      <c r="AG41" t="s">
        <v>248</v>
      </c>
    </row>
    <row r="42" spans="1:60" x14ac:dyDescent="0.2">
      <c r="C42" s="251"/>
      <c r="D42" s="10"/>
      <c r="AG42" t="s">
        <v>250</v>
      </c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54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138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140</v>
      </c>
      <c r="AG3" t="s">
        <v>141</v>
      </c>
    </row>
    <row r="4" spans="1:60" ht="24.95" customHeight="1" x14ac:dyDescent="0.2">
      <c r="A4" s="200" t="s">
        <v>9</v>
      </c>
      <c r="B4" s="201" t="s">
        <v>58</v>
      </c>
      <c r="C4" s="202" t="s">
        <v>59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29</v>
      </c>
      <c r="H6" s="209" t="s">
        <v>30</v>
      </c>
      <c r="I6" s="209" t="s">
        <v>149</v>
      </c>
      <c r="J6" s="209" t="s">
        <v>31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164</v>
      </c>
      <c r="B8" s="228" t="s">
        <v>131</v>
      </c>
      <c r="C8" s="244" t="s">
        <v>132</v>
      </c>
      <c r="D8" s="229"/>
      <c r="E8" s="230"/>
      <c r="F8" s="231"/>
      <c r="G8" s="231">
        <f>SUMIF(AG9:AG55,"&lt;&gt;NOR",G9:G55)</f>
        <v>0</v>
      </c>
      <c r="H8" s="231"/>
      <c r="I8" s="231">
        <f>SUM(I9:I55)</f>
        <v>0</v>
      </c>
      <c r="J8" s="231"/>
      <c r="K8" s="231">
        <f>SUM(K9:K55)</f>
        <v>0</v>
      </c>
      <c r="L8" s="231"/>
      <c r="M8" s="231">
        <f>SUM(M9:M55)</f>
        <v>0</v>
      </c>
      <c r="N8" s="230"/>
      <c r="O8" s="230">
        <f>SUM(O9:O55)</f>
        <v>0</v>
      </c>
      <c r="P8" s="230"/>
      <c r="Q8" s="230">
        <f>SUM(Q9:Q55)</f>
        <v>0</v>
      </c>
      <c r="R8" s="231"/>
      <c r="S8" s="231"/>
      <c r="T8" s="232"/>
      <c r="U8" s="226"/>
      <c r="V8" s="226">
        <f>SUM(V9:V55)</f>
        <v>305.64</v>
      </c>
      <c r="W8" s="226"/>
      <c r="X8" s="226"/>
      <c r="AG8" t="s">
        <v>165</v>
      </c>
    </row>
    <row r="9" spans="1:60" outlineLevel="1" x14ac:dyDescent="0.2">
      <c r="A9" s="257">
        <v>1</v>
      </c>
      <c r="B9" s="258" t="s">
        <v>629</v>
      </c>
      <c r="C9" s="269" t="s">
        <v>630</v>
      </c>
      <c r="D9" s="259" t="s">
        <v>526</v>
      </c>
      <c r="E9" s="260">
        <v>11</v>
      </c>
      <c r="F9" s="261"/>
      <c r="G9" s="262">
        <f>ROUND(E9*F9,2)</f>
        <v>0</v>
      </c>
      <c r="H9" s="261"/>
      <c r="I9" s="262">
        <f>ROUND(E9*H9,2)</f>
        <v>0</v>
      </c>
      <c r="J9" s="261"/>
      <c r="K9" s="262">
        <f>ROUND(E9*J9,2)</f>
        <v>0</v>
      </c>
      <c r="L9" s="262">
        <v>15</v>
      </c>
      <c r="M9" s="262">
        <f>G9*(1+L9/100)</f>
        <v>0</v>
      </c>
      <c r="N9" s="260">
        <v>0</v>
      </c>
      <c r="O9" s="260">
        <f>ROUND(E9*N9,2)</f>
        <v>0</v>
      </c>
      <c r="P9" s="260">
        <v>0</v>
      </c>
      <c r="Q9" s="260">
        <f>ROUND(E9*P9,2)</f>
        <v>0</v>
      </c>
      <c r="R9" s="262"/>
      <c r="S9" s="262" t="s">
        <v>169</v>
      </c>
      <c r="T9" s="263" t="s">
        <v>170</v>
      </c>
      <c r="U9" s="221">
        <v>0</v>
      </c>
      <c r="V9" s="221">
        <f>ROUND(E9*U9,2)</f>
        <v>0</v>
      </c>
      <c r="W9" s="221"/>
      <c r="X9" s="221" t="s">
        <v>255</v>
      </c>
      <c r="Y9" s="210"/>
      <c r="Z9" s="210"/>
      <c r="AA9" s="210"/>
      <c r="AB9" s="210"/>
      <c r="AC9" s="210"/>
      <c r="AD9" s="210"/>
      <c r="AE9" s="210"/>
      <c r="AF9" s="210"/>
      <c r="AG9" s="210" t="s">
        <v>514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57">
        <v>2</v>
      </c>
      <c r="B10" s="258" t="s">
        <v>631</v>
      </c>
      <c r="C10" s="269" t="s">
        <v>632</v>
      </c>
      <c r="D10" s="259" t="s">
        <v>526</v>
      </c>
      <c r="E10" s="260">
        <v>3</v>
      </c>
      <c r="F10" s="261"/>
      <c r="G10" s="262">
        <f>ROUND(E10*F10,2)</f>
        <v>0</v>
      </c>
      <c r="H10" s="261"/>
      <c r="I10" s="262">
        <f>ROUND(E10*H10,2)</f>
        <v>0</v>
      </c>
      <c r="J10" s="261"/>
      <c r="K10" s="262">
        <f>ROUND(E10*J10,2)</f>
        <v>0</v>
      </c>
      <c r="L10" s="262">
        <v>15</v>
      </c>
      <c r="M10" s="262">
        <f>G10*(1+L10/100)</f>
        <v>0</v>
      </c>
      <c r="N10" s="260">
        <v>0</v>
      </c>
      <c r="O10" s="260">
        <f>ROUND(E10*N10,2)</f>
        <v>0</v>
      </c>
      <c r="P10" s="260">
        <v>0</v>
      </c>
      <c r="Q10" s="260">
        <f>ROUND(E10*P10,2)</f>
        <v>0</v>
      </c>
      <c r="R10" s="262"/>
      <c r="S10" s="262" t="s">
        <v>169</v>
      </c>
      <c r="T10" s="263" t="s">
        <v>170</v>
      </c>
      <c r="U10" s="221">
        <v>0</v>
      </c>
      <c r="V10" s="221">
        <f>ROUND(E10*U10,2)</f>
        <v>0</v>
      </c>
      <c r="W10" s="221"/>
      <c r="X10" s="221" t="s">
        <v>255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514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57">
        <v>3</v>
      </c>
      <c r="B11" s="258" t="s">
        <v>633</v>
      </c>
      <c r="C11" s="269" t="s">
        <v>634</v>
      </c>
      <c r="D11" s="259" t="s">
        <v>526</v>
      </c>
      <c r="E11" s="260">
        <v>2</v>
      </c>
      <c r="F11" s="261"/>
      <c r="G11" s="262">
        <f>ROUND(E11*F11,2)</f>
        <v>0</v>
      </c>
      <c r="H11" s="261"/>
      <c r="I11" s="262">
        <f>ROUND(E11*H11,2)</f>
        <v>0</v>
      </c>
      <c r="J11" s="261"/>
      <c r="K11" s="262">
        <f>ROUND(E11*J11,2)</f>
        <v>0</v>
      </c>
      <c r="L11" s="262">
        <v>15</v>
      </c>
      <c r="M11" s="262">
        <f>G11*(1+L11/100)</f>
        <v>0</v>
      </c>
      <c r="N11" s="260">
        <v>0</v>
      </c>
      <c r="O11" s="260">
        <f>ROUND(E11*N11,2)</f>
        <v>0</v>
      </c>
      <c r="P11" s="260">
        <v>0</v>
      </c>
      <c r="Q11" s="260">
        <f>ROUND(E11*P11,2)</f>
        <v>0</v>
      </c>
      <c r="R11" s="262"/>
      <c r="S11" s="262" t="s">
        <v>169</v>
      </c>
      <c r="T11" s="263" t="s">
        <v>170</v>
      </c>
      <c r="U11" s="221">
        <v>0</v>
      </c>
      <c r="V11" s="221">
        <f>ROUND(E11*U11,2)</f>
        <v>0</v>
      </c>
      <c r="W11" s="221"/>
      <c r="X11" s="221" t="s">
        <v>255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514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57">
        <v>4</v>
      </c>
      <c r="B12" s="258" t="s">
        <v>635</v>
      </c>
      <c r="C12" s="269" t="s">
        <v>636</v>
      </c>
      <c r="D12" s="259" t="s">
        <v>526</v>
      </c>
      <c r="E12" s="260">
        <v>2</v>
      </c>
      <c r="F12" s="261"/>
      <c r="G12" s="262">
        <f>ROUND(E12*F12,2)</f>
        <v>0</v>
      </c>
      <c r="H12" s="261"/>
      <c r="I12" s="262">
        <f>ROUND(E12*H12,2)</f>
        <v>0</v>
      </c>
      <c r="J12" s="261"/>
      <c r="K12" s="262">
        <f>ROUND(E12*J12,2)</f>
        <v>0</v>
      </c>
      <c r="L12" s="262">
        <v>15</v>
      </c>
      <c r="M12" s="262">
        <f>G12*(1+L12/100)</f>
        <v>0</v>
      </c>
      <c r="N12" s="260">
        <v>0</v>
      </c>
      <c r="O12" s="260">
        <f>ROUND(E12*N12,2)</f>
        <v>0</v>
      </c>
      <c r="P12" s="260">
        <v>0</v>
      </c>
      <c r="Q12" s="260">
        <f>ROUND(E12*P12,2)</f>
        <v>0</v>
      </c>
      <c r="R12" s="262"/>
      <c r="S12" s="262" t="s">
        <v>169</v>
      </c>
      <c r="T12" s="263" t="s">
        <v>170</v>
      </c>
      <c r="U12" s="221">
        <v>0</v>
      </c>
      <c r="V12" s="221">
        <f>ROUND(E12*U12,2)</f>
        <v>0</v>
      </c>
      <c r="W12" s="221"/>
      <c r="X12" s="221" t="s">
        <v>255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514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7">
        <v>5</v>
      </c>
      <c r="B13" s="258" t="s">
        <v>637</v>
      </c>
      <c r="C13" s="269" t="s">
        <v>638</v>
      </c>
      <c r="D13" s="259" t="s">
        <v>639</v>
      </c>
      <c r="E13" s="260">
        <v>1</v>
      </c>
      <c r="F13" s="261"/>
      <c r="G13" s="262">
        <f>ROUND(E13*F13,2)</f>
        <v>0</v>
      </c>
      <c r="H13" s="261"/>
      <c r="I13" s="262">
        <f>ROUND(E13*H13,2)</f>
        <v>0</v>
      </c>
      <c r="J13" s="261"/>
      <c r="K13" s="262">
        <f>ROUND(E13*J13,2)</f>
        <v>0</v>
      </c>
      <c r="L13" s="262">
        <v>15</v>
      </c>
      <c r="M13" s="262">
        <f>G13*(1+L13/100)</f>
        <v>0</v>
      </c>
      <c r="N13" s="260">
        <v>0</v>
      </c>
      <c r="O13" s="260">
        <f>ROUND(E13*N13,2)</f>
        <v>0</v>
      </c>
      <c r="P13" s="260">
        <v>0</v>
      </c>
      <c r="Q13" s="260">
        <f>ROUND(E13*P13,2)</f>
        <v>0</v>
      </c>
      <c r="R13" s="262"/>
      <c r="S13" s="262" t="s">
        <v>169</v>
      </c>
      <c r="T13" s="263" t="s">
        <v>170</v>
      </c>
      <c r="U13" s="221">
        <v>0</v>
      </c>
      <c r="V13" s="221">
        <f>ROUND(E13*U13,2)</f>
        <v>0</v>
      </c>
      <c r="W13" s="221"/>
      <c r="X13" s="221" t="s">
        <v>255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640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7">
        <v>6</v>
      </c>
      <c r="B14" s="258" t="s">
        <v>641</v>
      </c>
      <c r="C14" s="269" t="s">
        <v>642</v>
      </c>
      <c r="D14" s="259" t="s">
        <v>643</v>
      </c>
      <c r="E14" s="260">
        <v>3</v>
      </c>
      <c r="F14" s="261"/>
      <c r="G14" s="262">
        <f>ROUND(E14*F14,2)</f>
        <v>0</v>
      </c>
      <c r="H14" s="261"/>
      <c r="I14" s="262">
        <f>ROUND(E14*H14,2)</f>
        <v>0</v>
      </c>
      <c r="J14" s="261"/>
      <c r="K14" s="262">
        <f>ROUND(E14*J14,2)</f>
        <v>0</v>
      </c>
      <c r="L14" s="262">
        <v>15</v>
      </c>
      <c r="M14" s="262">
        <f>G14*(1+L14/100)</f>
        <v>0</v>
      </c>
      <c r="N14" s="260">
        <v>0</v>
      </c>
      <c r="O14" s="260">
        <f>ROUND(E14*N14,2)</f>
        <v>0</v>
      </c>
      <c r="P14" s="260">
        <v>0</v>
      </c>
      <c r="Q14" s="260">
        <f>ROUND(E14*P14,2)</f>
        <v>0</v>
      </c>
      <c r="R14" s="262"/>
      <c r="S14" s="262" t="s">
        <v>190</v>
      </c>
      <c r="T14" s="263" t="s">
        <v>170</v>
      </c>
      <c r="U14" s="221">
        <v>1.35</v>
      </c>
      <c r="V14" s="221">
        <f>ROUND(E14*U14,2)</f>
        <v>4.05</v>
      </c>
      <c r="W14" s="221"/>
      <c r="X14" s="221" t="s">
        <v>255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7">
        <v>7</v>
      </c>
      <c r="B15" s="258" t="s">
        <v>644</v>
      </c>
      <c r="C15" s="269" t="s">
        <v>645</v>
      </c>
      <c r="D15" s="259" t="s">
        <v>387</v>
      </c>
      <c r="E15" s="260">
        <v>1</v>
      </c>
      <c r="F15" s="261"/>
      <c r="G15" s="262">
        <f>ROUND(E15*F15,2)</f>
        <v>0</v>
      </c>
      <c r="H15" s="261"/>
      <c r="I15" s="262">
        <f>ROUND(E15*H15,2)</f>
        <v>0</v>
      </c>
      <c r="J15" s="261"/>
      <c r="K15" s="262">
        <f>ROUND(E15*J15,2)</f>
        <v>0</v>
      </c>
      <c r="L15" s="262">
        <v>15</v>
      </c>
      <c r="M15" s="262">
        <f>G15*(1+L15/100)</f>
        <v>0</v>
      </c>
      <c r="N15" s="260">
        <v>0</v>
      </c>
      <c r="O15" s="260">
        <f>ROUND(E15*N15,2)</f>
        <v>0</v>
      </c>
      <c r="P15" s="260">
        <v>0</v>
      </c>
      <c r="Q15" s="260">
        <f>ROUND(E15*P15,2)</f>
        <v>0</v>
      </c>
      <c r="R15" s="262"/>
      <c r="S15" s="262" t="s">
        <v>169</v>
      </c>
      <c r="T15" s="263" t="s">
        <v>170</v>
      </c>
      <c r="U15" s="221">
        <v>0</v>
      </c>
      <c r="V15" s="221">
        <f>ROUND(E15*U15,2)</f>
        <v>0</v>
      </c>
      <c r="W15" s="221"/>
      <c r="X15" s="221" t="s">
        <v>255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256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7">
        <v>8</v>
      </c>
      <c r="B16" s="258" t="s">
        <v>646</v>
      </c>
      <c r="C16" s="269" t="s">
        <v>647</v>
      </c>
      <c r="D16" s="259" t="s">
        <v>643</v>
      </c>
      <c r="E16" s="260">
        <v>3</v>
      </c>
      <c r="F16" s="261"/>
      <c r="G16" s="262">
        <f>ROUND(E16*F16,2)</f>
        <v>0</v>
      </c>
      <c r="H16" s="261"/>
      <c r="I16" s="262">
        <f>ROUND(E16*H16,2)</f>
        <v>0</v>
      </c>
      <c r="J16" s="261"/>
      <c r="K16" s="262">
        <f>ROUND(E16*J16,2)</f>
        <v>0</v>
      </c>
      <c r="L16" s="262">
        <v>15</v>
      </c>
      <c r="M16" s="262">
        <f>G16*(1+L16/100)</f>
        <v>0</v>
      </c>
      <c r="N16" s="260">
        <v>0</v>
      </c>
      <c r="O16" s="260">
        <f>ROUND(E16*N16,2)</f>
        <v>0</v>
      </c>
      <c r="P16" s="260">
        <v>0</v>
      </c>
      <c r="Q16" s="260">
        <f>ROUND(E16*P16,2)</f>
        <v>0</v>
      </c>
      <c r="R16" s="262"/>
      <c r="S16" s="262" t="s">
        <v>169</v>
      </c>
      <c r="T16" s="263" t="s">
        <v>170</v>
      </c>
      <c r="U16" s="221">
        <v>0</v>
      </c>
      <c r="V16" s="221">
        <f>ROUND(E16*U16,2)</f>
        <v>0</v>
      </c>
      <c r="W16" s="221"/>
      <c r="X16" s="221" t="s">
        <v>255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7">
        <v>9</v>
      </c>
      <c r="B17" s="258" t="s">
        <v>648</v>
      </c>
      <c r="C17" s="269" t="s">
        <v>649</v>
      </c>
      <c r="D17" s="259" t="s">
        <v>526</v>
      </c>
      <c r="E17" s="260">
        <v>6</v>
      </c>
      <c r="F17" s="261"/>
      <c r="G17" s="262">
        <f>ROUND(E17*F17,2)</f>
        <v>0</v>
      </c>
      <c r="H17" s="261"/>
      <c r="I17" s="262">
        <f>ROUND(E17*H17,2)</f>
        <v>0</v>
      </c>
      <c r="J17" s="261"/>
      <c r="K17" s="262">
        <f>ROUND(E17*J17,2)</f>
        <v>0</v>
      </c>
      <c r="L17" s="262">
        <v>15</v>
      </c>
      <c r="M17" s="262">
        <f>G17*(1+L17/100)</f>
        <v>0</v>
      </c>
      <c r="N17" s="260">
        <v>0</v>
      </c>
      <c r="O17" s="260">
        <f>ROUND(E17*N17,2)</f>
        <v>0</v>
      </c>
      <c r="P17" s="260">
        <v>0</v>
      </c>
      <c r="Q17" s="260">
        <f>ROUND(E17*P17,2)</f>
        <v>0</v>
      </c>
      <c r="R17" s="262"/>
      <c r="S17" s="262" t="s">
        <v>169</v>
      </c>
      <c r="T17" s="263" t="s">
        <v>170</v>
      </c>
      <c r="U17" s="221">
        <v>0</v>
      </c>
      <c r="V17" s="221">
        <f>ROUND(E17*U17,2)</f>
        <v>0</v>
      </c>
      <c r="W17" s="221"/>
      <c r="X17" s="221" t="s">
        <v>255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7">
        <v>10</v>
      </c>
      <c r="B18" s="258" t="s">
        <v>650</v>
      </c>
      <c r="C18" s="269" t="s">
        <v>651</v>
      </c>
      <c r="D18" s="259" t="s">
        <v>526</v>
      </c>
      <c r="E18" s="260">
        <v>28</v>
      </c>
      <c r="F18" s="261"/>
      <c r="G18" s="262">
        <f>ROUND(E18*F18,2)</f>
        <v>0</v>
      </c>
      <c r="H18" s="261"/>
      <c r="I18" s="262">
        <f>ROUND(E18*H18,2)</f>
        <v>0</v>
      </c>
      <c r="J18" s="261"/>
      <c r="K18" s="262">
        <f>ROUND(E18*J18,2)</f>
        <v>0</v>
      </c>
      <c r="L18" s="262">
        <v>15</v>
      </c>
      <c r="M18" s="262">
        <f>G18*(1+L18/100)</f>
        <v>0</v>
      </c>
      <c r="N18" s="260">
        <v>0</v>
      </c>
      <c r="O18" s="260">
        <f>ROUND(E18*N18,2)</f>
        <v>0</v>
      </c>
      <c r="P18" s="260">
        <v>0</v>
      </c>
      <c r="Q18" s="260">
        <f>ROUND(E18*P18,2)</f>
        <v>0</v>
      </c>
      <c r="R18" s="262"/>
      <c r="S18" s="262" t="s">
        <v>190</v>
      </c>
      <c r="T18" s="263" t="s">
        <v>170</v>
      </c>
      <c r="U18" s="221">
        <v>2.58</v>
      </c>
      <c r="V18" s="221">
        <f>ROUND(E18*U18,2)</f>
        <v>72.239999999999995</v>
      </c>
      <c r="W18" s="221"/>
      <c r="X18" s="221" t="s">
        <v>255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640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7">
        <v>11</v>
      </c>
      <c r="B19" s="258" t="s">
        <v>652</v>
      </c>
      <c r="C19" s="269" t="s">
        <v>653</v>
      </c>
      <c r="D19" s="259" t="s">
        <v>526</v>
      </c>
      <c r="E19" s="260">
        <v>17</v>
      </c>
      <c r="F19" s="261"/>
      <c r="G19" s="262">
        <f>ROUND(E19*F19,2)</f>
        <v>0</v>
      </c>
      <c r="H19" s="261"/>
      <c r="I19" s="262">
        <f>ROUND(E19*H19,2)</f>
        <v>0</v>
      </c>
      <c r="J19" s="261"/>
      <c r="K19" s="262">
        <f>ROUND(E19*J19,2)</f>
        <v>0</v>
      </c>
      <c r="L19" s="262">
        <v>15</v>
      </c>
      <c r="M19" s="262">
        <f>G19*(1+L19/100)</f>
        <v>0</v>
      </c>
      <c r="N19" s="260">
        <v>0</v>
      </c>
      <c r="O19" s="260">
        <f>ROUND(E19*N19,2)</f>
        <v>0</v>
      </c>
      <c r="P19" s="260">
        <v>0</v>
      </c>
      <c r="Q19" s="260">
        <f>ROUND(E19*P19,2)</f>
        <v>0</v>
      </c>
      <c r="R19" s="262"/>
      <c r="S19" s="262" t="s">
        <v>169</v>
      </c>
      <c r="T19" s="263" t="s">
        <v>170</v>
      </c>
      <c r="U19" s="221">
        <v>0</v>
      </c>
      <c r="V19" s="221">
        <f>ROUND(E19*U19,2)</f>
        <v>0</v>
      </c>
      <c r="W19" s="221"/>
      <c r="X19" s="221" t="s">
        <v>255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640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7">
        <v>12</v>
      </c>
      <c r="B20" s="258" t="s">
        <v>654</v>
      </c>
      <c r="C20" s="269" t="s">
        <v>655</v>
      </c>
      <c r="D20" s="259" t="s">
        <v>526</v>
      </c>
      <c r="E20" s="260">
        <v>1</v>
      </c>
      <c r="F20" s="261"/>
      <c r="G20" s="262">
        <f>ROUND(E20*F20,2)</f>
        <v>0</v>
      </c>
      <c r="H20" s="261"/>
      <c r="I20" s="262">
        <f>ROUND(E20*H20,2)</f>
        <v>0</v>
      </c>
      <c r="J20" s="261"/>
      <c r="K20" s="262">
        <f>ROUND(E20*J20,2)</f>
        <v>0</v>
      </c>
      <c r="L20" s="262">
        <v>15</v>
      </c>
      <c r="M20" s="262">
        <f>G20*(1+L20/100)</f>
        <v>0</v>
      </c>
      <c r="N20" s="260">
        <v>0</v>
      </c>
      <c r="O20" s="260">
        <f>ROUND(E20*N20,2)</f>
        <v>0</v>
      </c>
      <c r="P20" s="260">
        <v>0</v>
      </c>
      <c r="Q20" s="260">
        <f>ROUND(E20*P20,2)</f>
        <v>0</v>
      </c>
      <c r="R20" s="262"/>
      <c r="S20" s="262" t="s">
        <v>169</v>
      </c>
      <c r="T20" s="263" t="s">
        <v>170</v>
      </c>
      <c r="U20" s="221">
        <v>0</v>
      </c>
      <c r="V20" s="221">
        <f>ROUND(E20*U20,2)</f>
        <v>0</v>
      </c>
      <c r="W20" s="221"/>
      <c r="X20" s="221" t="s">
        <v>255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7">
        <v>13</v>
      </c>
      <c r="B21" s="258" t="s">
        <v>502</v>
      </c>
      <c r="C21" s="269" t="s">
        <v>656</v>
      </c>
      <c r="D21" s="259" t="s">
        <v>272</v>
      </c>
      <c r="E21" s="260">
        <v>80</v>
      </c>
      <c r="F21" s="261"/>
      <c r="G21" s="262">
        <f>ROUND(E21*F21,2)</f>
        <v>0</v>
      </c>
      <c r="H21" s="261"/>
      <c r="I21" s="262">
        <f>ROUND(E21*H21,2)</f>
        <v>0</v>
      </c>
      <c r="J21" s="261"/>
      <c r="K21" s="262">
        <f>ROUND(E21*J21,2)</f>
        <v>0</v>
      </c>
      <c r="L21" s="262">
        <v>15</v>
      </c>
      <c r="M21" s="262">
        <f>G21*(1+L21/100)</f>
        <v>0</v>
      </c>
      <c r="N21" s="260">
        <v>0</v>
      </c>
      <c r="O21" s="260">
        <f>ROUND(E21*N21,2)</f>
        <v>0</v>
      </c>
      <c r="P21" s="260">
        <v>0</v>
      </c>
      <c r="Q21" s="260">
        <f>ROUND(E21*P21,2)</f>
        <v>0</v>
      </c>
      <c r="R21" s="262"/>
      <c r="S21" s="262" t="s">
        <v>190</v>
      </c>
      <c r="T21" s="263" t="s">
        <v>170</v>
      </c>
      <c r="U21" s="221">
        <v>0.49</v>
      </c>
      <c r="V21" s="221">
        <f>ROUND(E21*U21,2)</f>
        <v>39.200000000000003</v>
      </c>
      <c r="W21" s="221"/>
      <c r="X21" s="221" t="s">
        <v>255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7">
        <v>14</v>
      </c>
      <c r="B22" s="258" t="s">
        <v>502</v>
      </c>
      <c r="C22" s="269" t="s">
        <v>656</v>
      </c>
      <c r="D22" s="259" t="s">
        <v>272</v>
      </c>
      <c r="E22" s="260">
        <v>70</v>
      </c>
      <c r="F22" s="261"/>
      <c r="G22" s="262">
        <f>ROUND(E22*F22,2)</f>
        <v>0</v>
      </c>
      <c r="H22" s="261"/>
      <c r="I22" s="262">
        <f>ROUND(E22*H22,2)</f>
        <v>0</v>
      </c>
      <c r="J22" s="261"/>
      <c r="K22" s="262">
        <f>ROUND(E22*J22,2)</f>
        <v>0</v>
      </c>
      <c r="L22" s="262">
        <v>15</v>
      </c>
      <c r="M22" s="262">
        <f>G22*(1+L22/100)</f>
        <v>0</v>
      </c>
      <c r="N22" s="260">
        <v>0</v>
      </c>
      <c r="O22" s="260">
        <f>ROUND(E22*N22,2)</f>
        <v>0</v>
      </c>
      <c r="P22" s="260">
        <v>0</v>
      </c>
      <c r="Q22" s="260">
        <f>ROUND(E22*P22,2)</f>
        <v>0</v>
      </c>
      <c r="R22" s="262"/>
      <c r="S22" s="262" t="s">
        <v>190</v>
      </c>
      <c r="T22" s="263" t="s">
        <v>170</v>
      </c>
      <c r="U22" s="221">
        <v>0.49</v>
      </c>
      <c r="V22" s="221">
        <f>ROUND(E22*U22,2)</f>
        <v>34.299999999999997</v>
      </c>
      <c r="W22" s="221"/>
      <c r="X22" s="221" t="s">
        <v>255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640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7">
        <v>15</v>
      </c>
      <c r="B23" s="258" t="s">
        <v>657</v>
      </c>
      <c r="C23" s="269" t="s">
        <v>656</v>
      </c>
      <c r="D23" s="259" t="s">
        <v>272</v>
      </c>
      <c r="E23" s="260">
        <v>40</v>
      </c>
      <c r="F23" s="261"/>
      <c r="G23" s="262">
        <f>ROUND(E23*F23,2)</f>
        <v>0</v>
      </c>
      <c r="H23" s="261"/>
      <c r="I23" s="262">
        <f>ROUND(E23*H23,2)</f>
        <v>0</v>
      </c>
      <c r="J23" s="261"/>
      <c r="K23" s="262">
        <f>ROUND(E23*J23,2)</f>
        <v>0</v>
      </c>
      <c r="L23" s="262">
        <v>15</v>
      </c>
      <c r="M23" s="262">
        <f>G23*(1+L23/100)</f>
        <v>0</v>
      </c>
      <c r="N23" s="260">
        <v>0</v>
      </c>
      <c r="O23" s="260">
        <f>ROUND(E23*N23,2)</f>
        <v>0</v>
      </c>
      <c r="P23" s="260">
        <v>0</v>
      </c>
      <c r="Q23" s="260">
        <f>ROUND(E23*P23,2)</f>
        <v>0</v>
      </c>
      <c r="R23" s="262"/>
      <c r="S23" s="262" t="s">
        <v>169</v>
      </c>
      <c r="T23" s="263" t="s">
        <v>170</v>
      </c>
      <c r="U23" s="221">
        <v>0</v>
      </c>
      <c r="V23" s="221">
        <f>ROUND(E23*U23,2)</f>
        <v>0</v>
      </c>
      <c r="W23" s="221"/>
      <c r="X23" s="221" t="s">
        <v>255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57">
        <v>16</v>
      </c>
      <c r="B24" s="258" t="s">
        <v>658</v>
      </c>
      <c r="C24" s="269" t="s">
        <v>659</v>
      </c>
      <c r="D24" s="259" t="s">
        <v>526</v>
      </c>
      <c r="E24" s="260">
        <v>4</v>
      </c>
      <c r="F24" s="261"/>
      <c r="G24" s="262">
        <f>ROUND(E24*F24,2)</f>
        <v>0</v>
      </c>
      <c r="H24" s="261"/>
      <c r="I24" s="262">
        <f>ROUND(E24*H24,2)</f>
        <v>0</v>
      </c>
      <c r="J24" s="261"/>
      <c r="K24" s="262">
        <f>ROUND(E24*J24,2)</f>
        <v>0</v>
      </c>
      <c r="L24" s="262">
        <v>15</v>
      </c>
      <c r="M24" s="262">
        <f>G24*(1+L24/100)</f>
        <v>0</v>
      </c>
      <c r="N24" s="260">
        <v>0</v>
      </c>
      <c r="O24" s="260">
        <f>ROUND(E24*N24,2)</f>
        <v>0</v>
      </c>
      <c r="P24" s="260">
        <v>0</v>
      </c>
      <c r="Q24" s="260">
        <f>ROUND(E24*P24,2)</f>
        <v>0</v>
      </c>
      <c r="R24" s="262"/>
      <c r="S24" s="262" t="s">
        <v>169</v>
      </c>
      <c r="T24" s="263" t="s">
        <v>170</v>
      </c>
      <c r="U24" s="221">
        <v>0</v>
      </c>
      <c r="V24" s="221">
        <f>ROUND(E24*U24,2)</f>
        <v>0</v>
      </c>
      <c r="W24" s="221"/>
      <c r="X24" s="221" t="s">
        <v>255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7">
        <v>17</v>
      </c>
      <c r="B25" s="258" t="s">
        <v>660</v>
      </c>
      <c r="C25" s="269" t="s">
        <v>661</v>
      </c>
      <c r="D25" s="259" t="s">
        <v>526</v>
      </c>
      <c r="E25" s="260">
        <v>2</v>
      </c>
      <c r="F25" s="261"/>
      <c r="G25" s="262">
        <f>ROUND(E25*F25,2)</f>
        <v>0</v>
      </c>
      <c r="H25" s="261"/>
      <c r="I25" s="262">
        <f>ROUND(E25*H25,2)</f>
        <v>0</v>
      </c>
      <c r="J25" s="261"/>
      <c r="K25" s="262">
        <f>ROUND(E25*J25,2)</f>
        <v>0</v>
      </c>
      <c r="L25" s="262">
        <v>15</v>
      </c>
      <c r="M25" s="262">
        <f>G25*(1+L25/100)</f>
        <v>0</v>
      </c>
      <c r="N25" s="260">
        <v>0</v>
      </c>
      <c r="O25" s="260">
        <f>ROUND(E25*N25,2)</f>
        <v>0</v>
      </c>
      <c r="P25" s="260">
        <v>0</v>
      </c>
      <c r="Q25" s="260">
        <f>ROUND(E25*P25,2)</f>
        <v>0</v>
      </c>
      <c r="R25" s="262"/>
      <c r="S25" s="262" t="s">
        <v>190</v>
      </c>
      <c r="T25" s="263" t="s">
        <v>170</v>
      </c>
      <c r="U25" s="221">
        <v>2.75E-2</v>
      </c>
      <c r="V25" s="221">
        <f>ROUND(E25*U25,2)</f>
        <v>0.06</v>
      </c>
      <c r="W25" s="221"/>
      <c r="X25" s="221" t="s">
        <v>255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640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7">
        <v>18</v>
      </c>
      <c r="B26" s="258" t="s">
        <v>662</v>
      </c>
      <c r="C26" s="269" t="s">
        <v>663</v>
      </c>
      <c r="D26" s="259" t="s">
        <v>526</v>
      </c>
      <c r="E26" s="260">
        <v>17</v>
      </c>
      <c r="F26" s="261"/>
      <c r="G26" s="262">
        <f>ROUND(E26*F26,2)</f>
        <v>0</v>
      </c>
      <c r="H26" s="261"/>
      <c r="I26" s="262">
        <f>ROUND(E26*H26,2)</f>
        <v>0</v>
      </c>
      <c r="J26" s="261"/>
      <c r="K26" s="262">
        <f>ROUND(E26*J26,2)</f>
        <v>0</v>
      </c>
      <c r="L26" s="262">
        <v>15</v>
      </c>
      <c r="M26" s="262">
        <f>G26*(1+L26/100)</f>
        <v>0</v>
      </c>
      <c r="N26" s="260">
        <v>0</v>
      </c>
      <c r="O26" s="260">
        <f>ROUND(E26*N26,2)</f>
        <v>0</v>
      </c>
      <c r="P26" s="260">
        <v>0</v>
      </c>
      <c r="Q26" s="260">
        <f>ROUND(E26*P26,2)</f>
        <v>0</v>
      </c>
      <c r="R26" s="262"/>
      <c r="S26" s="262" t="s">
        <v>169</v>
      </c>
      <c r="T26" s="263" t="s">
        <v>170</v>
      </c>
      <c r="U26" s="221">
        <v>0</v>
      </c>
      <c r="V26" s="221">
        <f>ROUND(E26*U26,2)</f>
        <v>0</v>
      </c>
      <c r="W26" s="221"/>
      <c r="X26" s="221" t="s">
        <v>255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640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7">
        <v>19</v>
      </c>
      <c r="B27" s="258" t="s">
        <v>664</v>
      </c>
      <c r="C27" s="269" t="s">
        <v>665</v>
      </c>
      <c r="D27" s="259" t="s">
        <v>526</v>
      </c>
      <c r="E27" s="260">
        <v>2</v>
      </c>
      <c r="F27" s="261"/>
      <c r="G27" s="262">
        <f>ROUND(E27*F27,2)</f>
        <v>0</v>
      </c>
      <c r="H27" s="261"/>
      <c r="I27" s="262">
        <f>ROUND(E27*H27,2)</f>
        <v>0</v>
      </c>
      <c r="J27" s="261"/>
      <c r="K27" s="262">
        <f>ROUND(E27*J27,2)</f>
        <v>0</v>
      </c>
      <c r="L27" s="262">
        <v>15</v>
      </c>
      <c r="M27" s="262">
        <f>G27*(1+L27/100)</f>
        <v>0</v>
      </c>
      <c r="N27" s="260">
        <v>0</v>
      </c>
      <c r="O27" s="260">
        <f>ROUND(E27*N27,2)</f>
        <v>0</v>
      </c>
      <c r="P27" s="260">
        <v>0</v>
      </c>
      <c r="Q27" s="260">
        <f>ROUND(E27*P27,2)</f>
        <v>0</v>
      </c>
      <c r="R27" s="262"/>
      <c r="S27" s="262" t="s">
        <v>169</v>
      </c>
      <c r="T27" s="263" t="s">
        <v>170</v>
      </c>
      <c r="U27" s="221">
        <v>0</v>
      </c>
      <c r="V27" s="221">
        <f>ROUND(E27*U27,2)</f>
        <v>0</v>
      </c>
      <c r="W27" s="221"/>
      <c r="X27" s="221" t="s">
        <v>255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640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57">
        <v>20</v>
      </c>
      <c r="B28" s="258" t="s">
        <v>666</v>
      </c>
      <c r="C28" s="269" t="s">
        <v>667</v>
      </c>
      <c r="D28" s="259" t="s">
        <v>526</v>
      </c>
      <c r="E28" s="260">
        <v>28</v>
      </c>
      <c r="F28" s="261"/>
      <c r="G28" s="262">
        <f>ROUND(E28*F28,2)</f>
        <v>0</v>
      </c>
      <c r="H28" s="261"/>
      <c r="I28" s="262">
        <f>ROUND(E28*H28,2)</f>
        <v>0</v>
      </c>
      <c r="J28" s="261"/>
      <c r="K28" s="262">
        <f>ROUND(E28*J28,2)</f>
        <v>0</v>
      </c>
      <c r="L28" s="262">
        <v>15</v>
      </c>
      <c r="M28" s="262">
        <f>G28*(1+L28/100)</f>
        <v>0</v>
      </c>
      <c r="N28" s="260">
        <v>0</v>
      </c>
      <c r="O28" s="260">
        <f>ROUND(E28*N28,2)</f>
        <v>0</v>
      </c>
      <c r="P28" s="260">
        <v>0</v>
      </c>
      <c r="Q28" s="260">
        <f>ROUND(E28*P28,2)</f>
        <v>0</v>
      </c>
      <c r="R28" s="262"/>
      <c r="S28" s="262" t="s">
        <v>190</v>
      </c>
      <c r="T28" s="263" t="s">
        <v>170</v>
      </c>
      <c r="U28" s="221">
        <v>1</v>
      </c>
      <c r="V28" s="221">
        <f>ROUND(E28*U28,2)</f>
        <v>28</v>
      </c>
      <c r="W28" s="221"/>
      <c r="X28" s="221" t="s">
        <v>255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57">
        <v>21</v>
      </c>
      <c r="B29" s="258" t="s">
        <v>668</v>
      </c>
      <c r="C29" s="269" t="s">
        <v>669</v>
      </c>
      <c r="D29" s="259" t="s">
        <v>272</v>
      </c>
      <c r="E29" s="260">
        <v>65</v>
      </c>
      <c r="F29" s="261"/>
      <c r="G29" s="262">
        <f>ROUND(E29*F29,2)</f>
        <v>0</v>
      </c>
      <c r="H29" s="261"/>
      <c r="I29" s="262">
        <f>ROUND(E29*H29,2)</f>
        <v>0</v>
      </c>
      <c r="J29" s="261"/>
      <c r="K29" s="262">
        <f>ROUND(E29*J29,2)</f>
        <v>0</v>
      </c>
      <c r="L29" s="262">
        <v>15</v>
      </c>
      <c r="M29" s="262">
        <f>G29*(1+L29/100)</f>
        <v>0</v>
      </c>
      <c r="N29" s="260">
        <v>0</v>
      </c>
      <c r="O29" s="260">
        <f>ROUND(E29*N29,2)</f>
        <v>0</v>
      </c>
      <c r="P29" s="260">
        <v>0</v>
      </c>
      <c r="Q29" s="260">
        <f>ROUND(E29*P29,2)</f>
        <v>0</v>
      </c>
      <c r="R29" s="262"/>
      <c r="S29" s="262" t="s">
        <v>169</v>
      </c>
      <c r="T29" s="263" t="s">
        <v>170</v>
      </c>
      <c r="U29" s="221">
        <v>0</v>
      </c>
      <c r="V29" s="221">
        <f>ROUND(E29*U29,2)</f>
        <v>0</v>
      </c>
      <c r="W29" s="221"/>
      <c r="X29" s="221" t="s">
        <v>255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640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57">
        <v>22</v>
      </c>
      <c r="B30" s="258" t="s">
        <v>670</v>
      </c>
      <c r="C30" s="269" t="s">
        <v>671</v>
      </c>
      <c r="D30" s="259" t="s">
        <v>272</v>
      </c>
      <c r="E30" s="260">
        <v>39</v>
      </c>
      <c r="F30" s="261"/>
      <c r="G30" s="262">
        <f>ROUND(E30*F30,2)</f>
        <v>0</v>
      </c>
      <c r="H30" s="261"/>
      <c r="I30" s="262">
        <f>ROUND(E30*H30,2)</f>
        <v>0</v>
      </c>
      <c r="J30" s="261"/>
      <c r="K30" s="262">
        <f>ROUND(E30*J30,2)</f>
        <v>0</v>
      </c>
      <c r="L30" s="262">
        <v>15</v>
      </c>
      <c r="M30" s="262">
        <f>G30*(1+L30/100)</f>
        <v>0</v>
      </c>
      <c r="N30" s="260">
        <v>0</v>
      </c>
      <c r="O30" s="260">
        <f>ROUND(E30*N30,2)</f>
        <v>0</v>
      </c>
      <c r="P30" s="260">
        <v>0</v>
      </c>
      <c r="Q30" s="260">
        <f>ROUND(E30*P30,2)</f>
        <v>0</v>
      </c>
      <c r="R30" s="262"/>
      <c r="S30" s="262" t="s">
        <v>169</v>
      </c>
      <c r="T30" s="263" t="s">
        <v>170</v>
      </c>
      <c r="U30" s="221">
        <v>0</v>
      </c>
      <c r="V30" s="221">
        <f>ROUND(E30*U30,2)</f>
        <v>0</v>
      </c>
      <c r="W30" s="221"/>
      <c r="X30" s="221" t="s">
        <v>255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7">
        <v>23</v>
      </c>
      <c r="B31" s="258" t="s">
        <v>672</v>
      </c>
      <c r="C31" s="269" t="s">
        <v>669</v>
      </c>
      <c r="D31" s="259" t="s">
        <v>272</v>
      </c>
      <c r="E31" s="260">
        <v>26</v>
      </c>
      <c r="F31" s="261"/>
      <c r="G31" s="262">
        <f>ROUND(E31*F31,2)</f>
        <v>0</v>
      </c>
      <c r="H31" s="261"/>
      <c r="I31" s="262">
        <f>ROUND(E31*H31,2)</f>
        <v>0</v>
      </c>
      <c r="J31" s="261"/>
      <c r="K31" s="262">
        <f>ROUND(E31*J31,2)</f>
        <v>0</v>
      </c>
      <c r="L31" s="262">
        <v>15</v>
      </c>
      <c r="M31" s="262">
        <f>G31*(1+L31/100)</f>
        <v>0</v>
      </c>
      <c r="N31" s="260">
        <v>0</v>
      </c>
      <c r="O31" s="260">
        <f>ROUND(E31*N31,2)</f>
        <v>0</v>
      </c>
      <c r="P31" s="260">
        <v>0</v>
      </c>
      <c r="Q31" s="260">
        <f>ROUND(E31*P31,2)</f>
        <v>0</v>
      </c>
      <c r="R31" s="262"/>
      <c r="S31" s="262" t="s">
        <v>169</v>
      </c>
      <c r="T31" s="263" t="s">
        <v>170</v>
      </c>
      <c r="U31" s="221">
        <v>0</v>
      </c>
      <c r="V31" s="221">
        <f>ROUND(E31*U31,2)</f>
        <v>0</v>
      </c>
      <c r="W31" s="221"/>
      <c r="X31" s="221" t="s">
        <v>255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640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7">
        <v>24</v>
      </c>
      <c r="B32" s="258" t="s">
        <v>673</v>
      </c>
      <c r="C32" s="269" t="s">
        <v>674</v>
      </c>
      <c r="D32" s="259" t="s">
        <v>253</v>
      </c>
      <c r="E32" s="260">
        <v>15</v>
      </c>
      <c r="F32" s="261"/>
      <c r="G32" s="262">
        <f>ROUND(E32*F32,2)</f>
        <v>0</v>
      </c>
      <c r="H32" s="261"/>
      <c r="I32" s="262">
        <f>ROUND(E32*H32,2)</f>
        <v>0</v>
      </c>
      <c r="J32" s="261"/>
      <c r="K32" s="262">
        <f>ROUND(E32*J32,2)</f>
        <v>0</v>
      </c>
      <c r="L32" s="262">
        <v>15</v>
      </c>
      <c r="M32" s="262">
        <f>G32*(1+L32/100)</f>
        <v>0</v>
      </c>
      <c r="N32" s="260">
        <v>0</v>
      </c>
      <c r="O32" s="260">
        <f>ROUND(E32*N32,2)</f>
        <v>0</v>
      </c>
      <c r="P32" s="260">
        <v>0</v>
      </c>
      <c r="Q32" s="260">
        <f>ROUND(E32*P32,2)</f>
        <v>0</v>
      </c>
      <c r="R32" s="262"/>
      <c r="S32" s="262" t="s">
        <v>169</v>
      </c>
      <c r="T32" s="263" t="s">
        <v>170</v>
      </c>
      <c r="U32" s="221">
        <v>0</v>
      </c>
      <c r="V32" s="221">
        <f>ROUND(E32*U32,2)</f>
        <v>0</v>
      </c>
      <c r="W32" s="221"/>
      <c r="X32" s="221" t="s">
        <v>255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640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7">
        <v>25</v>
      </c>
      <c r="B33" s="258" t="s">
        <v>675</v>
      </c>
      <c r="C33" s="269" t="s">
        <v>676</v>
      </c>
      <c r="D33" s="259" t="s">
        <v>253</v>
      </c>
      <c r="E33" s="260">
        <v>55</v>
      </c>
      <c r="F33" s="261"/>
      <c r="G33" s="262">
        <f>ROUND(E33*F33,2)</f>
        <v>0</v>
      </c>
      <c r="H33" s="261"/>
      <c r="I33" s="262">
        <f>ROUND(E33*H33,2)</f>
        <v>0</v>
      </c>
      <c r="J33" s="261"/>
      <c r="K33" s="262">
        <f>ROUND(E33*J33,2)</f>
        <v>0</v>
      </c>
      <c r="L33" s="262">
        <v>15</v>
      </c>
      <c r="M33" s="262">
        <f>G33*(1+L33/100)</f>
        <v>0</v>
      </c>
      <c r="N33" s="260">
        <v>0</v>
      </c>
      <c r="O33" s="260">
        <f>ROUND(E33*N33,2)</f>
        <v>0</v>
      </c>
      <c r="P33" s="260">
        <v>0</v>
      </c>
      <c r="Q33" s="260">
        <f>ROUND(E33*P33,2)</f>
        <v>0</v>
      </c>
      <c r="R33" s="262"/>
      <c r="S33" s="262" t="s">
        <v>169</v>
      </c>
      <c r="T33" s="263" t="s">
        <v>170</v>
      </c>
      <c r="U33" s="221">
        <v>0</v>
      </c>
      <c r="V33" s="221">
        <f>ROUND(E33*U33,2)</f>
        <v>0</v>
      </c>
      <c r="W33" s="221"/>
      <c r="X33" s="221" t="s">
        <v>255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640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7">
        <v>26</v>
      </c>
      <c r="B34" s="258" t="s">
        <v>677</v>
      </c>
      <c r="C34" s="269" t="s">
        <v>678</v>
      </c>
      <c r="D34" s="259" t="s">
        <v>526</v>
      </c>
      <c r="E34" s="260">
        <v>1</v>
      </c>
      <c r="F34" s="261"/>
      <c r="G34" s="262">
        <f>ROUND(E34*F34,2)</f>
        <v>0</v>
      </c>
      <c r="H34" s="261"/>
      <c r="I34" s="262">
        <f>ROUND(E34*H34,2)</f>
        <v>0</v>
      </c>
      <c r="J34" s="261"/>
      <c r="K34" s="262">
        <f>ROUND(E34*J34,2)</f>
        <v>0</v>
      </c>
      <c r="L34" s="262">
        <v>15</v>
      </c>
      <c r="M34" s="262">
        <f>G34*(1+L34/100)</f>
        <v>0</v>
      </c>
      <c r="N34" s="260">
        <v>0</v>
      </c>
      <c r="O34" s="260">
        <f>ROUND(E34*N34,2)</f>
        <v>0</v>
      </c>
      <c r="P34" s="260">
        <v>0</v>
      </c>
      <c r="Q34" s="260">
        <f>ROUND(E34*P34,2)</f>
        <v>0</v>
      </c>
      <c r="R34" s="262"/>
      <c r="S34" s="262" t="s">
        <v>190</v>
      </c>
      <c r="T34" s="263" t="s">
        <v>170</v>
      </c>
      <c r="U34" s="221">
        <v>0.92100000000000004</v>
      </c>
      <c r="V34" s="221">
        <f>ROUND(E34*U34,2)</f>
        <v>0.92</v>
      </c>
      <c r="W34" s="221"/>
      <c r="X34" s="221" t="s">
        <v>255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640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7">
        <v>27</v>
      </c>
      <c r="B35" s="258" t="s">
        <v>679</v>
      </c>
      <c r="C35" s="269" t="s">
        <v>651</v>
      </c>
      <c r="D35" s="259" t="s">
        <v>526</v>
      </c>
      <c r="E35" s="260">
        <v>6</v>
      </c>
      <c r="F35" s="261"/>
      <c r="G35" s="262">
        <f>ROUND(E35*F35,2)</f>
        <v>0</v>
      </c>
      <c r="H35" s="261"/>
      <c r="I35" s="262">
        <f>ROUND(E35*H35,2)</f>
        <v>0</v>
      </c>
      <c r="J35" s="261"/>
      <c r="K35" s="262">
        <f>ROUND(E35*J35,2)</f>
        <v>0</v>
      </c>
      <c r="L35" s="262">
        <v>15</v>
      </c>
      <c r="M35" s="262">
        <f>G35*(1+L35/100)</f>
        <v>0</v>
      </c>
      <c r="N35" s="260">
        <v>0</v>
      </c>
      <c r="O35" s="260">
        <f>ROUND(E35*N35,2)</f>
        <v>0</v>
      </c>
      <c r="P35" s="260">
        <v>0</v>
      </c>
      <c r="Q35" s="260">
        <f>ROUND(E35*P35,2)</f>
        <v>0</v>
      </c>
      <c r="R35" s="262"/>
      <c r="S35" s="262" t="s">
        <v>169</v>
      </c>
      <c r="T35" s="263" t="s">
        <v>170</v>
      </c>
      <c r="U35" s="221">
        <v>0</v>
      </c>
      <c r="V35" s="221">
        <f>ROUND(E35*U35,2)</f>
        <v>0</v>
      </c>
      <c r="W35" s="221"/>
      <c r="X35" s="221" t="s">
        <v>255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640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7">
        <v>28</v>
      </c>
      <c r="B36" s="258" t="s">
        <v>381</v>
      </c>
      <c r="C36" s="269" t="s">
        <v>680</v>
      </c>
      <c r="D36" s="259" t="s">
        <v>526</v>
      </c>
      <c r="E36" s="260">
        <v>1</v>
      </c>
      <c r="F36" s="261"/>
      <c r="G36" s="262">
        <f>ROUND(E36*F36,2)</f>
        <v>0</v>
      </c>
      <c r="H36" s="261"/>
      <c r="I36" s="262">
        <f>ROUND(E36*H36,2)</f>
        <v>0</v>
      </c>
      <c r="J36" s="261"/>
      <c r="K36" s="262">
        <f>ROUND(E36*J36,2)</f>
        <v>0</v>
      </c>
      <c r="L36" s="262">
        <v>15</v>
      </c>
      <c r="M36" s="262">
        <f>G36*(1+L36/100)</f>
        <v>0</v>
      </c>
      <c r="N36" s="260">
        <v>0</v>
      </c>
      <c r="O36" s="260">
        <f>ROUND(E36*N36,2)</f>
        <v>0</v>
      </c>
      <c r="P36" s="260">
        <v>0</v>
      </c>
      <c r="Q36" s="260">
        <f>ROUND(E36*P36,2)</f>
        <v>0</v>
      </c>
      <c r="R36" s="262"/>
      <c r="S36" s="262" t="s">
        <v>190</v>
      </c>
      <c r="T36" s="263" t="s">
        <v>170</v>
      </c>
      <c r="U36" s="221">
        <v>0.23</v>
      </c>
      <c r="V36" s="221">
        <f>ROUND(E36*U36,2)</f>
        <v>0.23</v>
      </c>
      <c r="W36" s="221"/>
      <c r="X36" s="221" t="s">
        <v>255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57">
        <v>29</v>
      </c>
      <c r="B37" s="258" t="s">
        <v>681</v>
      </c>
      <c r="C37" s="269" t="s">
        <v>682</v>
      </c>
      <c r="D37" s="259" t="s">
        <v>272</v>
      </c>
      <c r="E37" s="260">
        <v>65</v>
      </c>
      <c r="F37" s="261"/>
      <c r="G37" s="262">
        <f>ROUND(E37*F37,2)</f>
        <v>0</v>
      </c>
      <c r="H37" s="261"/>
      <c r="I37" s="262">
        <f>ROUND(E37*H37,2)</f>
        <v>0</v>
      </c>
      <c r="J37" s="261"/>
      <c r="K37" s="262">
        <f>ROUND(E37*J37,2)</f>
        <v>0</v>
      </c>
      <c r="L37" s="262">
        <v>15</v>
      </c>
      <c r="M37" s="262">
        <f>G37*(1+L37/100)</f>
        <v>0</v>
      </c>
      <c r="N37" s="260">
        <v>0</v>
      </c>
      <c r="O37" s="260">
        <f>ROUND(E37*N37,2)</f>
        <v>0</v>
      </c>
      <c r="P37" s="260">
        <v>0</v>
      </c>
      <c r="Q37" s="260">
        <f>ROUND(E37*P37,2)</f>
        <v>0</v>
      </c>
      <c r="R37" s="262"/>
      <c r="S37" s="262" t="s">
        <v>169</v>
      </c>
      <c r="T37" s="263" t="s">
        <v>170</v>
      </c>
      <c r="U37" s="221">
        <v>0</v>
      </c>
      <c r="V37" s="221">
        <f>ROUND(E37*U37,2)</f>
        <v>0</v>
      </c>
      <c r="W37" s="221"/>
      <c r="X37" s="221" t="s">
        <v>255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640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7">
        <v>30</v>
      </c>
      <c r="B38" s="258" t="s">
        <v>683</v>
      </c>
      <c r="C38" s="269" t="s">
        <v>684</v>
      </c>
      <c r="D38" s="259">
        <v>1</v>
      </c>
      <c r="E38" s="260">
        <v>3</v>
      </c>
      <c r="F38" s="261"/>
      <c r="G38" s="262">
        <f>ROUND(E38*F38,2)</f>
        <v>0</v>
      </c>
      <c r="H38" s="261"/>
      <c r="I38" s="262">
        <f>ROUND(E38*H38,2)</f>
        <v>0</v>
      </c>
      <c r="J38" s="261"/>
      <c r="K38" s="262">
        <f>ROUND(E38*J38,2)</f>
        <v>0</v>
      </c>
      <c r="L38" s="262">
        <v>15</v>
      </c>
      <c r="M38" s="262">
        <f>G38*(1+L38/100)</f>
        <v>0</v>
      </c>
      <c r="N38" s="260">
        <v>0</v>
      </c>
      <c r="O38" s="260">
        <f>ROUND(E38*N38,2)</f>
        <v>0</v>
      </c>
      <c r="P38" s="260">
        <v>0</v>
      </c>
      <c r="Q38" s="260">
        <f>ROUND(E38*P38,2)</f>
        <v>0</v>
      </c>
      <c r="R38" s="262"/>
      <c r="S38" s="262" t="s">
        <v>190</v>
      </c>
      <c r="T38" s="263" t="s">
        <v>170</v>
      </c>
      <c r="U38" s="221">
        <v>0.79649999999999999</v>
      </c>
      <c r="V38" s="221">
        <f>ROUND(E38*U38,2)</f>
        <v>2.39</v>
      </c>
      <c r="W38" s="221"/>
      <c r="X38" s="221" t="s">
        <v>255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640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7">
        <v>31</v>
      </c>
      <c r="B39" s="258" t="s">
        <v>685</v>
      </c>
      <c r="C39" s="269" t="s">
        <v>686</v>
      </c>
      <c r="D39" s="259" t="s">
        <v>526</v>
      </c>
      <c r="E39" s="260">
        <v>3</v>
      </c>
      <c r="F39" s="261"/>
      <c r="G39" s="262">
        <f>ROUND(E39*F39,2)</f>
        <v>0</v>
      </c>
      <c r="H39" s="261"/>
      <c r="I39" s="262">
        <f>ROUND(E39*H39,2)</f>
        <v>0</v>
      </c>
      <c r="J39" s="261"/>
      <c r="K39" s="262">
        <f>ROUND(E39*J39,2)</f>
        <v>0</v>
      </c>
      <c r="L39" s="262">
        <v>15</v>
      </c>
      <c r="M39" s="262">
        <f>G39*(1+L39/100)</f>
        <v>0</v>
      </c>
      <c r="N39" s="260">
        <v>0</v>
      </c>
      <c r="O39" s="260">
        <f>ROUND(E39*N39,2)</f>
        <v>0</v>
      </c>
      <c r="P39" s="260">
        <v>0</v>
      </c>
      <c r="Q39" s="260">
        <f>ROUND(E39*P39,2)</f>
        <v>0</v>
      </c>
      <c r="R39" s="262"/>
      <c r="S39" s="262" t="s">
        <v>190</v>
      </c>
      <c r="T39" s="263" t="s">
        <v>170</v>
      </c>
      <c r="U39" s="221">
        <v>1.448</v>
      </c>
      <c r="V39" s="221">
        <f>ROUND(E39*U39,2)</f>
        <v>4.34</v>
      </c>
      <c r="W39" s="221"/>
      <c r="X39" s="221" t="s">
        <v>255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640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57">
        <v>32</v>
      </c>
      <c r="B40" s="258" t="s">
        <v>687</v>
      </c>
      <c r="C40" s="269" t="s">
        <v>688</v>
      </c>
      <c r="D40" s="259" t="s">
        <v>272</v>
      </c>
      <c r="E40" s="260">
        <v>50</v>
      </c>
      <c r="F40" s="261"/>
      <c r="G40" s="262">
        <f>ROUND(E40*F40,2)</f>
        <v>0</v>
      </c>
      <c r="H40" s="261"/>
      <c r="I40" s="262">
        <f>ROUND(E40*H40,2)</f>
        <v>0</v>
      </c>
      <c r="J40" s="261"/>
      <c r="K40" s="262">
        <f>ROUND(E40*J40,2)</f>
        <v>0</v>
      </c>
      <c r="L40" s="262">
        <v>15</v>
      </c>
      <c r="M40" s="262">
        <f>G40*(1+L40/100)</f>
        <v>0</v>
      </c>
      <c r="N40" s="260">
        <v>0</v>
      </c>
      <c r="O40" s="260">
        <f>ROUND(E40*N40,2)</f>
        <v>0</v>
      </c>
      <c r="P40" s="260">
        <v>0</v>
      </c>
      <c r="Q40" s="260">
        <f>ROUND(E40*P40,2)</f>
        <v>0</v>
      </c>
      <c r="R40" s="262"/>
      <c r="S40" s="262" t="s">
        <v>169</v>
      </c>
      <c r="T40" s="263" t="s">
        <v>170</v>
      </c>
      <c r="U40" s="221">
        <v>0</v>
      </c>
      <c r="V40" s="221">
        <f>ROUND(E40*U40,2)</f>
        <v>0</v>
      </c>
      <c r="W40" s="221"/>
      <c r="X40" s="221" t="s">
        <v>255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640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57">
        <v>33</v>
      </c>
      <c r="B41" s="258" t="s">
        <v>689</v>
      </c>
      <c r="C41" s="269" t="s">
        <v>669</v>
      </c>
      <c r="D41" s="259" t="s">
        <v>272</v>
      </c>
      <c r="E41" s="260">
        <v>28</v>
      </c>
      <c r="F41" s="261"/>
      <c r="G41" s="262">
        <f>ROUND(E41*F41,2)</f>
        <v>0</v>
      </c>
      <c r="H41" s="261"/>
      <c r="I41" s="262">
        <f>ROUND(E41*H41,2)</f>
        <v>0</v>
      </c>
      <c r="J41" s="261"/>
      <c r="K41" s="262">
        <f>ROUND(E41*J41,2)</f>
        <v>0</v>
      </c>
      <c r="L41" s="262">
        <v>15</v>
      </c>
      <c r="M41" s="262">
        <f>G41*(1+L41/100)</f>
        <v>0</v>
      </c>
      <c r="N41" s="260">
        <v>0</v>
      </c>
      <c r="O41" s="260">
        <f>ROUND(E41*N41,2)</f>
        <v>0</v>
      </c>
      <c r="P41" s="260">
        <v>0</v>
      </c>
      <c r="Q41" s="260">
        <f>ROUND(E41*P41,2)</f>
        <v>0</v>
      </c>
      <c r="R41" s="262"/>
      <c r="S41" s="262" t="s">
        <v>169</v>
      </c>
      <c r="T41" s="263" t="s">
        <v>170</v>
      </c>
      <c r="U41" s="221">
        <v>0</v>
      </c>
      <c r="V41" s="221">
        <f>ROUND(E41*U41,2)</f>
        <v>0</v>
      </c>
      <c r="W41" s="221"/>
      <c r="X41" s="221" t="s">
        <v>255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640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57">
        <v>34</v>
      </c>
      <c r="B42" s="258" t="s">
        <v>690</v>
      </c>
      <c r="C42" s="269" t="s">
        <v>691</v>
      </c>
      <c r="D42" s="259" t="s">
        <v>526</v>
      </c>
      <c r="E42" s="260">
        <v>2</v>
      </c>
      <c r="F42" s="261"/>
      <c r="G42" s="262">
        <f>ROUND(E42*F42,2)</f>
        <v>0</v>
      </c>
      <c r="H42" s="261"/>
      <c r="I42" s="262">
        <f>ROUND(E42*H42,2)</f>
        <v>0</v>
      </c>
      <c r="J42" s="261"/>
      <c r="K42" s="262">
        <f>ROUND(E42*J42,2)</f>
        <v>0</v>
      </c>
      <c r="L42" s="262">
        <v>15</v>
      </c>
      <c r="M42" s="262">
        <f>G42*(1+L42/100)</f>
        <v>0</v>
      </c>
      <c r="N42" s="260">
        <v>0</v>
      </c>
      <c r="O42" s="260">
        <f>ROUND(E42*N42,2)</f>
        <v>0</v>
      </c>
      <c r="P42" s="260">
        <v>0</v>
      </c>
      <c r="Q42" s="260">
        <f>ROUND(E42*P42,2)</f>
        <v>0</v>
      </c>
      <c r="R42" s="262"/>
      <c r="S42" s="262" t="s">
        <v>169</v>
      </c>
      <c r="T42" s="263" t="s">
        <v>170</v>
      </c>
      <c r="U42" s="221">
        <v>0</v>
      </c>
      <c r="V42" s="221">
        <f>ROUND(E42*U42,2)</f>
        <v>0</v>
      </c>
      <c r="W42" s="221"/>
      <c r="X42" s="221" t="s">
        <v>255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640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7">
        <v>35</v>
      </c>
      <c r="B43" s="258" t="s">
        <v>692</v>
      </c>
      <c r="C43" s="269" t="s">
        <v>693</v>
      </c>
      <c r="D43" s="259" t="s">
        <v>526</v>
      </c>
      <c r="E43" s="260">
        <v>1</v>
      </c>
      <c r="F43" s="261"/>
      <c r="G43" s="262">
        <f>ROUND(E43*F43,2)</f>
        <v>0</v>
      </c>
      <c r="H43" s="261"/>
      <c r="I43" s="262">
        <f>ROUND(E43*H43,2)</f>
        <v>0</v>
      </c>
      <c r="J43" s="261"/>
      <c r="K43" s="262">
        <f>ROUND(E43*J43,2)</f>
        <v>0</v>
      </c>
      <c r="L43" s="262">
        <v>15</v>
      </c>
      <c r="M43" s="262">
        <f>G43*(1+L43/100)</f>
        <v>0</v>
      </c>
      <c r="N43" s="260">
        <v>0</v>
      </c>
      <c r="O43" s="260">
        <f>ROUND(E43*N43,2)</f>
        <v>0</v>
      </c>
      <c r="P43" s="260">
        <v>0</v>
      </c>
      <c r="Q43" s="260">
        <f>ROUND(E43*P43,2)</f>
        <v>0</v>
      </c>
      <c r="R43" s="262"/>
      <c r="S43" s="262" t="s">
        <v>190</v>
      </c>
      <c r="T43" s="263" t="s">
        <v>170</v>
      </c>
      <c r="U43" s="221">
        <v>0.23100000000000001</v>
      </c>
      <c r="V43" s="221">
        <f>ROUND(E43*U43,2)</f>
        <v>0.23</v>
      </c>
      <c r="W43" s="221"/>
      <c r="X43" s="221" t="s">
        <v>255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640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57">
        <v>36</v>
      </c>
      <c r="B44" s="258" t="s">
        <v>692</v>
      </c>
      <c r="C44" s="269" t="s">
        <v>693</v>
      </c>
      <c r="D44" s="259" t="s">
        <v>526</v>
      </c>
      <c r="E44" s="260">
        <v>20</v>
      </c>
      <c r="F44" s="261"/>
      <c r="G44" s="262">
        <f>ROUND(E44*F44,2)</f>
        <v>0</v>
      </c>
      <c r="H44" s="261"/>
      <c r="I44" s="262">
        <f>ROUND(E44*H44,2)</f>
        <v>0</v>
      </c>
      <c r="J44" s="261"/>
      <c r="K44" s="262">
        <f>ROUND(E44*J44,2)</f>
        <v>0</v>
      </c>
      <c r="L44" s="262">
        <v>15</v>
      </c>
      <c r="M44" s="262">
        <f>G44*(1+L44/100)</f>
        <v>0</v>
      </c>
      <c r="N44" s="260">
        <v>0</v>
      </c>
      <c r="O44" s="260">
        <f>ROUND(E44*N44,2)</f>
        <v>0</v>
      </c>
      <c r="P44" s="260">
        <v>0</v>
      </c>
      <c r="Q44" s="260">
        <f>ROUND(E44*P44,2)</f>
        <v>0</v>
      </c>
      <c r="R44" s="262"/>
      <c r="S44" s="262" t="s">
        <v>190</v>
      </c>
      <c r="T44" s="263" t="s">
        <v>170</v>
      </c>
      <c r="U44" s="221">
        <v>0.23100000000000001</v>
      </c>
      <c r="V44" s="221">
        <f>ROUND(E44*U44,2)</f>
        <v>4.62</v>
      </c>
      <c r="W44" s="221"/>
      <c r="X44" s="221" t="s">
        <v>255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640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7">
        <v>37</v>
      </c>
      <c r="B45" s="258" t="s">
        <v>694</v>
      </c>
      <c r="C45" s="269" t="s">
        <v>695</v>
      </c>
      <c r="D45" s="259" t="s">
        <v>526</v>
      </c>
      <c r="E45" s="260">
        <v>1</v>
      </c>
      <c r="F45" s="261"/>
      <c r="G45" s="262">
        <f>ROUND(E45*F45,2)</f>
        <v>0</v>
      </c>
      <c r="H45" s="261"/>
      <c r="I45" s="262">
        <f>ROUND(E45*H45,2)</f>
        <v>0</v>
      </c>
      <c r="J45" s="261"/>
      <c r="K45" s="262">
        <f>ROUND(E45*J45,2)</f>
        <v>0</v>
      </c>
      <c r="L45" s="262">
        <v>15</v>
      </c>
      <c r="M45" s="262">
        <f>G45*(1+L45/100)</f>
        <v>0</v>
      </c>
      <c r="N45" s="260">
        <v>0</v>
      </c>
      <c r="O45" s="260">
        <f>ROUND(E45*N45,2)</f>
        <v>0</v>
      </c>
      <c r="P45" s="260">
        <v>0</v>
      </c>
      <c r="Q45" s="260">
        <f>ROUND(E45*P45,2)</f>
        <v>0</v>
      </c>
      <c r="R45" s="262"/>
      <c r="S45" s="262" t="s">
        <v>190</v>
      </c>
      <c r="T45" s="263" t="s">
        <v>170</v>
      </c>
      <c r="U45" s="221">
        <v>0.46200000000000002</v>
      </c>
      <c r="V45" s="221">
        <f>ROUND(E45*U45,2)</f>
        <v>0.46</v>
      </c>
      <c r="W45" s="221"/>
      <c r="X45" s="221" t="s">
        <v>255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640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7">
        <v>38</v>
      </c>
      <c r="B46" s="258" t="s">
        <v>696</v>
      </c>
      <c r="C46" s="269" t="s">
        <v>697</v>
      </c>
      <c r="D46" s="259" t="s">
        <v>272</v>
      </c>
      <c r="E46" s="260">
        <v>200</v>
      </c>
      <c r="F46" s="261"/>
      <c r="G46" s="262">
        <f>ROUND(E46*F46,2)</f>
        <v>0</v>
      </c>
      <c r="H46" s="261"/>
      <c r="I46" s="262">
        <f>ROUND(E46*H46,2)</f>
        <v>0</v>
      </c>
      <c r="J46" s="261"/>
      <c r="K46" s="262">
        <f>ROUND(E46*J46,2)</f>
        <v>0</v>
      </c>
      <c r="L46" s="262">
        <v>15</v>
      </c>
      <c r="M46" s="262">
        <f>G46*(1+L46/100)</f>
        <v>0</v>
      </c>
      <c r="N46" s="260">
        <v>0</v>
      </c>
      <c r="O46" s="260">
        <f>ROUND(E46*N46,2)</f>
        <v>0</v>
      </c>
      <c r="P46" s="260">
        <v>0</v>
      </c>
      <c r="Q46" s="260">
        <f>ROUND(E46*P46,2)</f>
        <v>0</v>
      </c>
      <c r="R46" s="262"/>
      <c r="S46" s="262" t="s">
        <v>190</v>
      </c>
      <c r="T46" s="263" t="s">
        <v>170</v>
      </c>
      <c r="U46" s="221">
        <v>0.57299999999999995</v>
      </c>
      <c r="V46" s="221">
        <f>ROUND(E46*U46,2)</f>
        <v>114.6</v>
      </c>
      <c r="W46" s="221"/>
      <c r="X46" s="221" t="s">
        <v>255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640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7">
        <v>39</v>
      </c>
      <c r="B47" s="258" t="s">
        <v>698</v>
      </c>
      <c r="C47" s="269" t="s">
        <v>699</v>
      </c>
      <c r="D47" s="259" t="s">
        <v>639</v>
      </c>
      <c r="E47" s="260">
        <v>1</v>
      </c>
      <c r="F47" s="261"/>
      <c r="G47" s="262">
        <f>ROUND(E47*F47,2)</f>
        <v>0</v>
      </c>
      <c r="H47" s="261"/>
      <c r="I47" s="262">
        <f>ROUND(E47*H47,2)</f>
        <v>0</v>
      </c>
      <c r="J47" s="261"/>
      <c r="K47" s="262">
        <f>ROUND(E47*J47,2)</f>
        <v>0</v>
      </c>
      <c r="L47" s="262">
        <v>15</v>
      </c>
      <c r="M47" s="262">
        <f>G47*(1+L47/100)</f>
        <v>0</v>
      </c>
      <c r="N47" s="260">
        <v>0</v>
      </c>
      <c r="O47" s="260">
        <f>ROUND(E47*N47,2)</f>
        <v>0</v>
      </c>
      <c r="P47" s="260">
        <v>0</v>
      </c>
      <c r="Q47" s="260">
        <f>ROUND(E47*P47,2)</f>
        <v>0</v>
      </c>
      <c r="R47" s="262"/>
      <c r="S47" s="262" t="s">
        <v>169</v>
      </c>
      <c r="T47" s="263" t="s">
        <v>170</v>
      </c>
      <c r="U47" s="221">
        <v>0</v>
      </c>
      <c r="V47" s="221">
        <f>ROUND(E47*U47,2)</f>
        <v>0</v>
      </c>
      <c r="W47" s="221"/>
      <c r="X47" s="221" t="s">
        <v>255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640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7">
        <v>40</v>
      </c>
      <c r="B48" s="258" t="s">
        <v>700</v>
      </c>
      <c r="C48" s="269" t="s">
        <v>701</v>
      </c>
      <c r="D48" s="259" t="s">
        <v>168</v>
      </c>
      <c r="E48" s="260">
        <v>1</v>
      </c>
      <c r="F48" s="261"/>
      <c r="G48" s="262">
        <f>ROUND(E48*F48,2)</f>
        <v>0</v>
      </c>
      <c r="H48" s="261"/>
      <c r="I48" s="262">
        <f>ROUND(E48*H48,2)</f>
        <v>0</v>
      </c>
      <c r="J48" s="261"/>
      <c r="K48" s="262">
        <f>ROUND(E48*J48,2)</f>
        <v>0</v>
      </c>
      <c r="L48" s="262">
        <v>15</v>
      </c>
      <c r="M48" s="262">
        <f>G48*(1+L48/100)</f>
        <v>0</v>
      </c>
      <c r="N48" s="260">
        <v>0</v>
      </c>
      <c r="O48" s="260">
        <f>ROUND(E48*N48,2)</f>
        <v>0</v>
      </c>
      <c r="P48" s="260">
        <v>0</v>
      </c>
      <c r="Q48" s="260">
        <f>ROUND(E48*P48,2)</f>
        <v>0</v>
      </c>
      <c r="R48" s="262"/>
      <c r="S48" s="262" t="s">
        <v>169</v>
      </c>
      <c r="T48" s="263" t="s">
        <v>170</v>
      </c>
      <c r="U48" s="221">
        <v>0</v>
      </c>
      <c r="V48" s="221">
        <f>ROUND(E48*U48,2)</f>
        <v>0</v>
      </c>
      <c r="W48" s="221"/>
      <c r="X48" s="221" t="s">
        <v>255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256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57">
        <v>41</v>
      </c>
      <c r="B49" s="258" t="s">
        <v>702</v>
      </c>
      <c r="C49" s="269" t="s">
        <v>703</v>
      </c>
      <c r="D49" s="259" t="s">
        <v>168</v>
      </c>
      <c r="E49" s="260">
        <v>1</v>
      </c>
      <c r="F49" s="261"/>
      <c r="G49" s="262">
        <f>ROUND(E49*F49,2)</f>
        <v>0</v>
      </c>
      <c r="H49" s="261"/>
      <c r="I49" s="262">
        <f>ROUND(E49*H49,2)</f>
        <v>0</v>
      </c>
      <c r="J49" s="261"/>
      <c r="K49" s="262">
        <f>ROUND(E49*J49,2)</f>
        <v>0</v>
      </c>
      <c r="L49" s="262">
        <v>15</v>
      </c>
      <c r="M49" s="262">
        <f>G49*(1+L49/100)</f>
        <v>0</v>
      </c>
      <c r="N49" s="260">
        <v>0</v>
      </c>
      <c r="O49" s="260">
        <f>ROUND(E49*N49,2)</f>
        <v>0</v>
      </c>
      <c r="P49" s="260">
        <v>0</v>
      </c>
      <c r="Q49" s="260">
        <f>ROUND(E49*P49,2)</f>
        <v>0</v>
      </c>
      <c r="R49" s="262"/>
      <c r="S49" s="262" t="s">
        <v>169</v>
      </c>
      <c r="T49" s="263" t="s">
        <v>170</v>
      </c>
      <c r="U49" s="221">
        <v>0</v>
      </c>
      <c r="V49" s="221">
        <f>ROUND(E49*U49,2)</f>
        <v>0</v>
      </c>
      <c r="W49" s="221"/>
      <c r="X49" s="221" t="s">
        <v>255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256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57">
        <v>42</v>
      </c>
      <c r="B50" s="258" t="s">
        <v>704</v>
      </c>
      <c r="C50" s="269" t="s">
        <v>705</v>
      </c>
      <c r="D50" s="259" t="s">
        <v>168</v>
      </c>
      <c r="E50" s="260">
        <v>1</v>
      </c>
      <c r="F50" s="261"/>
      <c r="G50" s="262">
        <f>ROUND(E50*F50,2)</f>
        <v>0</v>
      </c>
      <c r="H50" s="261"/>
      <c r="I50" s="262">
        <f>ROUND(E50*H50,2)</f>
        <v>0</v>
      </c>
      <c r="J50" s="261"/>
      <c r="K50" s="262">
        <f>ROUND(E50*J50,2)</f>
        <v>0</v>
      </c>
      <c r="L50" s="262">
        <v>15</v>
      </c>
      <c r="M50" s="262">
        <f>G50*(1+L50/100)</f>
        <v>0</v>
      </c>
      <c r="N50" s="260">
        <v>0</v>
      </c>
      <c r="O50" s="260">
        <f>ROUND(E50*N50,2)</f>
        <v>0</v>
      </c>
      <c r="P50" s="260">
        <v>0</v>
      </c>
      <c r="Q50" s="260">
        <f>ROUND(E50*P50,2)</f>
        <v>0</v>
      </c>
      <c r="R50" s="262"/>
      <c r="S50" s="262" t="s">
        <v>169</v>
      </c>
      <c r="T50" s="263" t="s">
        <v>170</v>
      </c>
      <c r="U50" s="221">
        <v>0</v>
      </c>
      <c r="V50" s="221">
        <f>ROUND(E50*U50,2)</f>
        <v>0</v>
      </c>
      <c r="W50" s="221"/>
      <c r="X50" s="221" t="s">
        <v>255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256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57">
        <v>43</v>
      </c>
      <c r="B51" s="258" t="s">
        <v>706</v>
      </c>
      <c r="C51" s="269" t="s">
        <v>707</v>
      </c>
      <c r="D51" s="259" t="s">
        <v>168</v>
      </c>
      <c r="E51" s="260">
        <v>1</v>
      </c>
      <c r="F51" s="261"/>
      <c r="G51" s="262">
        <f>ROUND(E51*F51,2)</f>
        <v>0</v>
      </c>
      <c r="H51" s="261"/>
      <c r="I51" s="262">
        <f>ROUND(E51*H51,2)</f>
        <v>0</v>
      </c>
      <c r="J51" s="261"/>
      <c r="K51" s="262">
        <f>ROUND(E51*J51,2)</f>
        <v>0</v>
      </c>
      <c r="L51" s="262">
        <v>15</v>
      </c>
      <c r="M51" s="262">
        <f>G51*(1+L51/100)</f>
        <v>0</v>
      </c>
      <c r="N51" s="260">
        <v>0</v>
      </c>
      <c r="O51" s="260">
        <f>ROUND(E51*N51,2)</f>
        <v>0</v>
      </c>
      <c r="P51" s="260">
        <v>0</v>
      </c>
      <c r="Q51" s="260">
        <f>ROUND(E51*P51,2)</f>
        <v>0</v>
      </c>
      <c r="R51" s="262"/>
      <c r="S51" s="262" t="s">
        <v>169</v>
      </c>
      <c r="T51" s="263" t="s">
        <v>170</v>
      </c>
      <c r="U51" s="221">
        <v>0</v>
      </c>
      <c r="V51" s="221">
        <f>ROUND(E51*U51,2)</f>
        <v>0</v>
      </c>
      <c r="W51" s="221"/>
      <c r="X51" s="221" t="s">
        <v>255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256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57">
        <v>44</v>
      </c>
      <c r="B52" s="258" t="s">
        <v>708</v>
      </c>
      <c r="C52" s="269" t="s">
        <v>709</v>
      </c>
      <c r="D52" s="259" t="s">
        <v>168</v>
      </c>
      <c r="E52" s="260">
        <v>1</v>
      </c>
      <c r="F52" s="261"/>
      <c r="G52" s="262">
        <f>ROUND(E52*F52,2)</f>
        <v>0</v>
      </c>
      <c r="H52" s="261"/>
      <c r="I52" s="262">
        <f>ROUND(E52*H52,2)</f>
        <v>0</v>
      </c>
      <c r="J52" s="261"/>
      <c r="K52" s="262">
        <f>ROUND(E52*J52,2)</f>
        <v>0</v>
      </c>
      <c r="L52" s="262">
        <v>15</v>
      </c>
      <c r="M52" s="262">
        <f>G52*(1+L52/100)</f>
        <v>0</v>
      </c>
      <c r="N52" s="260">
        <v>0</v>
      </c>
      <c r="O52" s="260">
        <f>ROUND(E52*N52,2)</f>
        <v>0</v>
      </c>
      <c r="P52" s="260">
        <v>0</v>
      </c>
      <c r="Q52" s="260">
        <f>ROUND(E52*P52,2)</f>
        <v>0</v>
      </c>
      <c r="R52" s="262"/>
      <c r="S52" s="262" t="s">
        <v>169</v>
      </c>
      <c r="T52" s="263" t="s">
        <v>170</v>
      </c>
      <c r="U52" s="221">
        <v>0</v>
      </c>
      <c r="V52" s="221">
        <f>ROUND(E52*U52,2)</f>
        <v>0</v>
      </c>
      <c r="W52" s="221"/>
      <c r="X52" s="221" t="s">
        <v>255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256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57">
        <v>45</v>
      </c>
      <c r="B53" s="258" t="s">
        <v>710</v>
      </c>
      <c r="C53" s="269" t="s">
        <v>711</v>
      </c>
      <c r="D53" s="259" t="s">
        <v>168</v>
      </c>
      <c r="E53" s="260">
        <v>1</v>
      </c>
      <c r="F53" s="261"/>
      <c r="G53" s="262">
        <f>ROUND(E53*F53,2)</f>
        <v>0</v>
      </c>
      <c r="H53" s="261"/>
      <c r="I53" s="262">
        <f>ROUND(E53*H53,2)</f>
        <v>0</v>
      </c>
      <c r="J53" s="261"/>
      <c r="K53" s="262">
        <f>ROUND(E53*J53,2)</f>
        <v>0</v>
      </c>
      <c r="L53" s="262">
        <v>15</v>
      </c>
      <c r="M53" s="262">
        <f>G53*(1+L53/100)</f>
        <v>0</v>
      </c>
      <c r="N53" s="260">
        <v>0</v>
      </c>
      <c r="O53" s="260">
        <f>ROUND(E53*N53,2)</f>
        <v>0</v>
      </c>
      <c r="P53" s="260">
        <v>0</v>
      </c>
      <c r="Q53" s="260">
        <f>ROUND(E53*P53,2)</f>
        <v>0</v>
      </c>
      <c r="R53" s="262"/>
      <c r="S53" s="262" t="s">
        <v>169</v>
      </c>
      <c r="T53" s="263" t="s">
        <v>170</v>
      </c>
      <c r="U53" s="221">
        <v>0</v>
      </c>
      <c r="V53" s="221">
        <f>ROUND(E53*U53,2)</f>
        <v>0</v>
      </c>
      <c r="W53" s="221"/>
      <c r="X53" s="221" t="s">
        <v>255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256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57">
        <v>46</v>
      </c>
      <c r="B54" s="258" t="s">
        <v>712</v>
      </c>
      <c r="C54" s="269" t="s">
        <v>713</v>
      </c>
      <c r="D54" s="259" t="s">
        <v>168</v>
      </c>
      <c r="E54" s="260">
        <v>1</v>
      </c>
      <c r="F54" s="261"/>
      <c r="G54" s="262">
        <f>ROUND(E54*F54,2)</f>
        <v>0</v>
      </c>
      <c r="H54" s="261"/>
      <c r="I54" s="262">
        <f>ROUND(E54*H54,2)</f>
        <v>0</v>
      </c>
      <c r="J54" s="261"/>
      <c r="K54" s="262">
        <f>ROUND(E54*J54,2)</f>
        <v>0</v>
      </c>
      <c r="L54" s="262">
        <v>15</v>
      </c>
      <c r="M54" s="262">
        <f>G54*(1+L54/100)</f>
        <v>0</v>
      </c>
      <c r="N54" s="260">
        <v>0</v>
      </c>
      <c r="O54" s="260">
        <f>ROUND(E54*N54,2)</f>
        <v>0</v>
      </c>
      <c r="P54" s="260">
        <v>0</v>
      </c>
      <c r="Q54" s="260">
        <f>ROUND(E54*P54,2)</f>
        <v>0</v>
      </c>
      <c r="R54" s="262"/>
      <c r="S54" s="262" t="s">
        <v>169</v>
      </c>
      <c r="T54" s="263" t="s">
        <v>170</v>
      </c>
      <c r="U54" s="221">
        <v>0</v>
      </c>
      <c r="V54" s="221">
        <f>ROUND(E54*U54,2)</f>
        <v>0</v>
      </c>
      <c r="W54" s="221"/>
      <c r="X54" s="221" t="s">
        <v>255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256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3">
        <v>47</v>
      </c>
      <c r="B55" s="234" t="s">
        <v>714</v>
      </c>
      <c r="C55" s="245" t="s">
        <v>715</v>
      </c>
      <c r="D55" s="235" t="s">
        <v>168</v>
      </c>
      <c r="E55" s="236">
        <v>1</v>
      </c>
      <c r="F55" s="237"/>
      <c r="G55" s="238">
        <f>ROUND(E55*F55,2)</f>
        <v>0</v>
      </c>
      <c r="H55" s="237"/>
      <c r="I55" s="238">
        <f>ROUND(E55*H55,2)</f>
        <v>0</v>
      </c>
      <c r="J55" s="237"/>
      <c r="K55" s="238">
        <f>ROUND(E55*J55,2)</f>
        <v>0</v>
      </c>
      <c r="L55" s="238">
        <v>15</v>
      </c>
      <c r="M55" s="238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8"/>
      <c r="S55" s="238" t="s">
        <v>169</v>
      </c>
      <c r="T55" s="239" t="s">
        <v>170</v>
      </c>
      <c r="U55" s="221">
        <v>0</v>
      </c>
      <c r="V55" s="221">
        <f>ROUND(E55*U55,2)</f>
        <v>0</v>
      </c>
      <c r="W55" s="221"/>
      <c r="X55" s="221" t="s">
        <v>255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256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3"/>
      <c r="B56" s="4"/>
      <c r="C56" s="249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151</v>
      </c>
    </row>
    <row r="57" spans="1:60" x14ac:dyDescent="0.2">
      <c r="A57" s="213"/>
      <c r="B57" s="214" t="s">
        <v>29</v>
      </c>
      <c r="C57" s="250"/>
      <c r="D57" s="215"/>
      <c r="E57" s="216"/>
      <c r="F57" s="216"/>
      <c r="G57" s="243">
        <f>G8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248</v>
      </c>
    </row>
    <row r="58" spans="1:60" x14ac:dyDescent="0.2">
      <c r="C58" s="251"/>
      <c r="D58" s="10"/>
      <c r="AG58" t="s">
        <v>250</v>
      </c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54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138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140</v>
      </c>
      <c r="AG3" t="s">
        <v>141</v>
      </c>
    </row>
    <row r="4" spans="1:60" ht="24.95" customHeight="1" x14ac:dyDescent="0.2">
      <c r="A4" s="200" t="s">
        <v>9</v>
      </c>
      <c r="B4" s="201" t="s">
        <v>60</v>
      </c>
      <c r="C4" s="202" t="s">
        <v>61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29</v>
      </c>
      <c r="H6" s="209" t="s">
        <v>30</v>
      </c>
      <c r="I6" s="209" t="s">
        <v>149</v>
      </c>
      <c r="J6" s="209" t="s">
        <v>31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164</v>
      </c>
      <c r="B8" s="228" t="s">
        <v>77</v>
      </c>
      <c r="C8" s="244" t="s">
        <v>78</v>
      </c>
      <c r="D8" s="229"/>
      <c r="E8" s="230"/>
      <c r="F8" s="231"/>
      <c r="G8" s="231">
        <f>SUMIF(AG9:AG17,"&lt;&gt;NOR",G9:G17)</f>
        <v>0</v>
      </c>
      <c r="H8" s="231"/>
      <c r="I8" s="231">
        <f>SUM(I9:I17)</f>
        <v>0</v>
      </c>
      <c r="J8" s="231"/>
      <c r="K8" s="231">
        <f>SUM(K9:K17)</f>
        <v>0</v>
      </c>
      <c r="L8" s="231"/>
      <c r="M8" s="231">
        <f>SUM(M9:M17)</f>
        <v>0</v>
      </c>
      <c r="N8" s="230"/>
      <c r="O8" s="230">
        <f>SUM(O9:O17)</f>
        <v>0</v>
      </c>
      <c r="P8" s="230"/>
      <c r="Q8" s="230">
        <f>SUM(Q9:Q17)</f>
        <v>0</v>
      </c>
      <c r="R8" s="231"/>
      <c r="S8" s="231"/>
      <c r="T8" s="232"/>
      <c r="U8" s="226"/>
      <c r="V8" s="226">
        <f>SUM(V9:V17)</f>
        <v>0</v>
      </c>
      <c r="W8" s="226"/>
      <c r="X8" s="226"/>
      <c r="AG8" t="s">
        <v>165</v>
      </c>
    </row>
    <row r="9" spans="1:60" ht="33.75" outlineLevel="1" x14ac:dyDescent="0.2">
      <c r="A9" s="233">
        <v>1</v>
      </c>
      <c r="B9" s="234" t="s">
        <v>629</v>
      </c>
      <c r="C9" s="245" t="s">
        <v>716</v>
      </c>
      <c r="D9" s="235" t="s">
        <v>526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15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169</v>
      </c>
      <c r="T9" s="239" t="s">
        <v>170</v>
      </c>
      <c r="U9" s="221">
        <v>0</v>
      </c>
      <c r="V9" s="221">
        <f>ROUND(E9*U9,2)</f>
        <v>0</v>
      </c>
      <c r="W9" s="221"/>
      <c r="X9" s="221" t="s">
        <v>255</v>
      </c>
      <c r="Y9" s="210"/>
      <c r="Z9" s="210"/>
      <c r="AA9" s="210"/>
      <c r="AB9" s="210"/>
      <c r="AC9" s="210"/>
      <c r="AD9" s="210"/>
      <c r="AE9" s="210"/>
      <c r="AF9" s="210"/>
      <c r="AG9" s="210" t="s">
        <v>514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6" t="s">
        <v>717</v>
      </c>
      <c r="D10" s="240"/>
      <c r="E10" s="240"/>
      <c r="F10" s="240"/>
      <c r="G10" s="24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173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7">
        <v>2</v>
      </c>
      <c r="B11" s="258" t="s">
        <v>631</v>
      </c>
      <c r="C11" s="269" t="s">
        <v>718</v>
      </c>
      <c r="D11" s="259" t="s">
        <v>526</v>
      </c>
      <c r="E11" s="260">
        <v>1</v>
      </c>
      <c r="F11" s="261"/>
      <c r="G11" s="262">
        <f>ROUND(E11*F11,2)</f>
        <v>0</v>
      </c>
      <c r="H11" s="261"/>
      <c r="I11" s="262">
        <f>ROUND(E11*H11,2)</f>
        <v>0</v>
      </c>
      <c r="J11" s="261"/>
      <c r="K11" s="262">
        <f>ROUND(E11*J11,2)</f>
        <v>0</v>
      </c>
      <c r="L11" s="262">
        <v>15</v>
      </c>
      <c r="M11" s="262">
        <f>G11*(1+L11/100)</f>
        <v>0</v>
      </c>
      <c r="N11" s="260">
        <v>0</v>
      </c>
      <c r="O11" s="260">
        <f>ROUND(E11*N11,2)</f>
        <v>0</v>
      </c>
      <c r="P11" s="260">
        <v>0</v>
      </c>
      <c r="Q11" s="260">
        <f>ROUND(E11*P11,2)</f>
        <v>0</v>
      </c>
      <c r="R11" s="262"/>
      <c r="S11" s="262" t="s">
        <v>169</v>
      </c>
      <c r="T11" s="263" t="s">
        <v>170</v>
      </c>
      <c r="U11" s="221">
        <v>0</v>
      </c>
      <c r="V11" s="221">
        <f>ROUND(E11*U11,2)</f>
        <v>0</v>
      </c>
      <c r="W11" s="221"/>
      <c r="X11" s="221" t="s">
        <v>255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514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7">
        <v>3</v>
      </c>
      <c r="B12" s="258" t="s">
        <v>633</v>
      </c>
      <c r="C12" s="269" t="s">
        <v>719</v>
      </c>
      <c r="D12" s="259" t="s">
        <v>526</v>
      </c>
      <c r="E12" s="260">
        <v>1</v>
      </c>
      <c r="F12" s="261"/>
      <c r="G12" s="262">
        <f>ROUND(E12*F12,2)</f>
        <v>0</v>
      </c>
      <c r="H12" s="261"/>
      <c r="I12" s="262">
        <f>ROUND(E12*H12,2)</f>
        <v>0</v>
      </c>
      <c r="J12" s="261"/>
      <c r="K12" s="262">
        <f>ROUND(E12*J12,2)</f>
        <v>0</v>
      </c>
      <c r="L12" s="262">
        <v>15</v>
      </c>
      <c r="M12" s="262">
        <f>G12*(1+L12/100)</f>
        <v>0</v>
      </c>
      <c r="N12" s="260">
        <v>0</v>
      </c>
      <c r="O12" s="260">
        <f>ROUND(E12*N12,2)</f>
        <v>0</v>
      </c>
      <c r="P12" s="260">
        <v>0</v>
      </c>
      <c r="Q12" s="260">
        <f>ROUND(E12*P12,2)</f>
        <v>0</v>
      </c>
      <c r="R12" s="262"/>
      <c r="S12" s="262" t="s">
        <v>169</v>
      </c>
      <c r="T12" s="263" t="s">
        <v>170</v>
      </c>
      <c r="U12" s="221">
        <v>0</v>
      </c>
      <c r="V12" s="221">
        <f>ROUND(E12*U12,2)</f>
        <v>0</v>
      </c>
      <c r="W12" s="221"/>
      <c r="X12" s="221" t="s">
        <v>255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514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7">
        <v>4</v>
      </c>
      <c r="B13" s="258" t="s">
        <v>635</v>
      </c>
      <c r="C13" s="269" t="s">
        <v>720</v>
      </c>
      <c r="D13" s="259" t="s">
        <v>526</v>
      </c>
      <c r="E13" s="260">
        <v>2</v>
      </c>
      <c r="F13" s="261"/>
      <c r="G13" s="262">
        <f>ROUND(E13*F13,2)</f>
        <v>0</v>
      </c>
      <c r="H13" s="261"/>
      <c r="I13" s="262">
        <f>ROUND(E13*H13,2)</f>
        <v>0</v>
      </c>
      <c r="J13" s="261"/>
      <c r="K13" s="262">
        <f>ROUND(E13*J13,2)</f>
        <v>0</v>
      </c>
      <c r="L13" s="262">
        <v>15</v>
      </c>
      <c r="M13" s="262">
        <f>G13*(1+L13/100)</f>
        <v>0</v>
      </c>
      <c r="N13" s="260">
        <v>0</v>
      </c>
      <c r="O13" s="260">
        <f>ROUND(E13*N13,2)</f>
        <v>0</v>
      </c>
      <c r="P13" s="260">
        <v>0</v>
      </c>
      <c r="Q13" s="260">
        <f>ROUND(E13*P13,2)</f>
        <v>0</v>
      </c>
      <c r="R13" s="262"/>
      <c r="S13" s="262" t="s">
        <v>169</v>
      </c>
      <c r="T13" s="263" t="s">
        <v>170</v>
      </c>
      <c r="U13" s="221">
        <v>0</v>
      </c>
      <c r="V13" s="221">
        <f>ROUND(E13*U13,2)</f>
        <v>0</v>
      </c>
      <c r="W13" s="221"/>
      <c r="X13" s="221" t="s">
        <v>255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514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7">
        <v>5</v>
      </c>
      <c r="B14" s="258" t="s">
        <v>637</v>
      </c>
      <c r="C14" s="269" t="s">
        <v>721</v>
      </c>
      <c r="D14" s="259" t="s">
        <v>588</v>
      </c>
      <c r="E14" s="260">
        <v>10</v>
      </c>
      <c r="F14" s="261"/>
      <c r="G14" s="262">
        <f>ROUND(E14*F14,2)</f>
        <v>0</v>
      </c>
      <c r="H14" s="261"/>
      <c r="I14" s="262">
        <f>ROUND(E14*H14,2)</f>
        <v>0</v>
      </c>
      <c r="J14" s="261"/>
      <c r="K14" s="262">
        <f>ROUND(E14*J14,2)</f>
        <v>0</v>
      </c>
      <c r="L14" s="262">
        <v>15</v>
      </c>
      <c r="M14" s="262">
        <f>G14*(1+L14/100)</f>
        <v>0</v>
      </c>
      <c r="N14" s="260">
        <v>0</v>
      </c>
      <c r="O14" s="260">
        <f>ROUND(E14*N14,2)</f>
        <v>0</v>
      </c>
      <c r="P14" s="260">
        <v>0</v>
      </c>
      <c r="Q14" s="260">
        <f>ROUND(E14*P14,2)</f>
        <v>0</v>
      </c>
      <c r="R14" s="262"/>
      <c r="S14" s="262" t="s">
        <v>169</v>
      </c>
      <c r="T14" s="263" t="s">
        <v>170</v>
      </c>
      <c r="U14" s="221">
        <v>0</v>
      </c>
      <c r="V14" s="221">
        <f>ROUND(E14*U14,2)</f>
        <v>0</v>
      </c>
      <c r="W14" s="221"/>
      <c r="X14" s="221" t="s">
        <v>255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514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7">
        <v>6</v>
      </c>
      <c r="B15" s="258" t="s">
        <v>722</v>
      </c>
      <c r="C15" s="269" t="s">
        <v>723</v>
      </c>
      <c r="D15" s="259" t="s">
        <v>387</v>
      </c>
      <c r="E15" s="260">
        <v>1</v>
      </c>
      <c r="F15" s="261"/>
      <c r="G15" s="262">
        <f>ROUND(E15*F15,2)</f>
        <v>0</v>
      </c>
      <c r="H15" s="261"/>
      <c r="I15" s="262">
        <f>ROUND(E15*H15,2)</f>
        <v>0</v>
      </c>
      <c r="J15" s="261"/>
      <c r="K15" s="262">
        <f>ROUND(E15*J15,2)</f>
        <v>0</v>
      </c>
      <c r="L15" s="262">
        <v>15</v>
      </c>
      <c r="M15" s="262">
        <f>G15*(1+L15/100)</f>
        <v>0</v>
      </c>
      <c r="N15" s="260">
        <v>0</v>
      </c>
      <c r="O15" s="260">
        <f>ROUND(E15*N15,2)</f>
        <v>0</v>
      </c>
      <c r="P15" s="260">
        <v>0</v>
      </c>
      <c r="Q15" s="260">
        <f>ROUND(E15*P15,2)</f>
        <v>0</v>
      </c>
      <c r="R15" s="262"/>
      <c r="S15" s="262" t="s">
        <v>169</v>
      </c>
      <c r="T15" s="263" t="s">
        <v>170</v>
      </c>
      <c r="U15" s="221">
        <v>0</v>
      </c>
      <c r="V15" s="221">
        <f>ROUND(E15*U15,2)</f>
        <v>0</v>
      </c>
      <c r="W15" s="221"/>
      <c r="X15" s="221" t="s">
        <v>255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256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7">
        <v>7</v>
      </c>
      <c r="B16" s="258" t="s">
        <v>702</v>
      </c>
      <c r="C16" s="269" t="s">
        <v>724</v>
      </c>
      <c r="D16" s="259" t="s">
        <v>387</v>
      </c>
      <c r="E16" s="260">
        <v>1</v>
      </c>
      <c r="F16" s="261"/>
      <c r="G16" s="262">
        <f>ROUND(E16*F16,2)</f>
        <v>0</v>
      </c>
      <c r="H16" s="261"/>
      <c r="I16" s="262">
        <f>ROUND(E16*H16,2)</f>
        <v>0</v>
      </c>
      <c r="J16" s="261"/>
      <c r="K16" s="262">
        <f>ROUND(E16*J16,2)</f>
        <v>0</v>
      </c>
      <c r="L16" s="262">
        <v>15</v>
      </c>
      <c r="M16" s="262">
        <f>G16*(1+L16/100)</f>
        <v>0</v>
      </c>
      <c r="N16" s="260">
        <v>0</v>
      </c>
      <c r="O16" s="260">
        <f>ROUND(E16*N16,2)</f>
        <v>0</v>
      </c>
      <c r="P16" s="260">
        <v>0</v>
      </c>
      <c r="Q16" s="260">
        <f>ROUND(E16*P16,2)</f>
        <v>0</v>
      </c>
      <c r="R16" s="262"/>
      <c r="S16" s="262" t="s">
        <v>169</v>
      </c>
      <c r="T16" s="263" t="s">
        <v>170</v>
      </c>
      <c r="U16" s="221">
        <v>0</v>
      </c>
      <c r="V16" s="221">
        <f>ROUND(E16*U16,2)</f>
        <v>0</v>
      </c>
      <c r="W16" s="221"/>
      <c r="X16" s="221" t="s">
        <v>255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256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3">
        <v>8</v>
      </c>
      <c r="B17" s="234" t="s">
        <v>725</v>
      </c>
      <c r="C17" s="245" t="s">
        <v>726</v>
      </c>
      <c r="D17" s="235" t="s">
        <v>387</v>
      </c>
      <c r="E17" s="236">
        <v>1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15</v>
      </c>
      <c r="M17" s="238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8"/>
      <c r="S17" s="238" t="s">
        <v>169</v>
      </c>
      <c r="T17" s="239" t="s">
        <v>170</v>
      </c>
      <c r="U17" s="221">
        <v>0</v>
      </c>
      <c r="V17" s="221">
        <f>ROUND(E17*U17,2)</f>
        <v>0</v>
      </c>
      <c r="W17" s="221"/>
      <c r="X17" s="221" t="s">
        <v>255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256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3"/>
      <c r="B18" s="4"/>
      <c r="C18" s="249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v>15</v>
      </c>
      <c r="AF18">
        <v>21</v>
      </c>
      <c r="AG18" t="s">
        <v>151</v>
      </c>
    </row>
    <row r="19" spans="1:60" x14ac:dyDescent="0.2">
      <c r="A19" s="213"/>
      <c r="B19" s="214" t="s">
        <v>29</v>
      </c>
      <c r="C19" s="250"/>
      <c r="D19" s="215"/>
      <c r="E19" s="216"/>
      <c r="F19" s="216"/>
      <c r="G19" s="243">
        <f>G8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f>SUMIF(L7:L17,AE18,G7:G17)</f>
        <v>0</v>
      </c>
      <c r="AF19">
        <f>SUMIF(L7:L17,AF18,G7:G17)</f>
        <v>0</v>
      </c>
      <c r="AG19" t="s">
        <v>248</v>
      </c>
    </row>
    <row r="20" spans="1:60" x14ac:dyDescent="0.2">
      <c r="C20" s="251"/>
      <c r="D20" s="10"/>
      <c r="AG20" t="s">
        <v>250</v>
      </c>
    </row>
    <row r="21" spans="1:60" x14ac:dyDescent="0.2">
      <c r="D21" s="10"/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54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2022006-010 Pol</vt:lpstr>
      <vt:lpstr>01 2022006-011 Pol</vt:lpstr>
      <vt:lpstr>01 2022006-012 Pol</vt:lpstr>
      <vt:lpstr>01 2022006-013 Pol</vt:lpstr>
      <vt:lpstr>01 2022006-014 Pol</vt:lpstr>
      <vt:lpstr>01 2022006-015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2022006-010 Pol'!Názvy_tisku</vt:lpstr>
      <vt:lpstr>'01 2022006-011 Pol'!Názvy_tisku</vt:lpstr>
      <vt:lpstr>'01 2022006-012 Pol'!Názvy_tisku</vt:lpstr>
      <vt:lpstr>'01 2022006-013 Pol'!Názvy_tisku</vt:lpstr>
      <vt:lpstr>'01 2022006-014 Pol'!Názvy_tisku</vt:lpstr>
      <vt:lpstr>'01 2022006-015 Pol'!Názvy_tisku</vt:lpstr>
      <vt:lpstr>oadresa</vt:lpstr>
      <vt:lpstr>Stavba!Objednatel</vt:lpstr>
      <vt:lpstr>Stavba!Objekt</vt:lpstr>
      <vt:lpstr>'01 2022006-010 Pol'!Oblast_tisku</vt:lpstr>
      <vt:lpstr>'01 2022006-011 Pol'!Oblast_tisku</vt:lpstr>
      <vt:lpstr>'01 2022006-012 Pol'!Oblast_tisku</vt:lpstr>
      <vt:lpstr>'01 2022006-013 Pol'!Oblast_tisku</vt:lpstr>
      <vt:lpstr>'01 2022006-014 Pol'!Oblast_tisku</vt:lpstr>
      <vt:lpstr>'01 2022006-015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Lidumil</dc:creator>
  <cp:lastModifiedBy>Lidumil</cp:lastModifiedBy>
  <cp:lastPrinted>2019-03-19T12:27:02Z</cp:lastPrinted>
  <dcterms:created xsi:type="dcterms:W3CDTF">2009-04-08T07:15:50Z</dcterms:created>
  <dcterms:modified xsi:type="dcterms:W3CDTF">2022-02-08T12:09:13Z</dcterms:modified>
</cp:coreProperties>
</file>