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1078-001 Pol" sheetId="12" r:id="rId4"/>
    <sheet name="01 2021078-002 Pol" sheetId="13" r:id="rId5"/>
    <sheet name="01 2021078-003 Pol" sheetId="14" r:id="rId6"/>
    <sheet name="01 2021078-004 Pol" sheetId="15" r:id="rId7"/>
    <sheet name="01 2021078-005 Pol" sheetId="16" r:id="rId8"/>
    <sheet name="01 2021078-006 Pol" sheetId="17" r:id="rId9"/>
    <sheet name="02 2021078-021 Pol" sheetId="18" r:id="rId10"/>
    <sheet name="02 2021078-022 Pol" sheetId="19" r:id="rId11"/>
    <sheet name="02 2021078-023 Pol" sheetId="20" r:id="rId12"/>
    <sheet name="02 2021078-024 Pol" sheetId="21" r:id="rId13"/>
    <sheet name="02 2021078-025 Pol" sheetId="22" r:id="rId14"/>
    <sheet name="02 2021078-026 Pol" sheetId="23" r:id="rId15"/>
  </sheets>
  <externalReferences>
    <externalReference r:id="rId16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2021078-001 Pol'!$1:$7</definedName>
    <definedName name="_xlnm.Print_Titles" localSheetId="4">'01 2021078-002 Pol'!$1:$7</definedName>
    <definedName name="_xlnm.Print_Titles" localSheetId="5">'01 2021078-003 Pol'!$1:$7</definedName>
    <definedName name="_xlnm.Print_Titles" localSheetId="6">'01 2021078-004 Pol'!$1:$7</definedName>
    <definedName name="_xlnm.Print_Titles" localSheetId="7">'01 2021078-005 Pol'!$1:$7</definedName>
    <definedName name="_xlnm.Print_Titles" localSheetId="8">'01 2021078-006 Pol'!$1:$7</definedName>
    <definedName name="_xlnm.Print_Titles" localSheetId="9">'02 2021078-021 Pol'!$1:$7</definedName>
    <definedName name="_xlnm.Print_Titles" localSheetId="10">'02 2021078-022 Pol'!$1:$7</definedName>
    <definedName name="_xlnm.Print_Titles" localSheetId="11">'02 2021078-023 Pol'!$1:$7</definedName>
    <definedName name="_xlnm.Print_Titles" localSheetId="12">'02 2021078-024 Pol'!$1:$7</definedName>
    <definedName name="_xlnm.Print_Titles" localSheetId="13">'02 2021078-025 Pol'!$1:$7</definedName>
    <definedName name="_xlnm.Print_Titles" localSheetId="14">'02 2021078-026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2021078-001 Pol'!$A$1:$X$239</definedName>
    <definedName name="_xlnm.Print_Area" localSheetId="4">'01 2021078-002 Pol'!$A$1:$X$39</definedName>
    <definedName name="_xlnm.Print_Area" localSheetId="5">'01 2021078-003 Pol'!$A$1:$X$23</definedName>
    <definedName name="_xlnm.Print_Area" localSheetId="6">'01 2021078-004 Pol'!$A$1:$X$26</definedName>
    <definedName name="_xlnm.Print_Area" localSheetId="7">'01 2021078-005 Pol'!$A$1:$X$23</definedName>
    <definedName name="_xlnm.Print_Area" localSheetId="8">'01 2021078-006 Pol'!$A$1:$X$21</definedName>
    <definedName name="_xlnm.Print_Area" localSheetId="9">'02 2021078-021 Pol'!$A$1:$X$200</definedName>
    <definedName name="_xlnm.Print_Area" localSheetId="10">'02 2021078-022 Pol'!$A$1:$X$39</definedName>
    <definedName name="_xlnm.Print_Area" localSheetId="11">'02 2021078-023 Pol'!$A$1:$X$22</definedName>
    <definedName name="_xlnm.Print_Area" localSheetId="12">'02 2021078-024 Pol'!$A$1:$X$27</definedName>
    <definedName name="_xlnm.Print_Area" localSheetId="13">'02 2021078-025 Pol'!$A$1:$X$22</definedName>
    <definedName name="_xlnm.Print_Area" localSheetId="14">'02 2021078-026 Pol'!$A$1:$X$21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54" i="1"/>
  <c r="F54" i="1"/>
  <c r="G53" i="1"/>
  <c r="H53" i="1" s="1"/>
  <c r="I53" i="1" s="1"/>
  <c r="F53" i="1"/>
  <c r="G52" i="1"/>
  <c r="F52" i="1"/>
  <c r="G51" i="1"/>
  <c r="F51" i="1"/>
  <c r="G50" i="1"/>
  <c r="F50" i="1"/>
  <c r="G49" i="1"/>
  <c r="F49" i="1"/>
  <c r="G48" i="1"/>
  <c r="H48" i="1" s="1"/>
  <c r="I48" i="1" s="1"/>
  <c r="F48" i="1"/>
  <c r="G47" i="1"/>
  <c r="F47" i="1"/>
  <c r="H47" i="1" s="1"/>
  <c r="I47" i="1" s="1"/>
  <c r="G46" i="1"/>
  <c r="F46" i="1"/>
  <c r="G45" i="1"/>
  <c r="F45" i="1"/>
  <c r="H45" i="1" s="1"/>
  <c r="I45" i="1" s="1"/>
  <c r="G44" i="1"/>
  <c r="H44" i="1" s="1"/>
  <c r="I44" i="1" s="1"/>
  <c r="F44" i="1"/>
  <c r="G43" i="1"/>
  <c r="H43" i="1" s="1"/>
  <c r="I43" i="1" s="1"/>
  <c r="F43" i="1"/>
  <c r="G42" i="1"/>
  <c r="F42" i="1"/>
  <c r="H42" i="1" s="1"/>
  <c r="I42" i="1" s="1"/>
  <c r="G41" i="1"/>
  <c r="F41" i="1"/>
  <c r="H41" i="1" s="1"/>
  <c r="I41" i="1" s="1"/>
  <c r="G39" i="1"/>
  <c r="H39" i="1" s="1"/>
  <c r="H55" i="1" s="1"/>
  <c r="F39" i="1"/>
  <c r="G20" i="23"/>
  <c r="G9" i="23"/>
  <c r="G8" i="23" s="1"/>
  <c r="I9" i="23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I8" i="23" s="1"/>
  <c r="K13" i="23"/>
  <c r="O13" i="23"/>
  <c r="Q13" i="23"/>
  <c r="V13" i="23"/>
  <c r="G14" i="23"/>
  <c r="M14" i="23" s="1"/>
  <c r="I14" i="23"/>
  <c r="K14" i="23"/>
  <c r="O14" i="23"/>
  <c r="Q14" i="23"/>
  <c r="V14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AE20" i="23"/>
  <c r="G21" i="22"/>
  <c r="I8" i="22"/>
  <c r="G9" i="22"/>
  <c r="I9" i="22"/>
  <c r="K9" i="22"/>
  <c r="K8" i="22" s="1"/>
  <c r="M9" i="22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G8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7" i="22"/>
  <c r="I17" i="22"/>
  <c r="K17" i="22"/>
  <c r="M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AE21" i="22"/>
  <c r="AF21" i="22"/>
  <c r="G26" i="21"/>
  <c r="G9" i="21"/>
  <c r="M9" i="21" s="1"/>
  <c r="I9" i="21"/>
  <c r="I8" i="21" s="1"/>
  <c r="K9" i="21"/>
  <c r="O9" i="21"/>
  <c r="O8" i="21" s="1"/>
  <c r="Q9" i="21"/>
  <c r="Q8" i="21" s="1"/>
  <c r="V9" i="21"/>
  <c r="G10" i="21"/>
  <c r="M10" i="21" s="1"/>
  <c r="I10" i="21"/>
  <c r="K10" i="21"/>
  <c r="O10" i="21"/>
  <c r="Q10" i="21"/>
  <c r="V10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K8" i="21" s="1"/>
  <c r="M15" i="21"/>
  <c r="O15" i="21"/>
  <c r="Q15" i="21"/>
  <c r="V15" i="21"/>
  <c r="G16" i="21"/>
  <c r="I16" i="21"/>
  <c r="K16" i="21"/>
  <c r="M16" i="21"/>
  <c r="O16" i="21"/>
  <c r="Q16" i="21"/>
  <c r="V16" i="21"/>
  <c r="G18" i="21"/>
  <c r="G8" i="21" s="1"/>
  <c r="I18" i="21"/>
  <c r="K18" i="21"/>
  <c r="O18" i="21"/>
  <c r="Q18" i="21"/>
  <c r="V18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AE26" i="21"/>
  <c r="G21" i="20"/>
  <c r="G8" i="20"/>
  <c r="G9" i="20"/>
  <c r="I9" i="20"/>
  <c r="K9" i="20"/>
  <c r="K8" i="20" s="1"/>
  <c r="M9" i="20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I8" i="20" s="1"/>
  <c r="K19" i="20"/>
  <c r="O19" i="20"/>
  <c r="Q19" i="20"/>
  <c r="V19" i="20"/>
  <c r="AE21" i="20"/>
  <c r="AF21" i="20"/>
  <c r="G38" i="19"/>
  <c r="G9" i="19"/>
  <c r="I9" i="19"/>
  <c r="K9" i="19"/>
  <c r="K8" i="19" s="1"/>
  <c r="M9" i="19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I8" i="19" s="1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G8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I21" i="19"/>
  <c r="K21" i="19"/>
  <c r="K20" i="19" s="1"/>
  <c r="M21" i="19"/>
  <c r="O21" i="19"/>
  <c r="O20" i="19" s="1"/>
  <c r="Q21" i="19"/>
  <c r="Q20" i="19" s="1"/>
  <c r="V21" i="19"/>
  <c r="V20" i="19" s="1"/>
  <c r="G22" i="19"/>
  <c r="I22" i="19"/>
  <c r="K22" i="19"/>
  <c r="M22" i="19"/>
  <c r="O22" i="19"/>
  <c r="Q22" i="19"/>
  <c r="V22" i="19"/>
  <c r="G23" i="19"/>
  <c r="I23" i="19"/>
  <c r="I20" i="19" s="1"/>
  <c r="K23" i="19"/>
  <c r="M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G20" i="19" s="1"/>
  <c r="I26" i="19"/>
  <c r="K26" i="19"/>
  <c r="O26" i="19"/>
  <c r="Q26" i="19"/>
  <c r="V26" i="19"/>
  <c r="G27" i="19"/>
  <c r="G28" i="19"/>
  <c r="I28" i="19"/>
  <c r="I27" i="19" s="1"/>
  <c r="K28" i="19"/>
  <c r="K27" i="19" s="1"/>
  <c r="M28" i="19"/>
  <c r="M27" i="19" s="1"/>
  <c r="O28" i="19"/>
  <c r="O27" i="19" s="1"/>
  <c r="Q28" i="19"/>
  <c r="Q27" i="19" s="1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V27" i="19" s="1"/>
  <c r="G32" i="19"/>
  <c r="I32" i="19"/>
  <c r="G33" i="19"/>
  <c r="I33" i="19"/>
  <c r="K33" i="19"/>
  <c r="K32" i="19" s="1"/>
  <c r="M33" i="19"/>
  <c r="M32" i="19" s="1"/>
  <c r="O33" i="19"/>
  <c r="O32" i="19" s="1"/>
  <c r="Q33" i="19"/>
  <c r="Q32" i="19" s="1"/>
  <c r="V33" i="19"/>
  <c r="V32" i="19" s="1"/>
  <c r="G34" i="19"/>
  <c r="G35" i="19"/>
  <c r="I35" i="19"/>
  <c r="I34" i="19" s="1"/>
  <c r="K35" i="19"/>
  <c r="K34" i="19" s="1"/>
  <c r="M35" i="19"/>
  <c r="M34" i="19" s="1"/>
  <c r="O35" i="19"/>
  <c r="O34" i="19" s="1"/>
  <c r="Q35" i="19"/>
  <c r="Q34" i="19" s="1"/>
  <c r="V35" i="19"/>
  <c r="G36" i="19"/>
  <c r="I36" i="19"/>
  <c r="K36" i="19"/>
  <c r="M36" i="19"/>
  <c r="O36" i="19"/>
  <c r="Q36" i="19"/>
  <c r="V36" i="19"/>
  <c r="V34" i="19" s="1"/>
  <c r="AE38" i="19"/>
  <c r="AF38" i="19"/>
  <c r="G199" i="18"/>
  <c r="BA39" i="18"/>
  <c r="BA29" i="18"/>
  <c r="BA24" i="18"/>
  <c r="O8" i="18"/>
  <c r="V8" i="18"/>
  <c r="G9" i="18"/>
  <c r="G8" i="18" s="1"/>
  <c r="I9" i="18"/>
  <c r="I8" i="18" s="1"/>
  <c r="K9" i="18"/>
  <c r="K8" i="18" s="1"/>
  <c r="M9" i="18"/>
  <c r="M8" i="18" s="1"/>
  <c r="O9" i="18"/>
  <c r="Q9" i="18"/>
  <c r="Q8" i="18" s="1"/>
  <c r="V9" i="18"/>
  <c r="K12" i="18"/>
  <c r="O12" i="18"/>
  <c r="Q12" i="18"/>
  <c r="V12" i="18"/>
  <c r="G13" i="18"/>
  <c r="M13" i="18" s="1"/>
  <c r="M12" i="18" s="1"/>
  <c r="I13" i="18"/>
  <c r="I12" i="18" s="1"/>
  <c r="K13" i="18"/>
  <c r="O13" i="18"/>
  <c r="Q13" i="18"/>
  <c r="V13" i="18"/>
  <c r="G16" i="18"/>
  <c r="G17" i="18"/>
  <c r="I17" i="18"/>
  <c r="I16" i="18" s="1"/>
  <c r="K17" i="18"/>
  <c r="M17" i="18"/>
  <c r="O17" i="18"/>
  <c r="Q17" i="18"/>
  <c r="Q16" i="18" s="1"/>
  <c r="V17" i="18"/>
  <c r="G23" i="18"/>
  <c r="I23" i="18"/>
  <c r="K23" i="18"/>
  <c r="K16" i="18" s="1"/>
  <c r="M23" i="18"/>
  <c r="O23" i="18"/>
  <c r="O16" i="18" s="1"/>
  <c r="Q23" i="18"/>
  <c r="V23" i="18"/>
  <c r="G28" i="18"/>
  <c r="I28" i="18"/>
  <c r="K28" i="18"/>
  <c r="M28" i="18"/>
  <c r="O28" i="18"/>
  <c r="Q28" i="18"/>
  <c r="V28" i="18"/>
  <c r="G38" i="18"/>
  <c r="M38" i="18" s="1"/>
  <c r="I38" i="18"/>
  <c r="K38" i="18"/>
  <c r="O38" i="18"/>
  <c r="Q38" i="18"/>
  <c r="V38" i="18"/>
  <c r="G42" i="18"/>
  <c r="M42" i="18" s="1"/>
  <c r="I42" i="18"/>
  <c r="K42" i="18"/>
  <c r="O42" i="18"/>
  <c r="Q42" i="18"/>
  <c r="V42" i="18"/>
  <c r="G51" i="18"/>
  <c r="M51" i="18" s="1"/>
  <c r="I51" i="18"/>
  <c r="K51" i="18"/>
  <c r="O51" i="18"/>
  <c r="Q51" i="18"/>
  <c r="V51" i="18"/>
  <c r="V16" i="18" s="1"/>
  <c r="G60" i="18"/>
  <c r="I60" i="18"/>
  <c r="K60" i="18"/>
  <c r="M60" i="18"/>
  <c r="O60" i="18"/>
  <c r="Q60" i="18"/>
  <c r="V60" i="18"/>
  <c r="G64" i="18"/>
  <c r="I64" i="18"/>
  <c r="K64" i="18"/>
  <c r="M64" i="18"/>
  <c r="O64" i="18"/>
  <c r="Q64" i="18"/>
  <c r="V64" i="18"/>
  <c r="G68" i="18"/>
  <c r="I68" i="18"/>
  <c r="K68" i="18"/>
  <c r="M68" i="18"/>
  <c r="O68" i="18"/>
  <c r="Q68" i="18"/>
  <c r="V68" i="18"/>
  <c r="G71" i="18"/>
  <c r="I71" i="18"/>
  <c r="K71" i="18"/>
  <c r="M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81" i="18"/>
  <c r="I81" i="18"/>
  <c r="K81" i="18"/>
  <c r="M81" i="18"/>
  <c r="O81" i="18"/>
  <c r="Q81" i="18"/>
  <c r="V81" i="18"/>
  <c r="O87" i="18"/>
  <c r="G88" i="18"/>
  <c r="I88" i="18"/>
  <c r="K88" i="18"/>
  <c r="M88" i="18"/>
  <c r="M87" i="18" s="1"/>
  <c r="O88" i="18"/>
  <c r="Q88" i="18"/>
  <c r="Q87" i="18" s="1"/>
  <c r="V88" i="18"/>
  <c r="V87" i="18" s="1"/>
  <c r="G91" i="18"/>
  <c r="M91" i="18" s="1"/>
  <c r="I91" i="18"/>
  <c r="I87" i="18" s="1"/>
  <c r="K91" i="18"/>
  <c r="K87" i="18" s="1"/>
  <c r="O91" i="18"/>
  <c r="Q91" i="18"/>
  <c r="V91" i="18"/>
  <c r="I94" i="18"/>
  <c r="K94" i="18"/>
  <c r="O94" i="18"/>
  <c r="Q94" i="18"/>
  <c r="G95" i="18"/>
  <c r="M95" i="18" s="1"/>
  <c r="M94" i="18" s="1"/>
  <c r="I95" i="18"/>
  <c r="K95" i="18"/>
  <c r="O95" i="18"/>
  <c r="Q95" i="18"/>
  <c r="V95" i="18"/>
  <c r="V94" i="18" s="1"/>
  <c r="Q98" i="18"/>
  <c r="G99" i="18"/>
  <c r="I99" i="18"/>
  <c r="K99" i="18"/>
  <c r="M99" i="18"/>
  <c r="O99" i="18"/>
  <c r="O98" i="18" s="1"/>
  <c r="Q99" i="18"/>
  <c r="V99" i="18"/>
  <c r="V98" i="18" s="1"/>
  <c r="G100" i="18"/>
  <c r="I100" i="18"/>
  <c r="I98" i="18" s="1"/>
  <c r="K100" i="18"/>
  <c r="K98" i="18" s="1"/>
  <c r="M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Q105" i="18"/>
  <c r="V105" i="18"/>
  <c r="G106" i="18"/>
  <c r="G105" i="18" s="1"/>
  <c r="I106" i="18"/>
  <c r="I105" i="18" s="1"/>
  <c r="K106" i="18"/>
  <c r="K105" i="18" s="1"/>
  <c r="M106" i="18"/>
  <c r="M105" i="18" s="1"/>
  <c r="O106" i="18"/>
  <c r="O105" i="18" s="1"/>
  <c r="Q106" i="18"/>
  <c r="V106" i="18"/>
  <c r="G107" i="18"/>
  <c r="I107" i="18"/>
  <c r="K107" i="18"/>
  <c r="M107" i="18"/>
  <c r="O107" i="18"/>
  <c r="Q107" i="18"/>
  <c r="V107" i="18"/>
  <c r="G109" i="18"/>
  <c r="K109" i="18"/>
  <c r="G110" i="18"/>
  <c r="M110" i="18" s="1"/>
  <c r="I110" i="18"/>
  <c r="I109" i="18" s="1"/>
  <c r="K110" i="18"/>
  <c r="O110" i="18"/>
  <c r="O109" i="18" s="1"/>
  <c r="Q110" i="18"/>
  <c r="Q109" i="18" s="1"/>
  <c r="V110" i="18"/>
  <c r="V109" i="18" s="1"/>
  <c r="G113" i="18"/>
  <c r="M113" i="18" s="1"/>
  <c r="I113" i="18"/>
  <c r="K113" i="18"/>
  <c r="O113" i="18"/>
  <c r="Q113" i="18"/>
  <c r="V113" i="18"/>
  <c r="G116" i="18"/>
  <c r="I116" i="18"/>
  <c r="K116" i="18"/>
  <c r="M116" i="18"/>
  <c r="O116" i="18"/>
  <c r="Q116" i="18"/>
  <c r="V116" i="18"/>
  <c r="G120" i="18"/>
  <c r="I120" i="18"/>
  <c r="I119" i="18" s="1"/>
  <c r="K120" i="18"/>
  <c r="K119" i="18" s="1"/>
  <c r="M120" i="18"/>
  <c r="O120" i="18"/>
  <c r="Q120" i="18"/>
  <c r="V120" i="18"/>
  <c r="G123" i="18"/>
  <c r="I123" i="18"/>
  <c r="K123" i="18"/>
  <c r="M123" i="18"/>
  <c r="O123" i="18"/>
  <c r="Q123" i="18"/>
  <c r="V123" i="18"/>
  <c r="V119" i="18" s="1"/>
  <c r="G126" i="18"/>
  <c r="G119" i="18" s="1"/>
  <c r="I126" i="18"/>
  <c r="K126" i="18"/>
  <c r="O126" i="18"/>
  <c r="Q126" i="18"/>
  <c r="V126" i="18"/>
  <c r="G129" i="18"/>
  <c r="M129" i="18" s="1"/>
  <c r="I129" i="18"/>
  <c r="K129" i="18"/>
  <c r="O129" i="18"/>
  <c r="Q129" i="18"/>
  <c r="Q119" i="18" s="1"/>
  <c r="V129" i="18"/>
  <c r="G131" i="18"/>
  <c r="M131" i="18" s="1"/>
  <c r="I131" i="18"/>
  <c r="K131" i="18"/>
  <c r="O131" i="18"/>
  <c r="Q131" i="18"/>
  <c r="V131" i="18"/>
  <c r="G134" i="18"/>
  <c r="I134" i="18"/>
  <c r="K134" i="18"/>
  <c r="M134" i="18"/>
  <c r="O134" i="18"/>
  <c r="O119" i="18" s="1"/>
  <c r="Q134" i="18"/>
  <c r="V134" i="18"/>
  <c r="G136" i="18"/>
  <c r="I136" i="18"/>
  <c r="K136" i="18"/>
  <c r="M136" i="18"/>
  <c r="O136" i="18"/>
  <c r="Q136" i="18"/>
  <c r="V136" i="18"/>
  <c r="G140" i="18"/>
  <c r="M140" i="18" s="1"/>
  <c r="I140" i="18"/>
  <c r="K140" i="18"/>
  <c r="O140" i="18"/>
  <c r="Q140" i="18"/>
  <c r="V140" i="18"/>
  <c r="G143" i="18"/>
  <c r="M143" i="18" s="1"/>
  <c r="I143" i="18"/>
  <c r="K143" i="18"/>
  <c r="O143" i="18"/>
  <c r="Q143" i="18"/>
  <c r="V143" i="18"/>
  <c r="G146" i="18"/>
  <c r="V146" i="18"/>
  <c r="G147" i="18"/>
  <c r="I147" i="18"/>
  <c r="I146" i="18" s="1"/>
  <c r="K147" i="18"/>
  <c r="M147" i="18"/>
  <c r="M146" i="18" s="1"/>
  <c r="O147" i="18"/>
  <c r="O146" i="18" s="1"/>
  <c r="Q147" i="18"/>
  <c r="Q146" i="18" s="1"/>
  <c r="V147" i="18"/>
  <c r="G148" i="18"/>
  <c r="I148" i="18"/>
  <c r="K148" i="18"/>
  <c r="M148" i="18"/>
  <c r="O148" i="18"/>
  <c r="Q148" i="18"/>
  <c r="V148" i="18"/>
  <c r="G149" i="18"/>
  <c r="I149" i="18"/>
  <c r="K149" i="18"/>
  <c r="K146" i="18" s="1"/>
  <c r="M149" i="18"/>
  <c r="O149" i="18"/>
  <c r="Q149" i="18"/>
  <c r="V149" i="18"/>
  <c r="K151" i="18"/>
  <c r="O151" i="18"/>
  <c r="V151" i="18"/>
  <c r="G152" i="18"/>
  <c r="M152" i="18" s="1"/>
  <c r="M151" i="18" s="1"/>
  <c r="I152" i="18"/>
  <c r="I151" i="18" s="1"/>
  <c r="K152" i="18"/>
  <c r="O152" i="18"/>
  <c r="Q152" i="18"/>
  <c r="Q151" i="18" s="1"/>
  <c r="V152" i="18"/>
  <c r="G162" i="18"/>
  <c r="I162" i="18"/>
  <c r="K162" i="18"/>
  <c r="M162" i="18"/>
  <c r="O162" i="18"/>
  <c r="Q162" i="18"/>
  <c r="Q161" i="18" s="1"/>
  <c r="V162" i="18"/>
  <c r="G164" i="18"/>
  <c r="I164" i="18"/>
  <c r="K164" i="18"/>
  <c r="K161" i="18" s="1"/>
  <c r="M164" i="18"/>
  <c r="O164" i="18"/>
  <c r="O161" i="18" s="1"/>
  <c r="Q164" i="18"/>
  <c r="V164" i="18"/>
  <c r="G167" i="18"/>
  <c r="I167" i="18"/>
  <c r="K167" i="18"/>
  <c r="M167" i="18"/>
  <c r="O167" i="18"/>
  <c r="Q167" i="18"/>
  <c r="V167" i="18"/>
  <c r="G176" i="18"/>
  <c r="M176" i="18" s="1"/>
  <c r="I176" i="18"/>
  <c r="K176" i="18"/>
  <c r="O176" i="18"/>
  <c r="Q176" i="18"/>
  <c r="V176" i="18"/>
  <c r="G180" i="18"/>
  <c r="M180" i="18" s="1"/>
  <c r="I180" i="18"/>
  <c r="I161" i="18" s="1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I182" i="18"/>
  <c r="K182" i="18"/>
  <c r="M182" i="18"/>
  <c r="O182" i="18"/>
  <c r="Q182" i="18"/>
  <c r="V182" i="18"/>
  <c r="G185" i="18"/>
  <c r="I185" i="18"/>
  <c r="K185" i="18"/>
  <c r="M185" i="18"/>
  <c r="O185" i="18"/>
  <c r="Q185" i="18"/>
  <c r="V185" i="18"/>
  <c r="G189" i="18"/>
  <c r="I189" i="18"/>
  <c r="K189" i="18"/>
  <c r="M189" i="18"/>
  <c r="O189" i="18"/>
  <c r="Q189" i="18"/>
  <c r="V189" i="18"/>
  <c r="G191" i="18"/>
  <c r="I191" i="18"/>
  <c r="K191" i="18"/>
  <c r="M191" i="18"/>
  <c r="O191" i="18"/>
  <c r="Q191" i="18"/>
  <c r="V191" i="18"/>
  <c r="G193" i="18"/>
  <c r="M193" i="18" s="1"/>
  <c r="I193" i="18"/>
  <c r="K193" i="18"/>
  <c r="O193" i="18"/>
  <c r="Q193" i="18"/>
  <c r="V193" i="18"/>
  <c r="G194" i="18"/>
  <c r="M194" i="18" s="1"/>
  <c r="I194" i="18"/>
  <c r="K194" i="18"/>
  <c r="O194" i="18"/>
  <c r="Q194" i="18"/>
  <c r="V194" i="18"/>
  <c r="V161" i="18" s="1"/>
  <c r="G196" i="18"/>
  <c r="I196" i="18"/>
  <c r="K196" i="18"/>
  <c r="M196" i="18"/>
  <c r="O196" i="18"/>
  <c r="Q196" i="18"/>
  <c r="V196" i="18"/>
  <c r="G197" i="18"/>
  <c r="I197" i="18"/>
  <c r="K197" i="18"/>
  <c r="M197" i="18"/>
  <c r="O197" i="18"/>
  <c r="Q197" i="18"/>
  <c r="V197" i="18"/>
  <c r="AE199" i="18"/>
  <c r="G20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G10" i="17"/>
  <c r="I10" i="17"/>
  <c r="K10" i="17"/>
  <c r="M10" i="17"/>
  <c r="O10" i="17"/>
  <c r="Q10" i="17"/>
  <c r="V10" i="17"/>
  <c r="V8" i="17" s="1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AE20" i="17"/>
  <c r="AF20" i="17"/>
  <c r="G22" i="16"/>
  <c r="I8" i="16"/>
  <c r="G9" i="16"/>
  <c r="M9" i="16" s="1"/>
  <c r="I9" i="16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G8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AE22" i="16"/>
  <c r="AF22" i="16"/>
  <c r="G25" i="15"/>
  <c r="G9" i="15"/>
  <c r="AF25" i="15" s="1"/>
  <c r="I9" i="15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I8" i="15" s="1"/>
  <c r="K13" i="15"/>
  <c r="O13" i="15"/>
  <c r="Q13" i="15"/>
  <c r="V13" i="15"/>
  <c r="G14" i="15"/>
  <c r="I14" i="15"/>
  <c r="K14" i="15"/>
  <c r="M14" i="15"/>
  <c r="O14" i="15"/>
  <c r="Q14" i="15"/>
  <c r="V14" i="15"/>
  <c r="G15" i="15"/>
  <c r="G8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AE25" i="15"/>
  <c r="G22" i="14"/>
  <c r="G9" i="14"/>
  <c r="I9" i="14"/>
  <c r="I8" i="14" s="1"/>
  <c r="K9" i="14"/>
  <c r="K8" i="14" s="1"/>
  <c r="M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G8" i="14" s="1"/>
  <c r="I20" i="14"/>
  <c r="K20" i="14"/>
  <c r="O20" i="14"/>
  <c r="Q20" i="14"/>
  <c r="V20" i="14"/>
  <c r="AE22" i="14"/>
  <c r="G3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G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G21" i="13"/>
  <c r="I21" i="13"/>
  <c r="I20" i="13" s="1"/>
  <c r="K21" i="13"/>
  <c r="K20" i="13" s="1"/>
  <c r="M21" i="13"/>
  <c r="O21" i="13"/>
  <c r="O20" i="13" s="1"/>
  <c r="Q21" i="13"/>
  <c r="Q20" i="13" s="1"/>
  <c r="V21" i="13"/>
  <c r="V20" i="13" s="1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8" i="13"/>
  <c r="I28" i="13"/>
  <c r="I27" i="13" s="1"/>
  <c r="K28" i="13"/>
  <c r="K27" i="13" s="1"/>
  <c r="M28" i="13"/>
  <c r="O28" i="13"/>
  <c r="O27" i="13" s="1"/>
  <c r="Q28" i="13"/>
  <c r="Q27" i="13" s="1"/>
  <c r="V28" i="13"/>
  <c r="G29" i="13"/>
  <c r="I29" i="13"/>
  <c r="K29" i="13"/>
  <c r="M29" i="13"/>
  <c r="O29" i="13"/>
  <c r="Q29" i="13"/>
  <c r="V29" i="13"/>
  <c r="V27" i="13" s="1"/>
  <c r="G30" i="13"/>
  <c r="G27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G33" i="13"/>
  <c r="I33" i="13"/>
  <c r="K33" i="13"/>
  <c r="K32" i="13" s="1"/>
  <c r="M33" i="13"/>
  <c r="M32" i="13" s="1"/>
  <c r="O33" i="13"/>
  <c r="O32" i="13" s="1"/>
  <c r="Q33" i="13"/>
  <c r="Q32" i="13" s="1"/>
  <c r="V33" i="13"/>
  <c r="V32" i="13" s="1"/>
  <c r="G35" i="13"/>
  <c r="G34" i="13" s="1"/>
  <c r="I35" i="13"/>
  <c r="I34" i="13" s="1"/>
  <c r="K35" i="13"/>
  <c r="K34" i="13" s="1"/>
  <c r="M35" i="13"/>
  <c r="M34" i="13" s="1"/>
  <c r="O35" i="13"/>
  <c r="O34" i="13" s="1"/>
  <c r="Q35" i="13"/>
  <c r="V35" i="13"/>
  <c r="G36" i="13"/>
  <c r="I36" i="13"/>
  <c r="K36" i="13"/>
  <c r="M36" i="13"/>
  <c r="O36" i="13"/>
  <c r="Q36" i="13"/>
  <c r="Q34" i="13" s="1"/>
  <c r="V36" i="13"/>
  <c r="V34" i="13" s="1"/>
  <c r="AE38" i="13"/>
  <c r="AF38" i="13"/>
  <c r="G238" i="12"/>
  <c r="BA54" i="12"/>
  <c r="BA44" i="12"/>
  <c r="BA39" i="12"/>
  <c r="BA33" i="12"/>
  <c r="BA30" i="12"/>
  <c r="BA19" i="12"/>
  <c r="G8" i="12"/>
  <c r="K8" i="12"/>
  <c r="M8" i="12"/>
  <c r="O8" i="12"/>
  <c r="V8" i="12"/>
  <c r="G9" i="12"/>
  <c r="I9" i="12"/>
  <c r="I8" i="12" s="1"/>
  <c r="K9" i="12"/>
  <c r="M9" i="12"/>
  <c r="O9" i="12"/>
  <c r="Q9" i="12"/>
  <c r="Q8" i="12" s="1"/>
  <c r="V9" i="12"/>
  <c r="G12" i="12"/>
  <c r="I12" i="12"/>
  <c r="K12" i="12"/>
  <c r="O12" i="12"/>
  <c r="V12" i="12"/>
  <c r="G13" i="12"/>
  <c r="I13" i="12"/>
  <c r="K13" i="12"/>
  <c r="M13" i="12"/>
  <c r="M12" i="12" s="1"/>
  <c r="O13" i="12"/>
  <c r="Q13" i="12"/>
  <c r="Q12" i="12" s="1"/>
  <c r="V13" i="12"/>
  <c r="G17" i="12"/>
  <c r="G18" i="12"/>
  <c r="I18" i="12"/>
  <c r="I17" i="12" s="1"/>
  <c r="K18" i="12"/>
  <c r="M18" i="12"/>
  <c r="M17" i="12" s="1"/>
  <c r="O18" i="12"/>
  <c r="Q18" i="12"/>
  <c r="Q17" i="12" s="1"/>
  <c r="V18" i="12"/>
  <c r="V17" i="12" s="1"/>
  <c r="G21" i="12"/>
  <c r="M21" i="12" s="1"/>
  <c r="I21" i="12"/>
  <c r="K21" i="12"/>
  <c r="K17" i="12" s="1"/>
  <c r="O21" i="12"/>
  <c r="Q21" i="12"/>
  <c r="V21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O17" i="12" s="1"/>
  <c r="Q43" i="12"/>
  <c r="V43" i="12"/>
  <c r="G53" i="12"/>
  <c r="I53" i="12"/>
  <c r="K53" i="12"/>
  <c r="M53" i="12"/>
  <c r="O53" i="12"/>
  <c r="Q53" i="12"/>
  <c r="V53" i="12"/>
  <c r="G57" i="12"/>
  <c r="M57" i="12" s="1"/>
  <c r="I57" i="12"/>
  <c r="K57" i="12"/>
  <c r="O57" i="12"/>
  <c r="Q57" i="12"/>
  <c r="V57" i="12"/>
  <c r="G67" i="12"/>
  <c r="I67" i="12"/>
  <c r="K67" i="12"/>
  <c r="M67" i="12"/>
  <c r="O67" i="12"/>
  <c r="Q67" i="12"/>
  <c r="V67" i="12"/>
  <c r="G76" i="12"/>
  <c r="M76" i="12" s="1"/>
  <c r="I76" i="12"/>
  <c r="K76" i="12"/>
  <c r="O76" i="12"/>
  <c r="Q76" i="12"/>
  <c r="V76" i="12"/>
  <c r="G81" i="12"/>
  <c r="I81" i="12"/>
  <c r="K81" i="12"/>
  <c r="M81" i="12"/>
  <c r="O81" i="12"/>
  <c r="Q81" i="12"/>
  <c r="V81" i="12"/>
  <c r="G86" i="12"/>
  <c r="M86" i="12" s="1"/>
  <c r="I86" i="12"/>
  <c r="K86" i="12"/>
  <c r="O86" i="12"/>
  <c r="Q86" i="12"/>
  <c r="V86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9" i="12"/>
  <c r="I99" i="12"/>
  <c r="K99" i="12"/>
  <c r="M99" i="12"/>
  <c r="O99" i="12"/>
  <c r="Q99" i="12"/>
  <c r="V99" i="12"/>
  <c r="G105" i="12"/>
  <c r="I105" i="12"/>
  <c r="Q105" i="12"/>
  <c r="G106" i="12"/>
  <c r="I106" i="12"/>
  <c r="K106" i="12"/>
  <c r="K105" i="12" s="1"/>
  <c r="M106" i="12"/>
  <c r="O106" i="12"/>
  <c r="O105" i="12" s="1"/>
  <c r="Q106" i="12"/>
  <c r="V106" i="12"/>
  <c r="V105" i="12" s="1"/>
  <c r="G110" i="12"/>
  <c r="I110" i="12"/>
  <c r="K110" i="12"/>
  <c r="M110" i="12"/>
  <c r="M105" i="12" s="1"/>
  <c r="O110" i="12"/>
  <c r="Q110" i="12"/>
  <c r="V110" i="12"/>
  <c r="G113" i="12"/>
  <c r="K113" i="12"/>
  <c r="M113" i="12"/>
  <c r="O113" i="12"/>
  <c r="V113" i="12"/>
  <c r="G114" i="12"/>
  <c r="I114" i="12"/>
  <c r="I113" i="12" s="1"/>
  <c r="K114" i="12"/>
  <c r="M114" i="12"/>
  <c r="O114" i="12"/>
  <c r="Q114" i="12"/>
  <c r="Q113" i="12" s="1"/>
  <c r="V114" i="12"/>
  <c r="K117" i="12"/>
  <c r="G118" i="12"/>
  <c r="I118" i="12"/>
  <c r="K118" i="12"/>
  <c r="M118" i="12"/>
  <c r="O118" i="12"/>
  <c r="Q118" i="12"/>
  <c r="Q117" i="12" s="1"/>
  <c r="V118" i="12"/>
  <c r="G119" i="12"/>
  <c r="M119" i="12" s="1"/>
  <c r="I119" i="12"/>
  <c r="K119" i="12"/>
  <c r="O119" i="12"/>
  <c r="O117" i="12" s="1"/>
  <c r="Q119" i="12"/>
  <c r="V119" i="12"/>
  <c r="G120" i="12"/>
  <c r="I120" i="12"/>
  <c r="I117" i="12" s="1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V117" i="12" s="1"/>
  <c r="G122" i="12"/>
  <c r="I122" i="12"/>
  <c r="K122" i="12"/>
  <c r="M122" i="12"/>
  <c r="O122" i="12"/>
  <c r="Q122" i="12"/>
  <c r="V122" i="12"/>
  <c r="G124" i="12"/>
  <c r="G125" i="12"/>
  <c r="M125" i="12" s="1"/>
  <c r="M124" i="12" s="1"/>
  <c r="I125" i="12"/>
  <c r="I124" i="12" s="1"/>
  <c r="K125" i="12"/>
  <c r="K124" i="12" s="1"/>
  <c r="O125" i="12"/>
  <c r="Q125" i="12"/>
  <c r="Q124" i="12" s="1"/>
  <c r="V125" i="12"/>
  <c r="G126" i="12"/>
  <c r="I126" i="12"/>
  <c r="K126" i="12"/>
  <c r="M126" i="12"/>
  <c r="O126" i="12"/>
  <c r="O124" i="12" s="1"/>
  <c r="Q126" i="12"/>
  <c r="V126" i="12"/>
  <c r="V124" i="12" s="1"/>
  <c r="V128" i="12"/>
  <c r="G129" i="12"/>
  <c r="M129" i="12" s="1"/>
  <c r="I129" i="12"/>
  <c r="K129" i="12"/>
  <c r="K128" i="12" s="1"/>
  <c r="O129" i="12"/>
  <c r="O128" i="12" s="1"/>
  <c r="Q129" i="12"/>
  <c r="Q128" i="12" s="1"/>
  <c r="V129" i="12"/>
  <c r="G132" i="12"/>
  <c r="I132" i="12"/>
  <c r="I128" i="12" s="1"/>
  <c r="K132" i="12"/>
  <c r="M132" i="12"/>
  <c r="O132" i="12"/>
  <c r="Q132" i="12"/>
  <c r="V132" i="12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3" i="12"/>
  <c r="M143" i="12" s="1"/>
  <c r="I143" i="12"/>
  <c r="K143" i="12"/>
  <c r="O143" i="12"/>
  <c r="Q143" i="12"/>
  <c r="V143" i="12"/>
  <c r="G146" i="12"/>
  <c r="Q146" i="12"/>
  <c r="G147" i="12"/>
  <c r="M147" i="12" s="1"/>
  <c r="M146" i="12" s="1"/>
  <c r="I147" i="12"/>
  <c r="K147" i="12"/>
  <c r="K146" i="12" s="1"/>
  <c r="O147" i="12"/>
  <c r="Q147" i="12"/>
  <c r="V147" i="12"/>
  <c r="V146" i="12" s="1"/>
  <c r="G151" i="12"/>
  <c r="I151" i="12"/>
  <c r="I146" i="12" s="1"/>
  <c r="K151" i="12"/>
  <c r="M151" i="12"/>
  <c r="O151" i="12"/>
  <c r="Q151" i="12"/>
  <c r="V151" i="12"/>
  <c r="G154" i="12"/>
  <c r="I154" i="12"/>
  <c r="K154" i="12"/>
  <c r="M154" i="12"/>
  <c r="O154" i="12"/>
  <c r="O146" i="12" s="1"/>
  <c r="Q154" i="12"/>
  <c r="V154" i="12"/>
  <c r="G158" i="12"/>
  <c r="M158" i="12" s="1"/>
  <c r="I158" i="12"/>
  <c r="K158" i="12"/>
  <c r="O158" i="12"/>
  <c r="Q158" i="12"/>
  <c r="V158" i="12"/>
  <c r="G161" i="12"/>
  <c r="I161" i="12"/>
  <c r="K161" i="12"/>
  <c r="M161" i="12"/>
  <c r="O161" i="12"/>
  <c r="Q161" i="12"/>
  <c r="V161" i="12"/>
  <c r="G165" i="12"/>
  <c r="I165" i="12"/>
  <c r="K165" i="12"/>
  <c r="M165" i="12"/>
  <c r="O165" i="12"/>
  <c r="Q165" i="12"/>
  <c r="V165" i="12"/>
  <c r="G168" i="12"/>
  <c r="M168" i="12" s="1"/>
  <c r="I168" i="12"/>
  <c r="K168" i="12"/>
  <c r="O168" i="12"/>
  <c r="Q168" i="12"/>
  <c r="V168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K179" i="12"/>
  <c r="G180" i="12"/>
  <c r="M180" i="12" s="1"/>
  <c r="M179" i="12" s="1"/>
  <c r="I180" i="12"/>
  <c r="I179" i="12" s="1"/>
  <c r="K180" i="12"/>
  <c r="O180" i="12"/>
  <c r="O179" i="12" s="1"/>
  <c r="Q180" i="12"/>
  <c r="V180" i="12"/>
  <c r="G181" i="12"/>
  <c r="I181" i="12"/>
  <c r="K181" i="12"/>
  <c r="M181" i="12"/>
  <c r="O181" i="12"/>
  <c r="Q181" i="12"/>
  <c r="Q179" i="12" s="1"/>
  <c r="V181" i="12"/>
  <c r="G182" i="12"/>
  <c r="M182" i="12" s="1"/>
  <c r="I182" i="12"/>
  <c r="K182" i="12"/>
  <c r="O182" i="12"/>
  <c r="Q182" i="12"/>
  <c r="V182" i="12"/>
  <c r="V179" i="12" s="1"/>
  <c r="K184" i="12"/>
  <c r="G185" i="12"/>
  <c r="G184" i="12" s="1"/>
  <c r="I185" i="12"/>
  <c r="K185" i="12"/>
  <c r="M185" i="12"/>
  <c r="O185" i="12"/>
  <c r="O184" i="12" s="1"/>
  <c r="Q185" i="12"/>
  <c r="Q184" i="12" s="1"/>
  <c r="V185" i="12"/>
  <c r="V184" i="12" s="1"/>
  <c r="G187" i="12"/>
  <c r="M187" i="12" s="1"/>
  <c r="M184" i="12" s="1"/>
  <c r="I187" i="12"/>
  <c r="I184" i="12" s="1"/>
  <c r="K187" i="12"/>
  <c r="O187" i="12"/>
  <c r="Q187" i="12"/>
  <c r="V187" i="12"/>
  <c r="I189" i="12"/>
  <c r="K189" i="12"/>
  <c r="O189" i="12"/>
  <c r="Q189" i="12"/>
  <c r="V189" i="12"/>
  <c r="G190" i="12"/>
  <c r="G189" i="12" s="1"/>
  <c r="I190" i="12"/>
  <c r="K190" i="12"/>
  <c r="M190" i="12"/>
  <c r="M189" i="12" s="1"/>
  <c r="O190" i="12"/>
  <c r="Q190" i="12"/>
  <c r="V190" i="12"/>
  <c r="G200" i="12"/>
  <c r="I200" i="12"/>
  <c r="I199" i="12" s="1"/>
  <c r="K200" i="12"/>
  <c r="M200" i="12"/>
  <c r="O200" i="12"/>
  <c r="Q200" i="12"/>
  <c r="Q199" i="12" s="1"/>
  <c r="V200" i="12"/>
  <c r="V199" i="12" s="1"/>
  <c r="G202" i="12"/>
  <c r="G199" i="12" s="1"/>
  <c r="I202" i="12"/>
  <c r="K202" i="12"/>
  <c r="K199" i="12" s="1"/>
  <c r="O202" i="12"/>
  <c r="Q202" i="12"/>
  <c r="V202" i="12"/>
  <c r="G206" i="12"/>
  <c r="I206" i="12"/>
  <c r="K206" i="12"/>
  <c r="M206" i="12"/>
  <c r="O206" i="12"/>
  <c r="Q206" i="12"/>
  <c r="V206" i="12"/>
  <c r="G215" i="12"/>
  <c r="M215" i="12" s="1"/>
  <c r="I215" i="12"/>
  <c r="K215" i="12"/>
  <c r="O215" i="12"/>
  <c r="Q215" i="12"/>
  <c r="V215" i="12"/>
  <c r="G219" i="12"/>
  <c r="I219" i="12"/>
  <c r="K219" i="12"/>
  <c r="M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4" i="12"/>
  <c r="I224" i="12"/>
  <c r="K224" i="12"/>
  <c r="M224" i="12"/>
  <c r="O224" i="12"/>
  <c r="Q224" i="12"/>
  <c r="V224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O199" i="12" s="1"/>
  <c r="Q233" i="12"/>
  <c r="V233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AE238" i="12"/>
  <c r="I20" i="1"/>
  <c r="I19" i="1"/>
  <c r="I18" i="1"/>
  <c r="I17" i="1"/>
  <c r="F55" i="1"/>
  <c r="G23" i="1" s="1"/>
  <c r="G55" i="1"/>
  <c r="G25" i="1" s="1"/>
  <c r="A25" i="1" s="1"/>
  <c r="A26" i="1" s="1"/>
  <c r="G26" i="1" s="1"/>
  <c r="H52" i="1"/>
  <c r="I52" i="1" s="1"/>
  <c r="H51" i="1"/>
  <c r="I51" i="1" s="1"/>
  <c r="H50" i="1"/>
  <c r="I50" i="1" s="1"/>
  <c r="H49" i="1"/>
  <c r="I49" i="1" s="1"/>
  <c r="H46" i="1"/>
  <c r="I46" i="1" s="1"/>
  <c r="H40" i="1"/>
  <c r="I95" i="1" l="1"/>
  <c r="J94" i="1" s="1"/>
  <c r="I16" i="1"/>
  <c r="I21" i="1" s="1"/>
  <c r="H54" i="1"/>
  <c r="I54" i="1" s="1"/>
  <c r="A23" i="1"/>
  <c r="A24" i="1" s="1"/>
  <c r="G24" i="1" s="1"/>
  <c r="A27" i="1" s="1"/>
  <c r="A29" i="1" s="1"/>
  <c r="G29" i="1" s="1"/>
  <c r="G27" i="1" s="1"/>
  <c r="G28" i="1"/>
  <c r="AF20" i="23"/>
  <c r="M9" i="23"/>
  <c r="M8" i="23" s="1"/>
  <c r="M14" i="22"/>
  <c r="M8" i="22" s="1"/>
  <c r="M8" i="21"/>
  <c r="AF26" i="21"/>
  <c r="M18" i="21"/>
  <c r="M8" i="20"/>
  <c r="M20" i="19"/>
  <c r="M8" i="19"/>
  <c r="M26" i="19"/>
  <c r="M14" i="19"/>
  <c r="M161" i="18"/>
  <c r="M16" i="18"/>
  <c r="M109" i="18"/>
  <c r="M98" i="18"/>
  <c r="G87" i="18"/>
  <c r="G98" i="18"/>
  <c r="G94" i="18"/>
  <c r="G161" i="18"/>
  <c r="AF199" i="18"/>
  <c r="G151" i="18"/>
  <c r="G12" i="18"/>
  <c r="M126" i="18"/>
  <c r="M119" i="18" s="1"/>
  <c r="M8" i="17"/>
  <c r="M15" i="16"/>
  <c r="M8" i="16" s="1"/>
  <c r="M9" i="15"/>
  <c r="M15" i="15"/>
  <c r="AF22" i="14"/>
  <c r="M20" i="14"/>
  <c r="M8" i="14" s="1"/>
  <c r="M20" i="13"/>
  <c r="M27" i="13"/>
  <c r="M30" i="13"/>
  <c r="M18" i="13"/>
  <c r="M8" i="13" s="1"/>
  <c r="M117" i="12"/>
  <c r="M128" i="12"/>
  <c r="M202" i="12"/>
  <c r="M199" i="12" s="1"/>
  <c r="G128" i="12"/>
  <c r="G117" i="12"/>
  <c r="AF238" i="12"/>
  <c r="G179" i="12"/>
  <c r="I39" i="1"/>
  <c r="I55" i="1" s="1"/>
  <c r="J28" i="1"/>
  <c r="J26" i="1"/>
  <c r="G38" i="1"/>
  <c r="F38" i="1"/>
  <c r="J23" i="1"/>
  <c r="J24" i="1"/>
  <c r="J25" i="1"/>
  <c r="J27" i="1"/>
  <c r="E24" i="1"/>
  <c r="E26" i="1"/>
  <c r="J83" i="1" l="1"/>
  <c r="J82" i="1"/>
  <c r="J93" i="1"/>
  <c r="J80" i="1"/>
  <c r="J88" i="1"/>
  <c r="J91" i="1"/>
  <c r="J84" i="1"/>
  <c r="J89" i="1"/>
  <c r="J86" i="1"/>
  <c r="J78" i="1"/>
  <c r="J81" i="1"/>
  <c r="J77" i="1"/>
  <c r="J85" i="1"/>
  <c r="J79" i="1"/>
  <c r="J87" i="1"/>
  <c r="J92" i="1"/>
  <c r="J90" i="1"/>
  <c r="M8" i="15"/>
  <c r="J54" i="1"/>
  <c r="J50" i="1"/>
  <c r="J46" i="1"/>
  <c r="J42" i="1"/>
  <c r="J53" i="1"/>
  <c r="J49" i="1"/>
  <c r="J45" i="1"/>
  <c r="J41" i="1"/>
  <c r="J52" i="1"/>
  <c r="J48" i="1"/>
  <c r="J44" i="1"/>
  <c r="J39" i="1"/>
  <c r="J55" i="1" s="1"/>
  <c r="J43" i="1"/>
  <c r="J51" i="1"/>
  <c r="J47" i="1"/>
  <c r="J9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<sst xmlns="http://schemas.openxmlformats.org/spreadsheetml/2006/main" count="3332" uniqueCount="570">
  <si>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</si>
  <si>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</si>
  <si>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</si>
  <si>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</si>
  <si>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</si>
  <si>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</si>
  <si>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</si>
  <si>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</si>
  <si>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</si>
  <si>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</si>
  <si>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</si>
  <si>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</si>
  <si>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</si>
  <si>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</si>
  <si>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</si>
  <si>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</si>
  <si>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</si>
  <si>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</si>
  <si>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</si>
  <si>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</si>
  <si>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</si>
  <si>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</si>
  <si>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</si>
  <si>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</si>
  <si>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</si>
  <si>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</si>
  <si>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</si>
  <si>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</si>
  <si>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</si>
  <si>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</si>
  <si>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</si>
  <si>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</si>
  <si>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</si>
  <si>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</si>
  <si>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</si>
  <si>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</si>
  <si>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</si>
  <si>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</si>
  <si>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</si>
  <si>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</si>
  <si>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</si>
  <si>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</si>
  <si>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</si>
  <si>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</si>
  <si>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2021-078</t>
  </si>
  <si>
    <t>Otrokovice, Tř.T. Bati 981-984</t>
  </si>
  <si>
    <t>Stavba</t>
  </si>
  <si>
    <t>Stavební objekt</t>
  </si>
  <si>
    <t>01</t>
  </si>
  <si>
    <t>1.Etapa</t>
  </si>
  <si>
    <t>2021078-001</t>
  </si>
  <si>
    <t>Demolice 982, 984, sklepní kóje</t>
  </si>
  <si>
    <t>2021078-002</t>
  </si>
  <si>
    <t>ZTI</t>
  </si>
  <si>
    <t>2021078-003</t>
  </si>
  <si>
    <t>Vnitřní elektroinstalace</t>
  </si>
  <si>
    <t>2021078-004</t>
  </si>
  <si>
    <t>VO</t>
  </si>
  <si>
    <t>2021078-005</t>
  </si>
  <si>
    <t>Sdělovací vedení</t>
  </si>
  <si>
    <t>2021078-006</t>
  </si>
  <si>
    <t>Přípojky a venkovní rozvody NN</t>
  </si>
  <si>
    <t>02</t>
  </si>
  <si>
    <t>2.Etapa</t>
  </si>
  <si>
    <t>2021078-021</t>
  </si>
  <si>
    <t>Demolice 981, 983</t>
  </si>
  <si>
    <t>2021078-022</t>
  </si>
  <si>
    <t>2021078-023</t>
  </si>
  <si>
    <t>2021078-024</t>
  </si>
  <si>
    <t>2021078-025</t>
  </si>
  <si>
    <t>2021078-026</t>
  </si>
  <si>
    <t>Celkem za stavbu</t>
  </si>
  <si>
    <t>CZK</t>
  </si>
  <si>
    <t>#POPS</t>
  </si>
  <si>
    <t>Popis stavby: 2021-078 - Otrokovice, Tř.T. Bati 981-984</t>
  </si>
  <si>
    <t>#POPO</t>
  </si>
  <si>
    <t>Popis objektu: 01 - 1.Etapa</t>
  </si>
  <si>
    <t>#POPR</t>
  </si>
  <si>
    <t>Popis rozpočtu: 2021078-001 - Demolice 982, 984, sklepní kóje</t>
  </si>
  <si>
    <t>Popis rozpočtu: 2021078-002 - ZTI</t>
  </si>
  <si>
    <t>Popis rozpočtu: 2021078-003 - Vnitřní elektroinstalace</t>
  </si>
  <si>
    <t>Popis rozpočtu: 2021078-004 - VO</t>
  </si>
  <si>
    <t>Popis rozpočtu: 2021078-005 - Sdělovací vedení</t>
  </si>
  <si>
    <t>Popis rozpočtu: 2021078-006 - Přípojky a venkovní rozvody NN</t>
  </si>
  <si>
    <t>Popis objektu: 02 - 2.Etapa</t>
  </si>
  <si>
    <t>Popis rozpočtu: 2021078-021 - Demolice 981, 983</t>
  </si>
  <si>
    <t>Popis rozpočtu: 2021078-022 - ZTI</t>
  </si>
  <si>
    <t>Popis rozpočtu: 2021078-023 - Vnitřní elektroinstalace</t>
  </si>
  <si>
    <t>Popis rozpočtu: 2021078-024 - VO</t>
  </si>
  <si>
    <t>Popis rozpočtu: 2021078-025 - Sdělovací vedení</t>
  </si>
  <si>
    <t>Popis rozpočtu: 2021078-026 - Přípojky a venkovní rozvody NN</t>
  </si>
  <si>
    <t>Rekapitulace dílů</t>
  </si>
  <si>
    <t>Typ dílu</t>
  </si>
  <si>
    <t>1</t>
  </si>
  <si>
    <t>Zemní práce</t>
  </si>
  <si>
    <t>3</t>
  </si>
  <si>
    <t>Svislé a kompletní konstrukce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</si>
  <si>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</si>
  <si>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</si>
  <si>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</si>
  <si>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</si>
  <si>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</si>
  <si>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</si>
  <si>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</si>
  <si>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</si>
  <si>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</si>
  <si>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</si>
  <si>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</si>
  <si>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</si>
  <si>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</si>
  <si>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</si>
  <si>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728</t>
  </si>
  <si>
    <t>Vzduchotechnika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</si>
  <si>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</si>
  <si>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</si>
  <si>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</si>
  <si>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</si>
  <si>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</si>
  <si>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</si>
  <si>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</si>
  <si>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</si>
  <si>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</si>
  <si>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</si>
  <si>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</si>
  <si>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</si>
  <si>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</si>
  <si>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</si>
  <si>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</si>
  <si>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</si>
  <si>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</si>
  <si>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</si>
  <si>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</si>
  <si>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</si>
  <si>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</si>
  <si>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</si>
  <si>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</si>
  <si>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</si>
  <si>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</si>
  <si>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</si>
  <si>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</si>
  <si>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</si>
  <si>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</si>
  <si>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</si>
  <si>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</si>
  <si>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</si>
  <si>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</si>
  <si>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</si>
  <si>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</si>
  <si>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</si>
  <si>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</si>
  <si>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</si>
  <si>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</si>
  <si>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</si>
  <si>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</si>
  <si>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</si>
  <si>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</si>
  <si>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</si>
  <si>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</si>
  <si>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9422640T0</t>
  </si>
  <si>
    <t>Demontáž podhledu SDK 12,5 mm bez izolace</t>
  </si>
  <si>
    <t>m2</t>
  </si>
  <si>
    <t>Vlastní</t>
  </si>
  <si>
    <t>Indiv</t>
  </si>
  <si>
    <t>Práce</t>
  </si>
  <si>
    <t>POL1_</t>
  </si>
  <si>
    <t>39*12</t>
  </si>
  <si>
    <t>VV</t>
  </si>
  <si>
    <t>Koeficient : 1</t>
  </si>
  <si>
    <t>941955002R00</t>
  </si>
  <si>
    <t>Lešení lehké pracovní pomocné pomocné, o výšce lešeňové podlahy přes 1,2 do 1,9 m</t>
  </si>
  <si>
    <t>800-3</t>
  </si>
  <si>
    <t>RTS 22/ I</t>
  </si>
  <si>
    <t>39*12*0,7</t>
  </si>
  <si>
    <t>kóje : 28*4,5</t>
  </si>
  <si>
    <t>960321271R00</t>
  </si>
  <si>
    <t>Bourání konstrukcí vodních staveb konstrukce ze železobetonu</t>
  </si>
  <si>
    <t>m3</t>
  </si>
  <si>
    <t>832-1</t>
  </si>
  <si>
    <t>s naložením vybouraných hmot a suti na dopravní prostředek nebo s odklizením na hromady do vzdálenosti 20 m</t>
  </si>
  <si>
    <t>SPI</t>
  </si>
  <si>
    <t>kóje - věnec : (28,725+5,4)*2*0,15*0,1</t>
  </si>
  <si>
    <t>961044111R00</t>
  </si>
  <si>
    <t>Bourání základů z betonu prostého</t>
  </si>
  <si>
    <t>801-3</t>
  </si>
  <si>
    <t>nebo vybourání otvorů průřezové plochy přes 4 m2 v základech,</t>
  </si>
  <si>
    <t>40,2*0,75*0,35*2</t>
  </si>
  <si>
    <t>12,6*0,75*0,45*2</t>
  </si>
  <si>
    <t>40,2*0,75*0,45*2</t>
  </si>
  <si>
    <t>kóje : 29,05*0,8*0,3*2</t>
  </si>
  <si>
    <t>5,55*0,8*0,3*2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</si>
  <si>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</si>
  <si>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</si>
  <si>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</si>
  <si>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kóje : 2,625*2,75*38</t>
  </si>
  <si>
    <t>962031116R00</t>
  </si>
  <si>
    <t>Bourání příček z cihel pálených plných, tloušťky 140 mm</t>
  </si>
  <si>
    <t>Kóje : 5,55*2,7*2</t>
  </si>
  <si>
    <t>28,58*2,98</t>
  </si>
  <si>
    <t>28,58*2,7*2</t>
  </si>
  <si>
    <t>-0,85*2,05*40</t>
  </si>
  <si>
    <t>962031124R00</t>
  </si>
  <si>
    <t>Bourání příček z cihel pálených děrovaných, tloušťky 115 mm</t>
  </si>
  <si>
    <t>((4,8+1,8*2+1,15*2)*2,95*2+2,3*2,95*3-(0,8*2+0,6*2)*2*2)*5</t>
  </si>
  <si>
    <t>(4,8+2,3+4,8)*2,95*4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</si>
  <si>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</si>
  <si>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</si>
  <si>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</si>
  <si>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obvod : 40,2*2,95*0,3*2</t>
  </si>
  <si>
    <t>12,6*2,95*0,3*2</t>
  </si>
  <si>
    <t>nika : 1,6*2*0,25</t>
  </si>
  <si>
    <t>Mezisoučet</t>
  </si>
  <si>
    <t>vnitřní : 40,2*2,95*0,2*2</t>
  </si>
  <si>
    <t>-1,05*2,5*0,2*10</t>
  </si>
  <si>
    <t>962032641R00</t>
  </si>
  <si>
    <t>Bourání zdiva nadzákladového komínového z jakýchkoliv cihel pálených, šamotových nebo vápenopískových nad střechou, na maltu cementovou</t>
  </si>
  <si>
    <t>0,5*0,5*6,45*10</t>
  </si>
  <si>
    <t>965042241R00</t>
  </si>
  <si>
    <t>Bourání podkladů pod dlažby nebo litých celistvých dlažeb a mazanin  betonových nebo z litého asfaltu, tloušťky přes 100 mm, plochy přes 4 m2</t>
  </si>
  <si>
    <t>(1,9+1,9+15,33+23,97+5,51+2,76)*0,15</t>
  </si>
  <si>
    <t>(1,9+1,9+15,33+15,33+5,51+2,76)*0,15*4</t>
  </si>
  <si>
    <t>(1,98+1,9+15,49+15,33+5,62+2,76)*0,15</t>
  </si>
  <si>
    <t>(1,98+1,98+15,49+18,13+5,62+2,76)*0,15</t>
  </si>
  <si>
    <t>(1,84+1,84+18,04+16,12+5,9+3,69)*0,15</t>
  </si>
  <si>
    <t>(1,84+1,84+15,4+15,4+5,51+2,76)*0,15</t>
  </si>
  <si>
    <t>(1,9+1,9+18,21+21,09+7+5,41)*0,15</t>
  </si>
  <si>
    <t>kóje : 28,725*5,7*0,15</t>
  </si>
  <si>
    <t>965081713RT1</t>
  </si>
  <si>
    <t>Bourání podlah z keramických dlaždic, tloušťky do 10 mm, plochy přes 1 m2</t>
  </si>
  <si>
    <t>bez podkladního lože, s jakoukoliv výplní spár</t>
  </si>
  <si>
    <t>(1,9+5,51+2,76)*5</t>
  </si>
  <si>
    <t>1,9+5,62+2,76</t>
  </si>
  <si>
    <t>1,98+5,62+2,76</t>
  </si>
  <si>
    <t>1,84+5,97+3,68</t>
  </si>
  <si>
    <t>1,84+5,51+2,76</t>
  </si>
  <si>
    <t>1,9+5,41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</si>
  <si>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</si>
  <si>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</si>
  <si>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</si>
  <si>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</si>
  <si>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6*10</t>
  </si>
  <si>
    <t>kóje : 40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</si>
  <si>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</si>
  <si>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</si>
  <si>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0,85*2,05*3*10</t>
  </si>
  <si>
    <t>0,65*2,05*2*10</t>
  </si>
  <si>
    <t>kóje : 0,85*2,05*40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</si>
  <si>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</si>
  <si>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</si>
  <si>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1,05*2,5*10</t>
  </si>
  <si>
    <t>968083001R00</t>
  </si>
  <si>
    <t>Vybourání plastových výplní otvorů oken, do 1 m2</t>
  </si>
  <si>
    <t>0,9*0,6*10</t>
  </si>
  <si>
    <t>968083002R00</t>
  </si>
  <si>
    <t>Vybourání plastových výplní otvorů oken, do 2 m2</t>
  </si>
  <si>
    <t>1,05*1,5*24</t>
  </si>
  <si>
    <t>978041110R00</t>
  </si>
  <si>
    <t>Odstranění kontaktního zateplovacího systému z fasádního polystyrenu EPS F, tloušťky 100 mm, s omítkou</t>
  </si>
  <si>
    <t>(40,5+12,9)*2*3,15+18,05*2</t>
  </si>
  <si>
    <t>-1,05*2,5*10</t>
  </si>
  <si>
    <t>-0,9*0,6*10</t>
  </si>
  <si>
    <t>-1,05*1,5*24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</si>
  <si>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</si>
  <si>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</si>
  <si>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</si>
  <si>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5,11,17,41,47,53,60 : ((2,35+2,3)*2-0,6-0,8)*1,5*7</t>
  </si>
  <si>
    <t>23,29 : ((2,4+2,3)*2-0,6-0,8)*1,5*2</t>
  </si>
  <si>
    <t>35 : ((2,55+2,3)*2-0,6*0,8)*1,5</t>
  </si>
  <si>
    <t>711130101R00</t>
  </si>
  <si>
    <t>Odstranění izolace proti vodě - pásy na sucho vodorovné, 1 vrstva</t>
  </si>
  <si>
    <t>800-711</t>
  </si>
  <si>
    <t>na bednění : 41*7,5*2</t>
  </si>
  <si>
    <t>kóje : 29*3,25*2</t>
  </si>
  <si>
    <t>711140101R00</t>
  </si>
  <si>
    <t>Odstranění izolace proti vodě - pásy přitavením vodorovné, 1 vrstva</t>
  </si>
  <si>
    <t>39,9*12,9</t>
  </si>
  <si>
    <t>713101121R00</t>
  </si>
  <si>
    <t>Odstranění tepelné izolace z desek, lamel, rohoží, pásů a foukané izolace stropů a podhledů, volně uložené, z minerálních desek, lamel, rohoží a pásů, tloušťky do 100 mm</t>
  </si>
  <si>
    <t>800-713</t>
  </si>
  <si>
    <t>39,9*12,3</t>
  </si>
  <si>
    <t>725110811R00</t>
  </si>
  <si>
    <t>Demontáž klozetů splachovacích</t>
  </si>
  <si>
    <t>soubor</t>
  </si>
  <si>
    <t>800-721</t>
  </si>
  <si>
    <t>725210821R00</t>
  </si>
  <si>
    <t>Demontáž umyvadel umyvadel bez výtokových armatur</t>
  </si>
  <si>
    <t>725220841R00</t>
  </si>
  <si>
    <t>Demontáž van ocelových</t>
  </si>
  <si>
    <t>725820801R00</t>
  </si>
  <si>
    <t>Demontáž baterií nástěnných do G 3/4"</t>
  </si>
  <si>
    <t>998725201R00</t>
  </si>
  <si>
    <t>Přesun hmot pro zařizovací předměty v objektech výšky do 6 m</t>
  </si>
  <si>
    <t>Přesun hmot</t>
  </si>
  <si>
    <t>POL7_</t>
  </si>
  <si>
    <t>vodorovně do 50 m</t>
  </si>
  <si>
    <t>728311817R00</t>
  </si>
  <si>
    <t>Demontáž ohřívače kruhového, do průměru d 600 mm</t>
  </si>
  <si>
    <t>800-728</t>
  </si>
  <si>
    <t>998728201R00</t>
  </si>
  <si>
    <t>Přesun hmot pro vzduchotechniku v objektech výšky do 6 m</t>
  </si>
  <si>
    <t>762331811R00</t>
  </si>
  <si>
    <t>Demontáž vázaných konstrukcí krovů z hranolů, hranolků, fošen, průřezové plochy do 120 cm2</t>
  </si>
  <si>
    <t>m</t>
  </si>
  <si>
    <t>800-762</t>
  </si>
  <si>
    <t>41 vazníků - a : 13,4*41</t>
  </si>
  <si>
    <t>762331812R00</t>
  </si>
  <si>
    <t>Demontáž vázaných konstrukcí krovů z hranolů, hranolků, fošen, průřezové plochy přes 120 do 224 cm2</t>
  </si>
  <si>
    <t xml:space="preserve">kóje : </t>
  </si>
  <si>
    <t>pozednice : 29*3</t>
  </si>
  <si>
    <t>krokve : 3,25*3,6*2</t>
  </si>
  <si>
    <t>762331813R00</t>
  </si>
  <si>
    <t>Demontáž vázaných konstrukcí krovů z hranolů, hranolků, fošen, průřezové plochy přes 224 do 288 cm2</t>
  </si>
  <si>
    <t>vazný trám : 5,7*36</t>
  </si>
  <si>
    <t>762341811R00</t>
  </si>
  <si>
    <t>Demontáž bednění a laťování bednění střech rovných, obloukových, o sklonu do 60 stupňů včetně všech nadstřešních konstrukcí z prken hrubých</t>
  </si>
  <si>
    <t>41*7,5*2</t>
  </si>
  <si>
    <t>762811811R00</t>
  </si>
  <si>
    <t>Demontáž záklopů stropů vrchních, zapuštěných z hrubých prken tloušťky do 32 mm</t>
  </si>
  <si>
    <t>764311822R00</t>
  </si>
  <si>
    <t xml:space="preserve">Demontáž krytiny hladké střešní z tabulí 2 x 1 m, plochy přes 25 m, sklonu do 30° </t>
  </si>
  <si>
    <t>800-764</t>
  </si>
  <si>
    <t>764339830R00</t>
  </si>
  <si>
    <t>Demontáž lemování komínů, zděných ventilací a jiných střešních proniků_x000D_
 na hladké krytině, v ploše, sklonu do 30°</t>
  </si>
  <si>
    <t>10*1,2</t>
  </si>
  <si>
    <t>764352810R00</t>
  </si>
  <si>
    <t>Demontáž žlabů podokapních půlkruhových rovných, rš 330 mm, sklonu do 30°</t>
  </si>
  <si>
    <t>41*2</t>
  </si>
  <si>
    <t>kóje : 29*2</t>
  </si>
  <si>
    <t>764359810R00</t>
  </si>
  <si>
    <t>Demontáž žlabů kotlíku kónického,  , sklonu do 30°</t>
  </si>
  <si>
    <t>6*2</t>
  </si>
  <si>
    <t>kóje : 4</t>
  </si>
  <si>
    <t>764391820R00</t>
  </si>
  <si>
    <t>Demontáž ostatních prvků střešních závětrné lišty, rš 250 a 330 mm, sklonu do 30°</t>
  </si>
  <si>
    <t>7,5*4</t>
  </si>
  <si>
    <t>kóje : 3,25*4</t>
  </si>
  <si>
    <t>764393830R00</t>
  </si>
  <si>
    <t>Demontáž ostatních prvků střešních hřebene , rš 250 až 400 mm, sklonu do 30°</t>
  </si>
  <si>
    <t>kóje : 29</t>
  </si>
  <si>
    <t>764410850R00</t>
  </si>
  <si>
    <t>Demontáž oplechování parapetů rš od 100 do 330 mm</t>
  </si>
  <si>
    <t>1,05*24</t>
  </si>
  <si>
    <t>0,9*10</t>
  </si>
  <si>
    <t>764421830R00</t>
  </si>
  <si>
    <t>Demontáž oplechování říms rš od 100 do 200 mm</t>
  </si>
  <si>
    <t>12,9*2</t>
  </si>
  <si>
    <t>764454801R00</t>
  </si>
  <si>
    <t>Demontáž odpadních trub nebo součástí trub kruhových , o průměru 75 a 100 mm</t>
  </si>
  <si>
    <t>6*3</t>
  </si>
  <si>
    <t>kóje : 4*3</t>
  </si>
  <si>
    <t>766812820R00</t>
  </si>
  <si>
    <t>Demontáž kuchyňských linek délky do 1500 mm</t>
  </si>
  <si>
    <t>800-766</t>
  </si>
  <si>
    <t>766825811R00</t>
  </si>
  <si>
    <t>Demontáž nábytku vestavěného skříní jednokřídlových</t>
  </si>
  <si>
    <t>998766201R00</t>
  </si>
  <si>
    <t>Přesun hmot pro konstrukce truhlářské v objektech výšky do 6 m</t>
  </si>
  <si>
    <t>50 m vodorovně</t>
  </si>
  <si>
    <t>767581801R00</t>
  </si>
  <si>
    <t>Demontáž podhledů kazet</t>
  </si>
  <si>
    <t>800-767</t>
  </si>
  <si>
    <t>kóje : 40*3,54</t>
  </si>
  <si>
    <t>767582800R00</t>
  </si>
  <si>
    <t>Demontáž podhledů roštů</t>
  </si>
  <si>
    <t>776511810R00</t>
  </si>
  <si>
    <t>Odstranění povlakových podlah z nášlapné plochy lepených, bez podložky, z ploch přes 20 m2</t>
  </si>
  <si>
    <t>800-775</t>
  </si>
  <si>
    <t>1,9+15,33+23,97</t>
  </si>
  <si>
    <t>(1,9+15,33+15,33)*4</t>
  </si>
  <si>
    <t>1,98+15,49+15,33</t>
  </si>
  <si>
    <t>1,98+15,49+18,13</t>
  </si>
  <si>
    <t>1,84+18,04+16,12</t>
  </si>
  <si>
    <t>1,84+15,4+15,4</t>
  </si>
  <si>
    <t>1,9+18,21+21,09+7</t>
  </si>
  <si>
    <t>979096205R00</t>
  </si>
  <si>
    <t>Drcení a třídění stavební suti plnění mobilní drticí jednotky stavební sutí</t>
  </si>
  <si>
    <t>t</t>
  </si>
  <si>
    <t>800-6</t>
  </si>
  <si>
    <t>Odkaz na mn. položky pořadí 50 : 618,77863</t>
  </si>
  <si>
    <t>979096211R00</t>
  </si>
  <si>
    <t>Drcení a třídění stavební suti drcení drticí jednotkou</t>
  </si>
  <si>
    <t>ŽB konstrukce : 2,91769</t>
  </si>
  <si>
    <t>základy : 260,196</t>
  </si>
  <si>
    <t>mazaniny : 355,66494</t>
  </si>
  <si>
    <t>979990103R00</t>
  </si>
  <si>
    <t>Poplatek za skládku beton do 30x30 cm, skupina 17 01 01 z Katalogu odpadů</t>
  </si>
  <si>
    <t>1428,98072</t>
  </si>
  <si>
    <t>odečet kovového odpadu - pokud investor tento odpad nechá zhotoviteli : -11,92893-0,2832</t>
  </si>
  <si>
    <t>Odkaz na mn. položky pořadí 52 : 669,39291*-1</t>
  </si>
  <si>
    <t>Odkaz na mn. položky pořadí 53 : 0,70800*-1</t>
  </si>
  <si>
    <t>Odkaz na mn. položky pořadí 54 : 50,27986*-1</t>
  </si>
  <si>
    <t>Odkaz na mn. položky pořadí 55 : 1,59320*-1</t>
  </si>
  <si>
    <t>Odkaz na mn. položky pořadí 56 : 9,92473*-1</t>
  </si>
  <si>
    <t>odečet betonového odpadu : -(2,91769+260,196+355,66494)</t>
  </si>
  <si>
    <t>979990105R00</t>
  </si>
  <si>
    <t>Poplatek za skládku cihelné výrobky do 30x30 cm, skupina 17 01 02 z Katalogu odpadů</t>
  </si>
  <si>
    <t>příčky : 50,4735+63,72676+180,6642</t>
  </si>
  <si>
    <t>zdivo : 320,6387</t>
  </si>
  <si>
    <t>komíny : 53,88975</t>
  </si>
  <si>
    <t>979990110R00</t>
  </si>
  <si>
    <t>Poplatek za skládku sádrokartonové desky, skupina 17 08 02 z Katalogu odpadů</t>
  </si>
  <si>
    <t>979990161R00</t>
  </si>
  <si>
    <t>Poplatek za skládku dřevo, skupina 17 02 01 z Katalogu odpadů</t>
  </si>
  <si>
    <t>979990162R00</t>
  </si>
  <si>
    <t>Poplatek za skládku dřevo+sklo, skupina 17 09 04 z Katalogu odpadů</t>
  </si>
  <si>
    <t>kuch linka : 1,31</t>
  </si>
  <si>
    <t>vest. skříně : 0,2832</t>
  </si>
  <si>
    <t>979990191R00</t>
  </si>
  <si>
    <t>Poplatek za skládku plastové výrobky, skupina 17 02 03 z Katalogu odpadů</t>
  </si>
  <si>
    <t>okna : 0,054+1,31998</t>
  </si>
  <si>
    <t>PVC : 0,71336</t>
  </si>
  <si>
    <t>KZS : 7,83739</t>
  </si>
  <si>
    <t>979086112R00</t>
  </si>
  <si>
    <t xml:space="preserve">Vodorovná doprava suti a vybouraných hmot nakládání nebo překládání suti a vybouraných hmot na dopravní prostředek při vodorovné dopravě,  ,  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</si>
  <si>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</si>
  <si>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</si>
  <si>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</si>
  <si>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</si>
  <si>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</si>
  <si>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</si>
  <si>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</si>
  <si>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Příplatek k odvozu do 8 km - ostatní vybouraný materiál bez betonové suti</t>
  </si>
  <si>
    <t>POP</t>
  </si>
  <si>
    <t>Pouze odvoz betonu do areálu TS Otrokovice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</si>
  <si>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</si>
  <si>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</si>
  <si>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</si>
  <si>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</si>
  <si>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</si>
  <si>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</si>
  <si>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121100002RA0</t>
  </si>
  <si>
    <t>Sejmutí ornice a uložení na deponii</t>
  </si>
  <si>
    <t>Agregovaná položka</t>
  </si>
  <si>
    <t>POL2_0</t>
  </si>
  <si>
    <t>113106000RAC</t>
  </si>
  <si>
    <t>Odstranění zám.dlažby 6 cm vč.podkladu,pl.do 50 m2, bez nakládání a odvozu na skládku</t>
  </si>
  <si>
    <t>132301110R00</t>
  </si>
  <si>
    <t>Hloubení rýh š.do 60 cm v hor.4 do 50 m3,STROJNĚ</t>
  </si>
  <si>
    <t>POL1_0</t>
  </si>
  <si>
    <t>132301119R00</t>
  </si>
  <si>
    <t>Příplatek za lepivost - hloubení rýh 60 cm v hor.4</t>
  </si>
  <si>
    <t>139601103R00</t>
  </si>
  <si>
    <t>Ruční výkop jam, rýh a šachet v hornině tř. 4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</si>
  <si>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</si>
  <si>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</si>
  <si>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</si>
  <si>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</si>
  <si>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174101101R00</t>
  </si>
  <si>
    <t>Zásyp jam, rýh, šachet se zhutněním</t>
  </si>
  <si>
    <t>979990102R00</t>
  </si>
  <si>
    <t>Poplatek za skládku suti - směs betonu a cihel</t>
  </si>
  <si>
    <t>RTS 20/ II</t>
  </si>
  <si>
    <t>199000002R00</t>
  </si>
  <si>
    <t>Poplatek za skládku horniny 1- 4</t>
  </si>
  <si>
    <t>113106121R00</t>
  </si>
  <si>
    <t>Rozebrání dlažeb z betonových dlaždic na sucho</t>
  </si>
  <si>
    <t>969011121R00</t>
  </si>
  <si>
    <t>Vybourání vodovodního vedení DN do 100 mm</t>
  </si>
  <si>
    <t>969021131R00</t>
  </si>
  <si>
    <t>Vybourání kanalizačního potrubí DN do 300 mm</t>
  </si>
  <si>
    <t>969011131R00</t>
  </si>
  <si>
    <t>Vybourání plynového vedení DN do 100 mm</t>
  </si>
  <si>
    <t>723260802R00</t>
  </si>
  <si>
    <t>Demontáž plynoměrové sestavy</t>
  </si>
  <si>
    <t>722260802R00</t>
  </si>
  <si>
    <t>Zaslepení kanalizačního potrubí</t>
  </si>
  <si>
    <t>721260802</t>
  </si>
  <si>
    <t>Demontáž vodoměrné sestavy</t>
  </si>
  <si>
    <t>981011315R00</t>
  </si>
  <si>
    <t>Demolice budov - odpojení vodovodní přípojky</t>
  </si>
  <si>
    <t>981011316R00</t>
  </si>
  <si>
    <t>Demolice budov - odpojení plynovodní přípojky</t>
  </si>
  <si>
    <t>981011317</t>
  </si>
  <si>
    <t>Demolice budov - odpojení kanalizační přípojky</t>
  </si>
  <si>
    <t>981511113R00</t>
  </si>
  <si>
    <t>Demolice konstr. postup. rozebráním, beton prostý</t>
  </si>
  <si>
    <t>999281111R00</t>
  </si>
  <si>
    <t xml:space="preserve">Přesun hmot pro opravy a údržbu </t>
  </si>
  <si>
    <t>005111021R</t>
  </si>
  <si>
    <t>Vytyčení inženýrských sítí</t>
  </si>
  <si>
    <t>Soubor</t>
  </si>
  <si>
    <t>511125</t>
  </si>
  <si>
    <t>Součinost správců inženýrských sítí</t>
  </si>
  <si>
    <t>Pol__0001</t>
  </si>
  <si>
    <t>Demontáž rozvodnic oceloplechových nebo plastových běžných, hmotnosti do 20 kg</t>
  </si>
  <si>
    <t>ks</t>
  </si>
  <si>
    <t>POL1_9</t>
  </si>
  <si>
    <t>Pol__0002</t>
  </si>
  <si>
    <t>Demontáž svítidel žárovkových se zapojením vodičů bytových nebo do spol.místností stropních, přisazených 1 zdroj</t>
  </si>
  <si>
    <t>Pol__0003</t>
  </si>
  <si>
    <t>Demontáž spínačů jedno nebo dvoupólových nástěnných se zapojením vodičů, pro prostředí obyčejné nebo, vlhké vypínačů, řazení 1-jednopólových</t>
  </si>
  <si>
    <t>Pol__0004</t>
  </si>
  <si>
    <t>Demontáž zásuvek domovních se zapojením vodičů, polozapuštěných nebo zapuštěných 10/16 A, provedení,, včetně STA 2P + PE dvojí zapojení</t>
  </si>
  <si>
    <t>Pol__0005</t>
  </si>
  <si>
    <t>Demontáž infra topidla v koupelně</t>
  </si>
  <si>
    <t>Pol__006</t>
  </si>
  <si>
    <t>Demontáž vodičů a kabeláže v rámci demolice objektů kabely a vodiče</t>
  </si>
  <si>
    <t>sada</t>
  </si>
  <si>
    <t>Pol__0007</t>
  </si>
  <si>
    <t>Demontáž jímací soustavy vnější ochrany před bleskem drát FeZn včetně podpěr a svorek</t>
  </si>
  <si>
    <t>Pol__008</t>
  </si>
  <si>
    <t>Demontáž vodičů svodů drát FeZn včetně podpěr, ochr. úhelníků a svorek</t>
  </si>
  <si>
    <t>Pol__009</t>
  </si>
  <si>
    <t>KOORDINACE POSTUPU PRACI S ostatnimi profesemi</t>
  </si>
  <si>
    <t>hod</t>
  </si>
  <si>
    <t>Pol__0010</t>
  </si>
  <si>
    <t>LIKVIDACE ODPADU DLE KATALOGU odvoz a ekologická likvidace odpadu</t>
  </si>
  <si>
    <t>Pol__011</t>
  </si>
  <si>
    <t>Podružný materiál</t>
  </si>
  <si>
    <t>012</t>
  </si>
  <si>
    <t>PPV 6,00% z montáže: materiál + práce</t>
  </si>
  <si>
    <t>001</t>
  </si>
  <si>
    <t>Montáž svítidel výbojkových se zapojením vodičů, průmyslových nebo venkovních na sloupek parkových</t>
  </si>
  <si>
    <t>002</t>
  </si>
  <si>
    <t>Montáž stožárů osvětlení bez zemních prací ostatních do 12 m</t>
  </si>
  <si>
    <t>003</t>
  </si>
  <si>
    <t>Montáž elektovýzbroje stožárů 1 okruh</t>
  </si>
  <si>
    <t>004</t>
  </si>
  <si>
    <t>Ukončení vodičů izolovaných s označením a zapojením na svorkovnici s otevřením a uzavřením krytu 6, mm2</t>
  </si>
  <si>
    <t>005</t>
  </si>
  <si>
    <t>ROZBOURÁNÍ BETONOVÉHO ZÁKLADU Premist.mater.nalozeni,odvoz</t>
  </si>
  <si>
    <t>006</t>
  </si>
  <si>
    <t>HODINOVE ZUCTOVACI SAZBY Vyhledani pripojovaciho mista</t>
  </si>
  <si>
    <t>007</t>
  </si>
  <si>
    <t>Zabezpeceni pracoviste</t>
  </si>
  <si>
    <t>008</t>
  </si>
  <si>
    <t>do výšky 12m</t>
  </si>
  <si>
    <t>009</t>
  </si>
  <si>
    <t>Práce montážní plošiny plošina pojizdná</t>
  </si>
  <si>
    <t>DO VÝŠKY 12m</t>
  </si>
  <si>
    <t>010</t>
  </si>
  <si>
    <t>PRÁCE AUTOJEŘÁBU autojeřáb</t>
  </si>
  <si>
    <t>011</t>
  </si>
  <si>
    <t>013</t>
  </si>
  <si>
    <t>Závěsné kabely samonosné i pevně zavěšené Demontáž optického kabelu s portálu přes půdu domu č.p., 982 a 984, vedení k domu č.p.981 a 983</t>
  </si>
  <si>
    <t>Zásuvky, konektory, propojovací pásky Demontáž přípojného bodu optické sítě v bytech</t>
  </si>
  <si>
    <t>Kabelové skříně sdělovací, fasádní, pilířové Přípojné body na bytovém domě Cetin</t>
  </si>
  <si>
    <t>sada, provede v</t>
  </si>
  <si>
    <t>PRACE SPOJENÉ s úpravou stav. rozvodu, odpojení zemního sdělovacího kabelu Cetin ve směru k objektu, č.p. 982 a 984</t>
  </si>
  <si>
    <t>provede vlastní</t>
  </si>
  <si>
    <t>Závěsné kabely samonosné i pevně zavěšené připojení domu č.p. 981 a 983 závěsným opt. kabelem z, portálu</t>
  </si>
  <si>
    <t>0110</t>
  </si>
  <si>
    <t>Demontáž izolovaných vodičů a kabelu hliníkových, závěsných 750 V Kabely přípojky od sloupu na, konzoli domu č.p. 982 a k č.p. 984</t>
  </si>
  <si>
    <t>Demontáž přípojkových / pojistkových skříní Pojistková skříň pod omítku</t>
  </si>
  <si>
    <t>Demontáž ovelových konzolí</t>
  </si>
  <si>
    <t>Uprava stavajiciho zarizeni</t>
  </si>
  <si>
    <t>Odkaz na mn. položky pořadí 43 : 528,61320</t>
  </si>
  <si>
    <t>základy : 226,98</t>
  </si>
  <si>
    <t>mazanina : 301,6332</t>
  </si>
  <si>
    <t>Poplatek za skládku Poplatek za uložení suti - beton, skupina odpadu 170101</t>
  </si>
  <si>
    <t>1207,12346</t>
  </si>
  <si>
    <t>odečet kovového odpadu - pokud investor tento odpad nechá zhotoviteli : -10,24042</t>
  </si>
  <si>
    <t>Odkaz na mn. položky pořadí 45 : 555,19265*-1</t>
  </si>
  <si>
    <t>Odkaz na mn. položky pořadí 46 : 12,85128*-1</t>
  </si>
  <si>
    <t>Odkaz na mn. položky pořadí 47 : 40,98196*-1</t>
  </si>
  <si>
    <t>Odkaz na mn. položky pořadí 48 : 2,19100*-1</t>
  </si>
  <si>
    <t>Odkaz na mn. položky pořadí 49 : 9,92473*-1</t>
  </si>
  <si>
    <t>odečet betonoé suti : -(226,98+301,6332)</t>
  </si>
  <si>
    <t>Poplatek za skládku suti - cihelné výrobky, skupina odpadu 170102</t>
  </si>
  <si>
    <t>pžíčky : 180,6642</t>
  </si>
  <si>
    <t>Poplatek za skládku Poplatek za uložení suti - sádrokartonové desky, skupina odpadu 170802</t>
  </si>
  <si>
    <t>Poplatek za skládku Poplatek za likvidaci (spalovna) - dřevo</t>
  </si>
  <si>
    <t>Poplatek za skládku Poplatek za uložení suti - dřevo+sklo, skupina odpadu 170904</t>
  </si>
  <si>
    <t>kuch. linky : 1,31</t>
  </si>
  <si>
    <t>skříně vest : 0,881</t>
  </si>
  <si>
    <t>Poplatek za skládku Poplatek za uložení suti - plastové výrobky, skupina odpadu 170203</t>
  </si>
  <si>
    <t>HODINOVE ZUCTOVACI SAZBY Demontaz stavajiciho zarizeni - JSVV</t>
  </si>
  <si>
    <t>014</t>
  </si>
  <si>
    <t>Závěsné kabely samonosné i pevně zavěšené Demontáž optického kabelu s portálu a přes půdu domu č.p., 981 a 983</t>
  </si>
  <si>
    <t>PRACE SPOJENÉ s úpravou stav. rozvodu, odpojení zemního sdělovacího kabelu Cetin ve směru k objektu, č.p. 981 a 983</t>
  </si>
  <si>
    <t>Demontáž izolovaných vodičů a kabelu hliníkových, závěsných 750 V Kabely přípojky od sloupu na, konzoli domu č.p. 981 a k č.p. 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</si>
</sst>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FA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SUMIF(F77:F94,A16,I77:I94)+SUMIF(F77:F94,"PSU",I77:I94)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SUMIF(F77:F94,A17,I77:I94)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SUMIF(F77:F94,A18,I77:I94)</f>
        <v>0</v>
      </c>
      <c r="J18" s="85"/>
    </row>
    <row r="19" spans="1:10" ht="23.25" customHeight="1" x14ac:dyDescent="0.2">
      <c r="A19" s="194" t="s">
        <v>128</v>
      </c>
      <c r="B19" s="38" t="s">
        <v>27</v>
      </c>
      <c r="C19" s="62"/>
      <c r="D19" s="63"/>
      <c r="E19" s="83"/>
      <c r="F19" s="84"/>
      <c r="G19" s="83"/>
      <c r="H19" s="84"/>
      <c r="I19" s="83">
        <f>SUMIF(F77:F94,A19,I77:I94)</f>
        <v>0</v>
      </c>
      <c r="J19" s="85"/>
    </row>
    <row r="20" spans="1:10" ht="23.25" customHeight="1" x14ac:dyDescent="0.2">
      <c r="A20" s="194" t="s">
        <v>129</v>
      </c>
      <c r="B20" s="38" t="s">
        <v>28</v>
      </c>
      <c r="C20" s="62"/>
      <c r="D20" s="63"/>
      <c r="E20" s="83"/>
      <c r="F20" s="84"/>
      <c r="G20" s="83"/>
      <c r="H20" s="84"/>
      <c r="I20" s="83">
        <f>SUMIF(F77:F94,A20,I77:I94)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'01 2021078-001 Pol'!AE238+'01 2021078-002 Pol'!AE38+'01 2021078-003 Pol'!AE22+'01 2021078-004 Pol'!AE25+'01 2021078-005 Pol'!AE22+'01 2021078-006 Pol'!AE20+'02 2021078-021 Pol'!AE199+'02 2021078-022 Pol'!AE38+'02 2021078-023 Pol'!AE21+'02 2021078-024 Pol'!AE26+'02 2021078-025 Pol'!AE21+'02 2021078-026 Pol'!AE20</f>
        <v>0</v>
      </c>
      <c r="G39" s="148">
        <f>'01 2021078-001 Pol'!AF238+'01 2021078-002 Pol'!AF38+'01 2021078-003 Pol'!AF22+'01 2021078-004 Pol'!AF25+'01 2021078-005 Pol'!AF22+'01 2021078-006 Pol'!AF20+'02 2021078-021 Pol'!AF199+'02 2021078-022 Pol'!AF38+'02 2021078-023 Pol'!AF21+'02 2021078-024 Pol'!AF26+'02 2021078-025 Pol'!AF21+'02 2021078-026 Pol'!AF20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'01 2021078-001 Pol'!AE238+'01 2021078-002 Pol'!AE38+'01 2021078-003 Pol'!AE22+'01 2021078-004 Pol'!AE25+'01 2021078-005 Pol'!AE22+'01 2021078-006 Pol'!AE20</f>
        <v>0</v>
      </c>
      <c r="G41" s="154">
        <f>'01 2021078-001 Pol'!AF238+'01 2021078-002 Pol'!AF38+'01 2021078-003 Pol'!AF22+'01 2021078-004 Pol'!AF25+'01 2021078-005 Pol'!AF22+'01 2021078-006 Pol'!AF20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'01 2021078-001 Pol'!AE238</f>
        <v>0</v>
      </c>
      <c r="G42" s="149">
        <f>'01 2021078-001 Pol'!AF238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'01 2021078-002 Pol'!AE38</f>
        <v>0</v>
      </c>
      <c r="G43" s="149">
        <f>'01 2021078-002 Pol'!AF38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'01 2021078-003 Pol'!AE22</f>
        <v>0</v>
      </c>
      <c r="G44" s="149">
        <f>'01 2021078-003 Pol'!AF22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'01 2021078-004 Pol'!AE25</f>
        <v>0</v>
      </c>
      <c r="G45" s="149">
        <f>'01 2021078-004 Pol'!AF25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'01 2021078-005 Pol'!AE22</f>
        <v>0</v>
      </c>
      <c r="G46" s="149">
        <f>'01 2021078-005 Pol'!AF22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60</v>
      </c>
      <c r="C47" s="146" t="s">
        <v>61</v>
      </c>
      <c r="D47" s="146"/>
      <c r="E47" s="146"/>
      <c r="F47" s="157">
        <f>'01 2021078-006 Pol'!AE20</f>
        <v>0</v>
      </c>
      <c r="G47" s="149">
        <f>'01 2021078-006 Pol'!AF20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2</v>
      </c>
      <c r="B48" s="151" t="s">
        <v>62</v>
      </c>
      <c r="C48" s="152" t="s">
        <v>63</v>
      </c>
      <c r="D48" s="152"/>
      <c r="E48" s="152"/>
      <c r="F48" s="153">
        <f>'02 2021078-021 Pol'!AE199+'02 2021078-022 Pol'!AE38+'02 2021078-023 Pol'!AE21+'02 2021078-024 Pol'!AE26+'02 2021078-025 Pol'!AE21+'02 2021078-026 Pol'!AE20</f>
        <v>0</v>
      </c>
      <c r="G48" s="154">
        <f>'02 2021078-021 Pol'!AF199+'02 2021078-022 Pol'!AF38+'02 2021078-023 Pol'!AF21+'02 2021078-024 Pol'!AF26+'02 2021078-025 Pol'!AF21+'02 2021078-026 Pol'!AF20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64</v>
      </c>
      <c r="C49" s="146" t="s">
        <v>65</v>
      </c>
      <c r="D49" s="146"/>
      <c r="E49" s="146"/>
      <c r="F49" s="157">
        <f>'02 2021078-021 Pol'!AE199</f>
        <v>0</v>
      </c>
      <c r="G49" s="149">
        <f>'02 2021078-021 Pol'!AF199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66</v>
      </c>
      <c r="C50" s="146" t="s">
        <v>53</v>
      </c>
      <c r="D50" s="146"/>
      <c r="E50" s="146"/>
      <c r="F50" s="157">
        <f>'02 2021078-022 Pol'!AE38</f>
        <v>0</v>
      </c>
      <c r="G50" s="149">
        <f>'02 2021078-022 Pol'!AF38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67</v>
      </c>
      <c r="C51" s="146" t="s">
        <v>55</v>
      </c>
      <c r="D51" s="146"/>
      <c r="E51" s="146"/>
      <c r="F51" s="157">
        <f>'02 2021078-023 Pol'!AE21</f>
        <v>0</v>
      </c>
      <c r="G51" s="149">
        <f>'02 2021078-023 Pol'!AF21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68</v>
      </c>
      <c r="C52" s="146" t="s">
        <v>57</v>
      </c>
      <c r="D52" s="146"/>
      <c r="E52" s="146"/>
      <c r="F52" s="157">
        <f>'02 2021078-024 Pol'!AE26</f>
        <v>0</v>
      </c>
      <c r="G52" s="149">
        <f>'02 2021078-024 Pol'!AF26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69</v>
      </c>
      <c r="C53" s="146" t="s">
        <v>59</v>
      </c>
      <c r="D53" s="146"/>
      <c r="E53" s="146"/>
      <c r="F53" s="157">
        <f>'02 2021078-025 Pol'!AE21</f>
        <v>0</v>
      </c>
      <c r="G53" s="149">
        <f>'02 2021078-025 Pol'!AF21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3</v>
      </c>
      <c r="B54" s="156" t="s">
        <v>70</v>
      </c>
      <c r="C54" s="146" t="s">
        <v>61</v>
      </c>
      <c r="D54" s="146"/>
      <c r="E54" s="146"/>
      <c r="F54" s="157">
        <f>'02 2021078-026 Pol'!AE20</f>
        <v>0</v>
      </c>
      <c r="G54" s="149">
        <f>'02 2021078-026 Pol'!AF20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">
      <c r="A55" s="135"/>
      <c r="B55" s="158" t="s">
        <v>71</v>
      </c>
      <c r="C55" s="159"/>
      <c r="D55" s="159"/>
      <c r="E55" s="160"/>
      <c r="F55" s="161">
        <f>SUMIF(A39:A54,"=1",F39:F54)</f>
        <v>0</v>
      </c>
      <c r="G55" s="162">
        <f>SUMIF(A39:A54,"=1",G39:G54)</f>
        <v>0</v>
      </c>
      <c r="H55" s="162">
        <f>SUMIF(A39:A54,"=1",H39:H54)</f>
        <v>0</v>
      </c>
      <c r="I55" s="162">
        <f>SUMIF(A39:A54,"=1",I39:I54)</f>
        <v>0</v>
      </c>
      <c r="J55" s="163">
        <f>SUMIF(A39:A54,"=1",J39:J54)</f>
        <v>0</v>
      </c>
    </row>
    <row r="57" spans="1:10" x14ac:dyDescent="0.2">
      <c r="A57" t="s">
        <v>73</v>
      </c>
      <c r="B57" t="s">
        <v>74</v>
      </c>
    </row>
    <row r="58" spans="1:10" x14ac:dyDescent="0.2">
      <c r="A58" t="s">
        <v>75</v>
      </c>
      <c r="B58" t="s">
        <v>76</v>
      </c>
    </row>
    <row r="59" spans="1:10" x14ac:dyDescent="0.2">
      <c r="A59" t="s">
        <v>77</v>
      </c>
      <c r="B59" t="s">
        <v>78</v>
      </c>
    </row>
    <row r="60" spans="1:10" x14ac:dyDescent="0.2">
      <c r="A60" t="s">
        <v>77</v>
      </c>
      <c r="B60" t="s">
        <v>79</v>
      </c>
    </row>
    <row r="61" spans="1:10" x14ac:dyDescent="0.2">
      <c r="A61" t="s">
        <v>77</v>
      </c>
      <c r="B61" t="s">
        <v>80</v>
      </c>
    </row>
    <row r="62" spans="1:10" x14ac:dyDescent="0.2">
      <c r="A62" t="s">
        <v>77</v>
      </c>
      <c r="B62" t="s">
        <v>81</v>
      </c>
    </row>
    <row r="63" spans="1:10" x14ac:dyDescent="0.2">
      <c r="A63" t="s">
        <v>77</v>
      </c>
      <c r="B63" t="s">
        <v>82</v>
      </c>
    </row>
    <row r="64" spans="1:10" x14ac:dyDescent="0.2">
      <c r="A64" t="s">
        <v>77</v>
      </c>
      <c r="B64" t="s">
        <v>83</v>
      </c>
    </row>
    <row r="65" spans="1:10" x14ac:dyDescent="0.2">
      <c r="A65" t="s">
        <v>75</v>
      </c>
      <c r="B65" t="s">
        <v>84</v>
      </c>
    </row>
    <row r="66" spans="1:10" x14ac:dyDescent="0.2">
      <c r="A66" t="s">
        <v>77</v>
      </c>
      <c r="B66" t="s">
        <v>85</v>
      </c>
    </row>
    <row r="67" spans="1:10" x14ac:dyDescent="0.2">
      <c r="A67" t="s">
        <v>77</v>
      </c>
      <c r="B67" t="s">
        <v>86</v>
      </c>
    </row>
    <row r="68" spans="1:10" x14ac:dyDescent="0.2">
      <c r="A68" t="s">
        <v>77</v>
      </c>
      <c r="B68" t="s">
        <v>87</v>
      </c>
    </row>
    <row r="69" spans="1:10" x14ac:dyDescent="0.2">
      <c r="A69" t="s">
        <v>77</v>
      </c>
      <c r="B69" t="s">
        <v>88</v>
      </c>
    </row>
    <row r="70" spans="1:10" x14ac:dyDescent="0.2">
      <c r="A70" t="s">
        <v>77</v>
      </c>
      <c r="B70" t="s">
        <v>89</v>
      </c>
    </row>
    <row r="71" spans="1:10" x14ac:dyDescent="0.2">
      <c r="A71" t="s">
        <v>77</v>
      </c>
      <c r="B71" t="s">
        <v>90</v>
      </c>
    </row>
    <row r="74" spans="1:10" ht="15.75" x14ac:dyDescent="0.25">
      <c r="B74" s="174" t="s">
        <v>91</v>
      </c>
    </row>
    <row r="76" spans="1:10" ht="25.5" customHeight="1" x14ac:dyDescent="0.2">
      <c r="A76" s="176"/>
      <c r="B76" s="179" t="s">
        <v>17</v>
      </c>
      <c r="C76" s="179" t="s">
        <v>5</v>
      </c>
      <c r="D76" s="180"/>
      <c r="E76" s="180"/>
      <c r="F76" s="181" t="s">
        <v>92</v>
      </c>
      <c r="G76" s="181"/>
      <c r="H76" s="181"/>
      <c r="I76" s="181" t="s">
        <v>29</v>
      </c>
      <c r="J76" s="181" t="s">
        <v>0</v>
      </c>
    </row>
    <row r="77" spans="1:10" ht="36.75" customHeight="1" x14ac:dyDescent="0.2">
      <c r="A77" s="177"/>
      <c r="B77" s="182" t="s">
        <v>93</v>
      </c>
      <c r="C77" s="183" t="s">
        <v>94</v>
      </c>
      <c r="D77" s="184"/>
      <c r="E77" s="184"/>
      <c r="F77" s="190" t="s">
        <v>24</v>
      </c>
      <c r="G77" s="191"/>
      <c r="H77" s="191"/>
      <c r="I77" s="191">
        <f>'01 2021078-002 Pol'!G8+'02 2021078-022 Pol'!G8</f>
        <v>0</v>
      </c>
      <c r="J77" s="188" t="str">
        <f>IF(I95=0,"",I77/I95*100)</f>
        <v/>
      </c>
    </row>
    <row r="78" spans="1:10" ht="36.75" customHeight="1" x14ac:dyDescent="0.2">
      <c r="A78" s="177"/>
      <c r="B78" s="182" t="s">
        <v>95</v>
      </c>
      <c r="C78" s="183" t="s">
        <v>96</v>
      </c>
      <c r="D78" s="184"/>
      <c r="E78" s="184"/>
      <c r="F78" s="190" t="s">
        <v>24</v>
      </c>
      <c r="G78" s="191"/>
      <c r="H78" s="191"/>
      <c r="I78" s="191">
        <f>'01 2021078-001 Pol'!G8+'02 2021078-021 Pol'!G8</f>
        <v>0</v>
      </c>
      <c r="J78" s="188" t="str">
        <f>IF(I95=0,"",I78/I95*100)</f>
        <v/>
      </c>
    </row>
    <row r="79" spans="1:10" ht="36.75" customHeight="1" x14ac:dyDescent="0.2">
      <c r="A79" s="177"/>
      <c r="B79" s="182" t="s">
        <v>97</v>
      </c>
      <c r="C79" s="183" t="s">
        <v>98</v>
      </c>
      <c r="D79" s="184"/>
      <c r="E79" s="184"/>
      <c r="F79" s="190" t="s">
        <v>24</v>
      </c>
      <c r="G79" s="191"/>
      <c r="H79" s="191"/>
      <c r="I79" s="191">
        <f>'01 2021078-001 Pol'!G12+'02 2021078-021 Pol'!G12</f>
        <v>0</v>
      </c>
      <c r="J79" s="188" t="str">
        <f>IF(I95=0,"",I79/I95*100)</f>
        <v/>
      </c>
    </row>
    <row r="80" spans="1:10" ht="36.75" customHeight="1" x14ac:dyDescent="0.2">
      <c r="A80" s="177"/>
      <c r="B80" s="182" t="s">
        <v>99</v>
      </c>
      <c r="C80" s="183" t="s">
        <v>100</v>
      </c>
      <c r="D80" s="184"/>
      <c r="E80" s="184"/>
      <c r="F80" s="190" t="s">
        <v>24</v>
      </c>
      <c r="G80" s="191"/>
      <c r="H80" s="191"/>
      <c r="I80" s="191">
        <f>'01 2021078-001 Pol'!G17+'01 2021078-002 Pol'!G20+'02 2021078-021 Pol'!G16+'02 2021078-022 Pol'!G20</f>
        <v>0</v>
      </c>
      <c r="J80" s="188" t="str">
        <f>IF(I95=0,"",I80/I95*100)</f>
        <v/>
      </c>
    </row>
    <row r="81" spans="1:10" ht="36.75" customHeight="1" x14ac:dyDescent="0.2">
      <c r="A81" s="177"/>
      <c r="B81" s="182" t="s">
        <v>101</v>
      </c>
      <c r="C81" s="183" t="s">
        <v>102</v>
      </c>
      <c r="D81" s="184"/>
      <c r="E81" s="184"/>
      <c r="F81" s="190" t="s">
        <v>24</v>
      </c>
      <c r="G81" s="191"/>
      <c r="H81" s="191"/>
      <c r="I81" s="191">
        <f>'01 2021078-002 Pol'!G27+'02 2021078-022 Pol'!G27</f>
        <v>0</v>
      </c>
      <c r="J81" s="188" t="str">
        <f>IF(I95=0,"",I81/I95*100)</f>
        <v/>
      </c>
    </row>
    <row r="82" spans="1:10" ht="36.75" customHeight="1" x14ac:dyDescent="0.2">
      <c r="A82" s="177"/>
      <c r="B82" s="182" t="s">
        <v>103</v>
      </c>
      <c r="C82" s="183" t="s">
        <v>104</v>
      </c>
      <c r="D82" s="184"/>
      <c r="E82" s="184"/>
      <c r="F82" s="190" t="s">
        <v>24</v>
      </c>
      <c r="G82" s="191"/>
      <c r="H82" s="191"/>
      <c r="I82" s="191">
        <f>'01 2021078-002 Pol'!G32+'02 2021078-022 Pol'!G32</f>
        <v>0</v>
      </c>
      <c r="J82" s="188" t="str">
        <f>IF(I95=0,"",I82/I95*100)</f>
        <v/>
      </c>
    </row>
    <row r="83" spans="1:10" ht="36.75" customHeight="1" x14ac:dyDescent="0.2">
      <c r="A83" s="177"/>
      <c r="B83" s="182" t="s">
        <v>105</v>
      </c>
      <c r="C83" s="183" t="s">
        <v>106</v>
      </c>
      <c r="D83" s="184"/>
      <c r="E83" s="184"/>
      <c r="F83" s="190" t="s">
        <v>25</v>
      </c>
      <c r="G83" s="191"/>
      <c r="H83" s="191"/>
      <c r="I83" s="191">
        <f>'01 2021078-001 Pol'!G105+'02 2021078-021 Pol'!G87</f>
        <v>0</v>
      </c>
      <c r="J83" s="188" t="str">
        <f>IF(I95=0,"",I83/I95*100)</f>
        <v/>
      </c>
    </row>
    <row r="84" spans="1:10" ht="36.75" customHeight="1" x14ac:dyDescent="0.2">
      <c r="A84" s="177"/>
      <c r="B84" s="182" t="s">
        <v>107</v>
      </c>
      <c r="C84" s="183" t="s">
        <v>108</v>
      </c>
      <c r="D84" s="184"/>
      <c r="E84" s="184"/>
      <c r="F84" s="190" t="s">
        <v>25</v>
      </c>
      <c r="G84" s="191"/>
      <c r="H84" s="191"/>
      <c r="I84" s="191">
        <f>'01 2021078-001 Pol'!G113+'02 2021078-021 Pol'!G94</f>
        <v>0</v>
      </c>
      <c r="J84" s="188" t="str">
        <f>IF(I95=0,"",I84/I95*100)</f>
        <v/>
      </c>
    </row>
    <row r="85" spans="1:10" ht="36.75" customHeight="1" x14ac:dyDescent="0.2">
      <c r="A85" s="177"/>
      <c r="B85" s="182" t="s">
        <v>109</v>
      </c>
      <c r="C85" s="183" t="s">
        <v>110</v>
      </c>
      <c r="D85" s="184"/>
      <c r="E85" s="184"/>
      <c r="F85" s="190" t="s">
        <v>25</v>
      </c>
      <c r="G85" s="191"/>
      <c r="H85" s="191"/>
      <c r="I85" s="191">
        <f>'01 2021078-001 Pol'!G117+'02 2021078-021 Pol'!G98</f>
        <v>0</v>
      </c>
      <c r="J85" s="188" t="str">
        <f>IF(I95=0,"",I85/I95*100)</f>
        <v/>
      </c>
    </row>
    <row r="86" spans="1:10" ht="36.75" customHeight="1" x14ac:dyDescent="0.2">
      <c r="A86" s="177"/>
      <c r="B86" s="182" t="s">
        <v>111</v>
      </c>
      <c r="C86" s="183" t="s">
        <v>112</v>
      </c>
      <c r="D86" s="184"/>
      <c r="E86" s="184"/>
      <c r="F86" s="190" t="s">
        <v>25</v>
      </c>
      <c r="G86" s="191"/>
      <c r="H86" s="191"/>
      <c r="I86" s="191">
        <f>'01 2021078-001 Pol'!G124+'02 2021078-021 Pol'!G105</f>
        <v>0</v>
      </c>
      <c r="J86" s="188" t="str">
        <f>IF(I95=0,"",I86/I95*100)</f>
        <v/>
      </c>
    </row>
    <row r="87" spans="1:10" ht="36.75" customHeight="1" x14ac:dyDescent="0.2">
      <c r="A87" s="177"/>
      <c r="B87" s="182" t="s">
        <v>113</v>
      </c>
      <c r="C87" s="183" t="s">
        <v>114</v>
      </c>
      <c r="D87" s="184"/>
      <c r="E87" s="184"/>
      <c r="F87" s="190" t="s">
        <v>25</v>
      </c>
      <c r="G87" s="191"/>
      <c r="H87" s="191"/>
      <c r="I87" s="191">
        <f>'01 2021078-001 Pol'!G128+'02 2021078-021 Pol'!G109</f>
        <v>0</v>
      </c>
      <c r="J87" s="188" t="str">
        <f>IF(I95=0,"",I87/I95*100)</f>
        <v/>
      </c>
    </row>
    <row r="88" spans="1:10" ht="36.75" customHeight="1" x14ac:dyDescent="0.2">
      <c r="A88" s="177"/>
      <c r="B88" s="182" t="s">
        <v>115</v>
      </c>
      <c r="C88" s="183" t="s">
        <v>116</v>
      </c>
      <c r="D88" s="184"/>
      <c r="E88" s="184"/>
      <c r="F88" s="190" t="s">
        <v>25</v>
      </c>
      <c r="G88" s="191"/>
      <c r="H88" s="191"/>
      <c r="I88" s="191">
        <f>'01 2021078-001 Pol'!G146+'02 2021078-021 Pol'!G119</f>
        <v>0</v>
      </c>
      <c r="J88" s="188" t="str">
        <f>IF(I95=0,"",I88/I95*100)</f>
        <v/>
      </c>
    </row>
    <row r="89" spans="1:10" ht="36.75" customHeight="1" x14ac:dyDescent="0.2">
      <c r="A89" s="177"/>
      <c r="B89" s="182" t="s">
        <v>117</v>
      </c>
      <c r="C89" s="183" t="s">
        <v>118</v>
      </c>
      <c r="D89" s="184"/>
      <c r="E89" s="184"/>
      <c r="F89" s="190" t="s">
        <v>25</v>
      </c>
      <c r="G89" s="191"/>
      <c r="H89" s="191"/>
      <c r="I89" s="191">
        <f>'01 2021078-001 Pol'!G179+'02 2021078-021 Pol'!G146</f>
        <v>0</v>
      </c>
      <c r="J89" s="188" t="str">
        <f>IF(I95=0,"",I89/I95*100)</f>
        <v/>
      </c>
    </row>
    <row r="90" spans="1:10" ht="36.75" customHeight="1" x14ac:dyDescent="0.2">
      <c r="A90" s="177"/>
      <c r="B90" s="182" t="s">
        <v>119</v>
      </c>
      <c r="C90" s="183" t="s">
        <v>120</v>
      </c>
      <c r="D90" s="184"/>
      <c r="E90" s="184"/>
      <c r="F90" s="190" t="s">
        <v>25</v>
      </c>
      <c r="G90" s="191"/>
      <c r="H90" s="191"/>
      <c r="I90" s="191">
        <f>'01 2021078-001 Pol'!G184</f>
        <v>0</v>
      </c>
      <c r="J90" s="188" t="str">
        <f>IF(I95=0,"",I90/I95*100)</f>
        <v/>
      </c>
    </row>
    <row r="91" spans="1:10" ht="36.75" customHeight="1" x14ac:dyDescent="0.2">
      <c r="A91" s="177"/>
      <c r="B91" s="182" t="s">
        <v>121</v>
      </c>
      <c r="C91" s="183" t="s">
        <v>122</v>
      </c>
      <c r="D91" s="184"/>
      <c r="E91" s="184"/>
      <c r="F91" s="190" t="s">
        <v>25</v>
      </c>
      <c r="G91" s="191"/>
      <c r="H91" s="191"/>
      <c r="I91" s="191">
        <f>'01 2021078-001 Pol'!G189+'02 2021078-021 Pol'!G151</f>
        <v>0</v>
      </c>
      <c r="J91" s="188" t="str">
        <f>IF(I95=0,"",I91/I95*100)</f>
        <v/>
      </c>
    </row>
    <row r="92" spans="1:10" ht="36.75" customHeight="1" x14ac:dyDescent="0.2">
      <c r="A92" s="177"/>
      <c r="B92" s="182" t="s">
        <v>123</v>
      </c>
      <c r="C92" s="183" t="s">
        <v>124</v>
      </c>
      <c r="D92" s="184"/>
      <c r="E92" s="184"/>
      <c r="F92" s="190" t="s">
        <v>26</v>
      </c>
      <c r="G92" s="191"/>
      <c r="H92" s="191"/>
      <c r="I92" s="191">
        <f>'01 2021078-003 Pol'!G8+'01 2021078-004 Pol'!G8+'01 2021078-005 Pol'!G8+'01 2021078-006 Pol'!G8+'02 2021078-023 Pol'!G8+'02 2021078-024 Pol'!G8+'02 2021078-025 Pol'!G8+'02 2021078-026 Pol'!G8</f>
        <v>0</v>
      </c>
      <c r="J92" s="188" t="str">
        <f>IF(I95=0,"",I92/I95*100)</f>
        <v/>
      </c>
    </row>
    <row r="93" spans="1:10" ht="36.75" customHeight="1" x14ac:dyDescent="0.2">
      <c r="A93" s="177"/>
      <c r="B93" s="182" t="s">
        <v>125</v>
      </c>
      <c r="C93" s="183" t="s">
        <v>126</v>
      </c>
      <c r="D93" s="184"/>
      <c r="E93" s="184"/>
      <c r="F93" s="190" t="s">
        <v>127</v>
      </c>
      <c r="G93" s="191"/>
      <c r="H93" s="191"/>
      <c r="I93" s="191">
        <f>'01 2021078-001 Pol'!G199+'02 2021078-021 Pol'!G161</f>
        <v>0</v>
      </c>
      <c r="J93" s="188" t="str">
        <f>IF(I95=0,"",I93/I95*100)</f>
        <v/>
      </c>
    </row>
    <row r="94" spans="1:10" ht="36.75" customHeight="1" x14ac:dyDescent="0.2">
      <c r="A94" s="177"/>
      <c r="B94" s="182" t="s">
        <v>128</v>
      </c>
      <c r="C94" s="183" t="s">
        <v>27</v>
      </c>
      <c r="D94" s="184"/>
      <c r="E94" s="184"/>
      <c r="F94" s="190" t="s">
        <v>128</v>
      </c>
      <c r="G94" s="191"/>
      <c r="H94" s="191"/>
      <c r="I94" s="191">
        <f>'01 2021078-002 Pol'!G34+'02 2021078-022 Pol'!G34</f>
        <v>0</v>
      </c>
      <c r="J94" s="188" t="str">
        <f>IF(I95=0,"",I94/I95*100)</f>
        <v/>
      </c>
    </row>
    <row r="95" spans="1:10" ht="25.5" customHeight="1" x14ac:dyDescent="0.2">
      <c r="A95" s="178"/>
      <c r="B95" s="185" t="s">
        <v>1</v>
      </c>
      <c r="C95" s="186"/>
      <c r="D95" s="187"/>
      <c r="E95" s="187"/>
      <c r="F95" s="192"/>
      <c r="G95" s="193"/>
      <c r="H95" s="193"/>
      <c r="I95" s="193">
        <f>SUM(I77:I94)</f>
        <v>0</v>
      </c>
      <c r="J95" s="189">
        <f>SUM(J77:J94)</f>
        <v>0</v>
      </c>
    </row>
    <row r="96" spans="1:10" x14ac:dyDescent="0.2">
      <c r="F96" s="133"/>
      <c r="G96" s="133"/>
      <c r="H96" s="133"/>
      <c r="I96" s="133"/>
      <c r="J96" s="134"/>
    </row>
    <row r="97" spans="6:10" x14ac:dyDescent="0.2">
      <c r="F97" s="133"/>
      <c r="G97" s="133"/>
      <c r="H97" s="133"/>
      <c r="I97" s="133"/>
      <c r="J97" s="134"/>
    </row>
    <row r="98" spans="6:10" x14ac:dyDescent="0.2">
      <c r="F98" s="133"/>
      <c r="G98" s="133"/>
      <c r="H98" s="133"/>
      <c r="I98" s="133"/>
      <c r="J98" s="134"/>
    </row>
  </sheetData>
  <sheetProtection password="CFA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54:E54"/>
    <mergeCell ref="B55:E55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FA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95</v>
      </c>
      <c r="C8" s="256" t="s">
        <v>96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3"/>
      <c r="O8" s="233">
        <f>SUM(O9:O11)</f>
        <v>0</v>
      </c>
      <c r="P8" s="233"/>
      <c r="Q8" s="233">
        <f>SUM(Q9:Q11)</f>
        <v>12.85</v>
      </c>
      <c r="R8" s="234"/>
      <c r="S8" s="234"/>
      <c r="T8" s="235"/>
      <c r="U8" s="229"/>
      <c r="V8" s="229">
        <f>SUM(V9:V11)</f>
        <v>946.3</v>
      </c>
      <c r="W8" s="229"/>
      <c r="X8" s="229"/>
      <c r="AG8" t="s">
        <v>157</v>
      </c>
    </row>
    <row r="9" spans="1:60" outlineLevel="1" x14ac:dyDescent="0.2">
      <c r="A9" s="237">
        <v>1</v>
      </c>
      <c r="B9" s="238" t="s">
        <v>158</v>
      </c>
      <c r="C9" s="257" t="s">
        <v>159</v>
      </c>
      <c r="D9" s="239" t="s">
        <v>160</v>
      </c>
      <c r="E9" s="240">
        <v>936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1.3729999999999999E-2</v>
      </c>
      <c r="Q9" s="240">
        <f>ROUND(E9*P9,2)</f>
        <v>12.85</v>
      </c>
      <c r="R9" s="242"/>
      <c r="S9" s="242" t="s">
        <v>161</v>
      </c>
      <c r="T9" s="243" t="s">
        <v>162</v>
      </c>
      <c r="U9" s="221">
        <v>1.0109999999999999</v>
      </c>
      <c r="V9" s="221">
        <f>ROUND(E9*U9,2)</f>
        <v>946.3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8" t="s">
        <v>165</v>
      </c>
      <c r="D10" s="223"/>
      <c r="E10" s="224">
        <v>468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9" t="s">
        <v>167</v>
      </c>
      <c r="D11" s="225"/>
      <c r="E11" s="226">
        <v>468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166</v>
      </c>
      <c r="AH11" s="210">
        <v>4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0" t="s">
        <v>156</v>
      </c>
      <c r="B12" s="231" t="s">
        <v>97</v>
      </c>
      <c r="C12" s="256" t="s">
        <v>98</v>
      </c>
      <c r="D12" s="232"/>
      <c r="E12" s="233"/>
      <c r="F12" s="234"/>
      <c r="G12" s="234">
        <f>SUMIF(AG13:AG16,"&lt;&gt;NOR",G13:G16)</f>
        <v>0</v>
      </c>
      <c r="H12" s="234"/>
      <c r="I12" s="234">
        <f>SUM(I13:I16)</f>
        <v>0</v>
      </c>
      <c r="J12" s="234"/>
      <c r="K12" s="234">
        <f>SUM(K13:K16)</f>
        <v>0</v>
      </c>
      <c r="L12" s="234"/>
      <c r="M12" s="234">
        <f>SUM(M13:M16)</f>
        <v>0</v>
      </c>
      <c r="N12" s="233"/>
      <c r="O12" s="233">
        <f>SUM(O13:O16)</f>
        <v>1.23</v>
      </c>
      <c r="P12" s="233"/>
      <c r="Q12" s="233">
        <f>SUM(Q13:Q16)</f>
        <v>0</v>
      </c>
      <c r="R12" s="234"/>
      <c r="S12" s="234"/>
      <c r="T12" s="235"/>
      <c r="U12" s="229"/>
      <c r="V12" s="229">
        <f>SUM(V13:V16)</f>
        <v>167.18</v>
      </c>
      <c r="W12" s="229"/>
      <c r="X12" s="229"/>
      <c r="AG12" t="s">
        <v>157</v>
      </c>
    </row>
    <row r="13" spans="1:60" outlineLevel="1" x14ac:dyDescent="0.2">
      <c r="A13" s="237">
        <v>2</v>
      </c>
      <c r="B13" s="238" t="s">
        <v>168</v>
      </c>
      <c r="C13" s="257" t="s">
        <v>169</v>
      </c>
      <c r="D13" s="239" t="s">
        <v>160</v>
      </c>
      <c r="E13" s="240">
        <v>781.2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1.58E-3</v>
      </c>
      <c r="O13" s="240">
        <f>ROUND(E13*N13,2)</f>
        <v>1.23</v>
      </c>
      <c r="P13" s="240">
        <v>0</v>
      </c>
      <c r="Q13" s="240">
        <f>ROUND(E13*P13,2)</f>
        <v>0</v>
      </c>
      <c r="R13" s="242" t="s">
        <v>170</v>
      </c>
      <c r="S13" s="242" t="s">
        <v>171</v>
      </c>
      <c r="T13" s="243" t="s">
        <v>171</v>
      </c>
      <c r="U13" s="221">
        <v>0.214</v>
      </c>
      <c r="V13" s="221">
        <f>ROUND(E13*U13,2)</f>
        <v>167.18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8" t="s">
        <v>172</v>
      </c>
      <c r="D14" s="223"/>
      <c r="E14" s="224">
        <v>327.60000000000002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9" t="s">
        <v>167</v>
      </c>
      <c r="D15" s="225"/>
      <c r="E15" s="226">
        <v>327.60000000000002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>
        <v>4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8" t="s">
        <v>173</v>
      </c>
      <c r="D16" s="223"/>
      <c r="E16" s="224">
        <v>126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166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0" t="s">
        <v>156</v>
      </c>
      <c r="B17" s="231" t="s">
        <v>99</v>
      </c>
      <c r="C17" s="256" t="s">
        <v>100</v>
      </c>
      <c r="D17" s="232"/>
      <c r="E17" s="233"/>
      <c r="F17" s="234"/>
      <c r="G17" s="234">
        <f>SUMIF(AG18:AG104,"&lt;&gt;NOR",G18:G104)</f>
        <v>0</v>
      </c>
      <c r="H17" s="234"/>
      <c r="I17" s="234">
        <f>SUM(I18:I104)</f>
        <v>0</v>
      </c>
      <c r="J17" s="234"/>
      <c r="K17" s="234">
        <f>SUM(K18:K104)</f>
        <v>0</v>
      </c>
      <c r="L17" s="234"/>
      <c r="M17" s="234">
        <f>SUM(M18:M104)</f>
        <v>0</v>
      </c>
      <c r="N17" s="233"/>
      <c r="O17" s="233">
        <f>SUM(O18:O104)</f>
        <v>1.6500000000000001</v>
      </c>
      <c r="P17" s="233"/>
      <c r="Q17" s="233">
        <f>SUM(Q18:Q104)</f>
        <v>1338.4299999999998</v>
      </c>
      <c r="R17" s="234"/>
      <c r="S17" s="234"/>
      <c r="T17" s="235"/>
      <c r="U17" s="229"/>
      <c r="V17" s="229">
        <f>SUM(V18:V104)</f>
        <v>3283.3799999999997</v>
      </c>
      <c r="W17" s="229"/>
      <c r="X17" s="229"/>
      <c r="AG17" t="s">
        <v>157</v>
      </c>
    </row>
    <row r="18" spans="1:60" outlineLevel="1" x14ac:dyDescent="0.2">
      <c r="A18" s="237">
        <v>3</v>
      </c>
      <c r="B18" s="238" t="s">
        <v>174</v>
      </c>
      <c r="C18" s="257" t="s">
        <v>175</v>
      </c>
      <c r="D18" s="239" t="s">
        <v>176</v>
      </c>
      <c r="E18" s="240">
        <v>1.0237499999999999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2.85</v>
      </c>
      <c r="Q18" s="240">
        <f>ROUND(E18*P18,2)</f>
        <v>2.92</v>
      </c>
      <c r="R18" s="242" t="s">
        <v>177</v>
      </c>
      <c r="S18" s="242" t="s">
        <v>171</v>
      </c>
      <c r="T18" s="243" t="s">
        <v>171</v>
      </c>
      <c r="U18" s="221">
        <v>17.606999999999999</v>
      </c>
      <c r="V18" s="221">
        <f>ROUND(E18*U18,2)</f>
        <v>18.03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178</v>
      </c>
      <c r="D19" s="245"/>
      <c r="E19" s="245"/>
      <c r="F19" s="245"/>
      <c r="G19" s="24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179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4" t="str">
        <f>C19</f>
        <v>s naložením vybouraných hmot a suti na dopravní prostředek nebo s odklizením na hromady do vzdálenosti 20 m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8" t="s">
        <v>180</v>
      </c>
      <c r="D20" s="223"/>
      <c r="E20" s="224">
        <v>1.0237499999999999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4</v>
      </c>
      <c r="B21" s="238" t="s">
        <v>181</v>
      </c>
      <c r="C21" s="257" t="s">
        <v>182</v>
      </c>
      <c r="D21" s="239" t="s">
        <v>176</v>
      </c>
      <c r="E21" s="240">
        <v>130.09800000000001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2</v>
      </c>
      <c r="Q21" s="240">
        <f>ROUND(E21*P21,2)</f>
        <v>260.2</v>
      </c>
      <c r="R21" s="242" t="s">
        <v>183</v>
      </c>
      <c r="S21" s="242" t="s">
        <v>171</v>
      </c>
      <c r="T21" s="243" t="s">
        <v>171</v>
      </c>
      <c r="U21" s="221">
        <v>6.4359999999999999</v>
      </c>
      <c r="V21" s="221">
        <f>ROUND(E21*U21,2)</f>
        <v>837.31</v>
      </c>
      <c r="W21" s="221"/>
      <c r="X21" s="221" t="s">
        <v>163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184</v>
      </c>
      <c r="D22" s="245"/>
      <c r="E22" s="245"/>
      <c r="F22" s="245"/>
      <c r="G22" s="24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179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8" t="s">
        <v>185</v>
      </c>
      <c r="D23" s="223"/>
      <c r="E23" s="224">
        <v>21.105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8" t="s">
        <v>186</v>
      </c>
      <c r="D24" s="223"/>
      <c r="E24" s="224">
        <v>8.5050000000000008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8" t="s">
        <v>187</v>
      </c>
      <c r="D25" s="223"/>
      <c r="E25" s="224">
        <v>27.135000000000002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9" t="s">
        <v>167</v>
      </c>
      <c r="D26" s="225"/>
      <c r="E26" s="226">
        <v>56.744999999999997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>
        <v>4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8" t="s">
        <v>188</v>
      </c>
      <c r="D27" s="223"/>
      <c r="E27" s="224">
        <v>13.944000000000001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8" t="s">
        <v>189</v>
      </c>
      <c r="D28" s="223"/>
      <c r="E28" s="224">
        <v>2.6640000000000001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7">
        <v>5</v>
      </c>
      <c r="B29" s="238" t="s">
        <v>190</v>
      </c>
      <c r="C29" s="257" t="s">
        <v>191</v>
      </c>
      <c r="D29" s="239" t="s">
        <v>160</v>
      </c>
      <c r="E29" s="240">
        <v>274.3125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6.7000000000000002E-4</v>
      </c>
      <c r="O29" s="240">
        <f>ROUND(E29*N29,2)</f>
        <v>0.18</v>
      </c>
      <c r="P29" s="240">
        <v>0.184</v>
      </c>
      <c r="Q29" s="240">
        <f>ROUND(E29*P29,2)</f>
        <v>50.47</v>
      </c>
      <c r="R29" s="242" t="s">
        <v>183</v>
      </c>
      <c r="S29" s="242" t="s">
        <v>171</v>
      </c>
      <c r="T29" s="243" t="s">
        <v>171</v>
      </c>
      <c r="U29" s="221">
        <v>0.22700000000000001</v>
      </c>
      <c r="V29" s="221">
        <f>ROUND(E29*U29,2)</f>
        <v>62.27</v>
      </c>
      <c r="W29" s="221"/>
      <c r="X29" s="221" t="s">
        <v>163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60" t="s">
        <v>192</v>
      </c>
      <c r="D30" s="245"/>
      <c r="E30" s="245"/>
      <c r="F30" s="245"/>
      <c r="G30" s="245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179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4" t="str">
        <f>C30</f>
        <v>nebo vybourání otvorů průřezové plochy přes 4 m2 v příčkách, včetně pomocného lešení o výšce podlahy do 1900 mm a pro zatížení do 1,5 kPa  (150 kg/m2),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8" t="s">
        <v>193</v>
      </c>
      <c r="D31" s="223"/>
      <c r="E31" s="224">
        <v>274.3125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166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7">
        <v>6</v>
      </c>
      <c r="B32" s="238" t="s">
        <v>194</v>
      </c>
      <c r="C32" s="257" t="s">
        <v>195</v>
      </c>
      <c r="D32" s="239" t="s">
        <v>160</v>
      </c>
      <c r="E32" s="240">
        <v>199.7704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6.7000000000000002E-4</v>
      </c>
      <c r="O32" s="240">
        <f>ROUND(E32*N32,2)</f>
        <v>0.13</v>
      </c>
      <c r="P32" s="240">
        <v>0.31900000000000001</v>
      </c>
      <c r="Q32" s="240">
        <f>ROUND(E32*P32,2)</f>
        <v>63.73</v>
      </c>
      <c r="R32" s="242" t="s">
        <v>183</v>
      </c>
      <c r="S32" s="242" t="s">
        <v>171</v>
      </c>
      <c r="T32" s="243" t="s">
        <v>171</v>
      </c>
      <c r="U32" s="221">
        <v>0.317</v>
      </c>
      <c r="V32" s="221">
        <f>ROUND(E32*U32,2)</f>
        <v>63.33</v>
      </c>
      <c r="W32" s="221"/>
      <c r="X32" s="221" t="s">
        <v>163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60" t="s">
        <v>192</v>
      </c>
      <c r="D33" s="245"/>
      <c r="E33" s="245"/>
      <c r="F33" s="245"/>
      <c r="G33" s="245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179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4" t="str">
        <f>C33</f>
        <v>nebo vybourání otvorů průřezové plochy přes 4 m2 v příčkách, včetně pomocného lešení o výšce podlahy do 1900 mm a pro zatížení do 1,5 kPa  (150 kg/m2),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8" t="s">
        <v>196</v>
      </c>
      <c r="D34" s="223"/>
      <c r="E34" s="224">
        <v>29.97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8" t="s">
        <v>197</v>
      </c>
      <c r="D35" s="223"/>
      <c r="E35" s="224">
        <v>85.168400000000005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8" t="s">
        <v>198</v>
      </c>
      <c r="D36" s="223"/>
      <c r="E36" s="224">
        <v>154.33199999999999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8" t="s">
        <v>199</v>
      </c>
      <c r="D37" s="223"/>
      <c r="E37" s="224">
        <v>-69.7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166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7">
        <v>7</v>
      </c>
      <c r="B38" s="238" t="s">
        <v>200</v>
      </c>
      <c r="C38" s="257" t="s">
        <v>201</v>
      </c>
      <c r="D38" s="239" t="s">
        <v>160</v>
      </c>
      <c r="E38" s="240">
        <v>1003.69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6.7000000000000002E-4</v>
      </c>
      <c r="O38" s="240">
        <f>ROUND(E38*N38,2)</f>
        <v>0.67</v>
      </c>
      <c r="P38" s="240">
        <v>0.18</v>
      </c>
      <c r="Q38" s="240">
        <f>ROUND(E38*P38,2)</f>
        <v>180.66</v>
      </c>
      <c r="R38" s="242" t="s">
        <v>183</v>
      </c>
      <c r="S38" s="242" t="s">
        <v>171</v>
      </c>
      <c r="T38" s="243" t="s">
        <v>171</v>
      </c>
      <c r="U38" s="221">
        <v>0.23200000000000001</v>
      </c>
      <c r="V38" s="221">
        <f>ROUND(E38*U38,2)</f>
        <v>232.86</v>
      </c>
      <c r="W38" s="221"/>
      <c r="X38" s="221" t="s">
        <v>163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60" t="s">
        <v>192</v>
      </c>
      <c r="D39" s="245"/>
      <c r="E39" s="245"/>
      <c r="F39" s="245"/>
      <c r="G39" s="245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179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nebo vybourání otvorů průřezové plochy přes 4 m2 v příčkách, včetně pomocného lešení o výšce podlahy do 1900 mm a pro zatížení do 1,5 kPa  (150 kg/m2),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8" t="s">
        <v>202</v>
      </c>
      <c r="D40" s="223"/>
      <c r="E40" s="224">
        <v>361.42500000000001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166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8" t="s">
        <v>203</v>
      </c>
      <c r="D41" s="223"/>
      <c r="E41" s="224">
        <v>140.41999999999999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166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9" t="s">
        <v>167</v>
      </c>
      <c r="D42" s="225"/>
      <c r="E42" s="226">
        <v>501.84500000000003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166</v>
      </c>
      <c r="AH42" s="210">
        <v>4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7">
        <v>8</v>
      </c>
      <c r="B43" s="238" t="s">
        <v>204</v>
      </c>
      <c r="C43" s="257" t="s">
        <v>205</v>
      </c>
      <c r="D43" s="239" t="s">
        <v>176</v>
      </c>
      <c r="E43" s="240">
        <v>272.88400000000001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1.1000000000000001E-3</v>
      </c>
      <c r="O43" s="240">
        <f>ROUND(E43*N43,2)</f>
        <v>0.3</v>
      </c>
      <c r="P43" s="240">
        <v>1.175</v>
      </c>
      <c r="Q43" s="240">
        <f>ROUND(E43*P43,2)</f>
        <v>320.64</v>
      </c>
      <c r="R43" s="242" t="s">
        <v>183</v>
      </c>
      <c r="S43" s="242" t="s">
        <v>171</v>
      </c>
      <c r="T43" s="243" t="s">
        <v>171</v>
      </c>
      <c r="U43" s="221">
        <v>1.2829999999999999</v>
      </c>
      <c r="V43" s="221">
        <f>ROUND(E43*U43,2)</f>
        <v>350.11</v>
      </c>
      <c r="W43" s="221"/>
      <c r="X43" s="221" t="s">
        <v>163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60" t="s">
        <v>206</v>
      </c>
      <c r="D44" s="245"/>
      <c r="E44" s="245"/>
      <c r="F44" s="245"/>
      <c r="G44" s="245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179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4" t="str">
        <f>C44</f>
        <v>nebo vybourání otvorů průřezové plochy přes 4 m2 ve zdivu nadzákladovém, včetně pomocného lešení o výšce podlahy do 1900 mm a pro zatížení do 1,5 kPa  (150 kg/m2)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8" t="s">
        <v>207</v>
      </c>
      <c r="D45" s="223"/>
      <c r="E45" s="224">
        <v>71.153999999999996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166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8" t="s">
        <v>208</v>
      </c>
      <c r="D46" s="223"/>
      <c r="E46" s="224">
        <v>22.302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166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209</v>
      </c>
      <c r="D47" s="223"/>
      <c r="E47" s="224">
        <v>0.8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166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210</v>
      </c>
      <c r="D48" s="227"/>
      <c r="E48" s="228">
        <v>94.256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166</v>
      </c>
      <c r="AH48" s="210">
        <v>1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8" t="s">
        <v>211</v>
      </c>
      <c r="D49" s="223"/>
      <c r="E49" s="224">
        <v>47.436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166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8" t="s">
        <v>212</v>
      </c>
      <c r="D50" s="223"/>
      <c r="E50" s="224">
        <v>-5.25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166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210</v>
      </c>
      <c r="D51" s="227"/>
      <c r="E51" s="228">
        <v>42.186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166</v>
      </c>
      <c r="AH51" s="210">
        <v>1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9" t="s">
        <v>167</v>
      </c>
      <c r="D52" s="225"/>
      <c r="E52" s="226">
        <v>136.44200000000001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166</v>
      </c>
      <c r="AH52" s="210">
        <v>4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7">
        <v>9</v>
      </c>
      <c r="B53" s="238" t="s">
        <v>213</v>
      </c>
      <c r="C53" s="257" t="s">
        <v>214</v>
      </c>
      <c r="D53" s="239" t="s">
        <v>176</v>
      </c>
      <c r="E53" s="240">
        <v>32.25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1.671</v>
      </c>
      <c r="Q53" s="240">
        <f>ROUND(E53*P53,2)</f>
        <v>53.89</v>
      </c>
      <c r="R53" s="242" t="s">
        <v>183</v>
      </c>
      <c r="S53" s="242" t="s">
        <v>171</v>
      </c>
      <c r="T53" s="243" t="s">
        <v>171</v>
      </c>
      <c r="U53" s="221">
        <v>2.79</v>
      </c>
      <c r="V53" s="221">
        <f>ROUND(E53*U53,2)</f>
        <v>89.98</v>
      </c>
      <c r="W53" s="221"/>
      <c r="X53" s="221" t="s">
        <v>163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60" t="s">
        <v>206</v>
      </c>
      <c r="D54" s="245"/>
      <c r="E54" s="245"/>
      <c r="F54" s="245"/>
      <c r="G54" s="245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179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4" t="str">
        <f>C54</f>
        <v>nebo vybourání otvorů průřezové plochy přes 4 m2 ve zdivu nadzákladovém, včetně pomocného lešení o výšce podlahy do 1900 mm a pro zatížení do 1,5 kPa  (150 kg/m2)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8" t="s">
        <v>215</v>
      </c>
      <c r="D55" s="223"/>
      <c r="E55" s="224">
        <v>16.125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166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9" t="s">
        <v>167</v>
      </c>
      <c r="D56" s="225"/>
      <c r="E56" s="226">
        <v>16.125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166</v>
      </c>
      <c r="AH56" s="210">
        <v>4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7">
        <v>10</v>
      </c>
      <c r="B57" s="238" t="s">
        <v>216</v>
      </c>
      <c r="C57" s="257" t="s">
        <v>217</v>
      </c>
      <c r="D57" s="239" t="s">
        <v>176</v>
      </c>
      <c r="E57" s="240">
        <v>161.66587999999999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0</v>
      </c>
      <c r="O57" s="240">
        <f>ROUND(E57*N57,2)</f>
        <v>0</v>
      </c>
      <c r="P57" s="240">
        <v>2.2000000000000002</v>
      </c>
      <c r="Q57" s="240">
        <f>ROUND(E57*P57,2)</f>
        <v>355.66</v>
      </c>
      <c r="R57" s="242" t="s">
        <v>183</v>
      </c>
      <c r="S57" s="242" t="s">
        <v>171</v>
      </c>
      <c r="T57" s="243" t="s">
        <v>171</v>
      </c>
      <c r="U57" s="221">
        <v>5.867</v>
      </c>
      <c r="V57" s="221">
        <f>ROUND(E57*U57,2)</f>
        <v>948.49</v>
      </c>
      <c r="W57" s="221"/>
      <c r="X57" s="221" t="s">
        <v>163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8" t="s">
        <v>218</v>
      </c>
      <c r="D58" s="223"/>
      <c r="E58" s="224">
        <v>7.7054999999999998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166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8" t="s">
        <v>219</v>
      </c>
      <c r="D59" s="223"/>
      <c r="E59" s="224">
        <v>25.638000000000002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166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8" t="s">
        <v>220</v>
      </c>
      <c r="D60" s="223"/>
      <c r="E60" s="224">
        <v>6.4619999999999997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166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8" t="s">
        <v>221</v>
      </c>
      <c r="D61" s="223"/>
      <c r="E61" s="224">
        <v>6.8940000000000001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166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8" t="s">
        <v>222</v>
      </c>
      <c r="D62" s="223"/>
      <c r="E62" s="224">
        <v>7.1144999999999996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166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8" t="s">
        <v>223</v>
      </c>
      <c r="D63" s="223"/>
      <c r="E63" s="224">
        <v>6.4124999999999996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166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8" t="s">
        <v>224</v>
      </c>
      <c r="D64" s="223"/>
      <c r="E64" s="224">
        <v>8.3264999999999993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166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9" t="s">
        <v>167</v>
      </c>
      <c r="D65" s="225"/>
      <c r="E65" s="226">
        <v>68.552999999999997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>
        <v>4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8" t="s">
        <v>225</v>
      </c>
      <c r="D66" s="223"/>
      <c r="E66" s="224">
        <v>24.55988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166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7">
        <v>11</v>
      </c>
      <c r="B67" s="238" t="s">
        <v>226</v>
      </c>
      <c r="C67" s="257" t="s">
        <v>227</v>
      </c>
      <c r="D67" s="239" t="s">
        <v>160</v>
      </c>
      <c r="E67" s="240">
        <v>200.8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0.02</v>
      </c>
      <c r="Q67" s="240">
        <f>ROUND(E67*P67,2)</f>
        <v>4.0199999999999996</v>
      </c>
      <c r="R67" s="242" t="s">
        <v>183</v>
      </c>
      <c r="S67" s="242" t="s">
        <v>171</v>
      </c>
      <c r="T67" s="243" t="s">
        <v>171</v>
      </c>
      <c r="U67" s="221">
        <v>0.23</v>
      </c>
      <c r="V67" s="221">
        <f>ROUND(E67*U67,2)</f>
        <v>46.18</v>
      </c>
      <c r="W67" s="221"/>
      <c r="X67" s="221" t="s">
        <v>163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228</v>
      </c>
      <c r="D68" s="245"/>
      <c r="E68" s="245"/>
      <c r="F68" s="245"/>
      <c r="G68" s="24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179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8" t="s">
        <v>229</v>
      </c>
      <c r="D69" s="223"/>
      <c r="E69" s="224">
        <v>50.85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166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8" t="s">
        <v>230</v>
      </c>
      <c r="D70" s="223"/>
      <c r="E70" s="224">
        <v>10.28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8" t="s">
        <v>231</v>
      </c>
      <c r="D71" s="223"/>
      <c r="E71" s="224">
        <v>10.36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8" t="s">
        <v>232</v>
      </c>
      <c r="D72" s="223"/>
      <c r="E72" s="224">
        <v>11.49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8" t="s">
        <v>233</v>
      </c>
      <c r="D73" s="223"/>
      <c r="E73" s="224">
        <v>10.11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166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8" t="s">
        <v>234</v>
      </c>
      <c r="D74" s="223"/>
      <c r="E74" s="224">
        <v>7.31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166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9" t="s">
        <v>167</v>
      </c>
      <c r="D75" s="225"/>
      <c r="E75" s="226">
        <v>100.4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166</v>
      </c>
      <c r="AH75" s="210">
        <v>4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7">
        <v>12</v>
      </c>
      <c r="B76" s="238" t="s">
        <v>235</v>
      </c>
      <c r="C76" s="257" t="s">
        <v>236</v>
      </c>
      <c r="D76" s="239" t="s">
        <v>237</v>
      </c>
      <c r="E76" s="240">
        <v>160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2" t="s">
        <v>183</v>
      </c>
      <c r="S76" s="242" t="s">
        <v>171</v>
      </c>
      <c r="T76" s="243" t="s">
        <v>171</v>
      </c>
      <c r="U76" s="221">
        <v>0.05</v>
      </c>
      <c r="V76" s="221">
        <f>ROUND(E76*U76,2)</f>
        <v>8</v>
      </c>
      <c r="W76" s="221"/>
      <c r="X76" s="221" t="s">
        <v>163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164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238</v>
      </c>
      <c r="D77" s="245"/>
      <c r="E77" s="245"/>
      <c r="F77" s="245"/>
      <c r="G77" s="245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179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8" t="s">
        <v>239</v>
      </c>
      <c r="D78" s="223"/>
      <c r="E78" s="224">
        <v>60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166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9" t="s">
        <v>167</v>
      </c>
      <c r="D79" s="225"/>
      <c r="E79" s="226">
        <v>60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>
        <v>4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8" t="s">
        <v>240</v>
      </c>
      <c r="D80" s="223"/>
      <c r="E80" s="224">
        <v>40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166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3.75" outlineLevel="1" x14ac:dyDescent="0.2">
      <c r="A81" s="237">
        <v>13</v>
      </c>
      <c r="B81" s="238" t="s">
        <v>241</v>
      </c>
      <c r="C81" s="257" t="s">
        <v>242</v>
      </c>
      <c r="D81" s="239" t="s">
        <v>160</v>
      </c>
      <c r="E81" s="240">
        <v>227.55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1.17E-3</v>
      </c>
      <c r="O81" s="240">
        <f>ROUND(E81*N81,2)</f>
        <v>0.27</v>
      </c>
      <c r="P81" s="240">
        <v>7.5999999999999998E-2</v>
      </c>
      <c r="Q81" s="240">
        <f>ROUND(E81*P81,2)</f>
        <v>17.29</v>
      </c>
      <c r="R81" s="242" t="s">
        <v>183</v>
      </c>
      <c r="S81" s="242" t="s">
        <v>171</v>
      </c>
      <c r="T81" s="243" t="s">
        <v>171</v>
      </c>
      <c r="U81" s="221">
        <v>0.93899999999999995</v>
      </c>
      <c r="V81" s="221">
        <f>ROUND(E81*U81,2)</f>
        <v>213.67</v>
      </c>
      <c r="W81" s="221"/>
      <c r="X81" s="221" t="s">
        <v>163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8" t="s">
        <v>243</v>
      </c>
      <c r="D82" s="223"/>
      <c r="E82" s="224">
        <v>52.274999999999999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166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8" t="s">
        <v>244</v>
      </c>
      <c r="D83" s="223"/>
      <c r="E83" s="224">
        <v>26.65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166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9" t="s">
        <v>167</v>
      </c>
      <c r="D84" s="225"/>
      <c r="E84" s="226">
        <v>78.924999999999997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166</v>
      </c>
      <c r="AH84" s="210">
        <v>4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8" t="s">
        <v>245</v>
      </c>
      <c r="D85" s="223"/>
      <c r="E85" s="224">
        <v>69.7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166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1" x14ac:dyDescent="0.2">
      <c r="A86" s="237">
        <v>14</v>
      </c>
      <c r="B86" s="238" t="s">
        <v>246</v>
      </c>
      <c r="C86" s="257" t="s">
        <v>247</v>
      </c>
      <c r="D86" s="239" t="s">
        <v>160</v>
      </c>
      <c r="E86" s="240">
        <v>52.5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1E-3</v>
      </c>
      <c r="O86" s="240">
        <f>ROUND(E86*N86,2)</f>
        <v>0.05</v>
      </c>
      <c r="P86" s="240">
        <v>6.3E-2</v>
      </c>
      <c r="Q86" s="240">
        <f>ROUND(E86*P86,2)</f>
        <v>3.31</v>
      </c>
      <c r="R86" s="242" t="s">
        <v>183</v>
      </c>
      <c r="S86" s="242" t="s">
        <v>171</v>
      </c>
      <c r="T86" s="243" t="s">
        <v>171</v>
      </c>
      <c r="U86" s="221">
        <v>0.71799999999999997</v>
      </c>
      <c r="V86" s="221">
        <f>ROUND(E86*U86,2)</f>
        <v>37.700000000000003</v>
      </c>
      <c r="W86" s="221"/>
      <c r="X86" s="221" t="s">
        <v>163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164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8" t="s">
        <v>248</v>
      </c>
      <c r="D87" s="223"/>
      <c r="E87" s="224">
        <v>26.25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166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9" t="s">
        <v>167</v>
      </c>
      <c r="D88" s="225"/>
      <c r="E88" s="226">
        <v>26.25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166</v>
      </c>
      <c r="AH88" s="210">
        <v>4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7">
        <v>15</v>
      </c>
      <c r="B89" s="238" t="s">
        <v>249</v>
      </c>
      <c r="C89" s="257" t="s">
        <v>250</v>
      </c>
      <c r="D89" s="239" t="s">
        <v>160</v>
      </c>
      <c r="E89" s="240">
        <v>5.4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0">
        <v>2.1900000000000001E-3</v>
      </c>
      <c r="O89" s="240">
        <f>ROUND(E89*N89,2)</f>
        <v>0.01</v>
      </c>
      <c r="P89" s="240">
        <v>0.01</v>
      </c>
      <c r="Q89" s="240">
        <f>ROUND(E89*P89,2)</f>
        <v>0.05</v>
      </c>
      <c r="R89" s="242" t="s">
        <v>183</v>
      </c>
      <c r="S89" s="242" t="s">
        <v>171</v>
      </c>
      <c r="T89" s="243" t="s">
        <v>171</v>
      </c>
      <c r="U89" s="221">
        <v>0.52</v>
      </c>
      <c r="V89" s="221">
        <f>ROUND(E89*U89,2)</f>
        <v>2.81</v>
      </c>
      <c r="W89" s="221"/>
      <c r="X89" s="221" t="s">
        <v>163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164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8" t="s">
        <v>251</v>
      </c>
      <c r="D90" s="223"/>
      <c r="E90" s="224">
        <v>5.4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166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7">
        <v>16</v>
      </c>
      <c r="B91" s="238" t="s">
        <v>252</v>
      </c>
      <c r="C91" s="257" t="s">
        <v>253</v>
      </c>
      <c r="D91" s="239" t="s">
        <v>160</v>
      </c>
      <c r="E91" s="240">
        <v>37.799999999999997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1E-3</v>
      </c>
      <c r="O91" s="240">
        <f>ROUND(E91*N91,2)</f>
        <v>0.04</v>
      </c>
      <c r="P91" s="240">
        <v>3.492E-2</v>
      </c>
      <c r="Q91" s="240">
        <f>ROUND(E91*P91,2)</f>
        <v>1.32</v>
      </c>
      <c r="R91" s="242" t="s">
        <v>183</v>
      </c>
      <c r="S91" s="242" t="s">
        <v>171</v>
      </c>
      <c r="T91" s="243" t="s">
        <v>171</v>
      </c>
      <c r="U91" s="221">
        <v>0.52100000000000002</v>
      </c>
      <c r="V91" s="221">
        <f>ROUND(E91*U91,2)</f>
        <v>19.690000000000001</v>
      </c>
      <c r="W91" s="221"/>
      <c r="X91" s="221" t="s">
        <v>163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164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8" t="s">
        <v>254</v>
      </c>
      <c r="D92" s="223"/>
      <c r="E92" s="224">
        <v>37.799999999999997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166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7">
        <v>17</v>
      </c>
      <c r="B93" s="238" t="s">
        <v>255</v>
      </c>
      <c r="C93" s="257" t="s">
        <v>256</v>
      </c>
      <c r="D93" s="239" t="s">
        <v>160</v>
      </c>
      <c r="E93" s="240">
        <v>606.14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0</v>
      </c>
      <c r="O93" s="240">
        <f>ROUND(E93*N93,2)</f>
        <v>0</v>
      </c>
      <c r="P93" s="240">
        <v>1.2930000000000001E-2</v>
      </c>
      <c r="Q93" s="240">
        <f>ROUND(E93*P93,2)</f>
        <v>7.84</v>
      </c>
      <c r="R93" s="242" t="s">
        <v>183</v>
      </c>
      <c r="S93" s="242" t="s">
        <v>171</v>
      </c>
      <c r="T93" s="243" t="s">
        <v>171</v>
      </c>
      <c r="U93" s="221">
        <v>0.39100000000000001</v>
      </c>
      <c r="V93" s="221">
        <f>ROUND(E93*U93,2)</f>
        <v>237</v>
      </c>
      <c r="W93" s="221"/>
      <c r="X93" s="221" t="s">
        <v>163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164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8" t="s">
        <v>257</v>
      </c>
      <c r="D94" s="223"/>
      <c r="E94" s="224">
        <v>372.52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166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8" t="s">
        <v>258</v>
      </c>
      <c r="D95" s="223"/>
      <c r="E95" s="224">
        <v>-26.25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166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8" t="s">
        <v>259</v>
      </c>
      <c r="D96" s="223"/>
      <c r="E96" s="224">
        <v>-5.4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166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8" t="s">
        <v>260</v>
      </c>
      <c r="D97" s="223"/>
      <c r="E97" s="224">
        <v>-37.799999999999997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166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9" t="s">
        <v>167</v>
      </c>
      <c r="D98" s="225"/>
      <c r="E98" s="226">
        <v>303.07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166</v>
      </c>
      <c r="AH98" s="210">
        <v>4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7">
        <v>18</v>
      </c>
      <c r="B99" s="238" t="s">
        <v>261</v>
      </c>
      <c r="C99" s="257" t="s">
        <v>262</v>
      </c>
      <c r="D99" s="239" t="s">
        <v>160</v>
      </c>
      <c r="E99" s="240">
        <v>241.56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0</v>
      </c>
      <c r="O99" s="240">
        <f>ROUND(E99*N99,2)</f>
        <v>0</v>
      </c>
      <c r="P99" s="240">
        <v>6.8000000000000005E-2</v>
      </c>
      <c r="Q99" s="240">
        <f>ROUND(E99*P99,2)</f>
        <v>16.43</v>
      </c>
      <c r="R99" s="242" t="s">
        <v>183</v>
      </c>
      <c r="S99" s="242" t="s">
        <v>171</v>
      </c>
      <c r="T99" s="243" t="s">
        <v>171</v>
      </c>
      <c r="U99" s="221">
        <v>0.48</v>
      </c>
      <c r="V99" s="221">
        <f>ROUND(E99*U99,2)</f>
        <v>115.95</v>
      </c>
      <c r="W99" s="221"/>
      <c r="X99" s="221" t="s">
        <v>163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0" t="s">
        <v>263</v>
      </c>
      <c r="D100" s="245"/>
      <c r="E100" s="245"/>
      <c r="F100" s="245"/>
      <c r="G100" s="245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8" t="s">
        <v>264</v>
      </c>
      <c r="D101" s="223"/>
      <c r="E101" s="224">
        <v>82.95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166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8" t="s">
        <v>265</v>
      </c>
      <c r="D102" s="223"/>
      <c r="E102" s="224">
        <v>24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8" t="s">
        <v>266</v>
      </c>
      <c r="D103" s="223"/>
      <c r="E103" s="224">
        <v>13.83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166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9" t="s">
        <v>167</v>
      </c>
      <c r="D104" s="225"/>
      <c r="E104" s="226">
        <v>120.78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166</v>
      </c>
      <c r="AH104" s="210">
        <v>4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0" t="s">
        <v>156</v>
      </c>
      <c r="B105" s="231" t="s">
        <v>105</v>
      </c>
      <c r="C105" s="256" t="s">
        <v>106</v>
      </c>
      <c r="D105" s="232"/>
      <c r="E105" s="233"/>
      <c r="F105" s="234"/>
      <c r="G105" s="234">
        <f>SUMIF(AG106:AG112,"&lt;&gt;NOR",G106:G112)</f>
        <v>0</v>
      </c>
      <c r="H105" s="234"/>
      <c r="I105" s="234">
        <f>SUM(I106:I112)</f>
        <v>0</v>
      </c>
      <c r="J105" s="234"/>
      <c r="K105" s="234">
        <f>SUM(K106:K112)</f>
        <v>0</v>
      </c>
      <c r="L105" s="234"/>
      <c r="M105" s="234">
        <f>SUM(M106:M112)</f>
        <v>0</v>
      </c>
      <c r="N105" s="233"/>
      <c r="O105" s="233">
        <f>SUM(O106:O112)</f>
        <v>0</v>
      </c>
      <c r="P105" s="233"/>
      <c r="Q105" s="233">
        <f>SUM(Q106:Q112)</f>
        <v>6.64</v>
      </c>
      <c r="R105" s="234"/>
      <c r="S105" s="234"/>
      <c r="T105" s="235"/>
      <c r="U105" s="229"/>
      <c r="V105" s="229">
        <f>SUM(V106:V112)</f>
        <v>91.86</v>
      </c>
      <c r="W105" s="229"/>
      <c r="X105" s="229"/>
      <c r="AG105" t="s">
        <v>157</v>
      </c>
    </row>
    <row r="106" spans="1:60" outlineLevel="1" x14ac:dyDescent="0.2">
      <c r="A106" s="237">
        <v>19</v>
      </c>
      <c r="B106" s="238" t="s">
        <v>267</v>
      </c>
      <c r="C106" s="257" t="s">
        <v>268</v>
      </c>
      <c r="D106" s="239" t="s">
        <v>160</v>
      </c>
      <c r="E106" s="240">
        <v>1418.5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1.15E-3</v>
      </c>
      <c r="Q106" s="240">
        <f>ROUND(E106*P106,2)</f>
        <v>1.63</v>
      </c>
      <c r="R106" s="242" t="s">
        <v>269</v>
      </c>
      <c r="S106" s="242" t="s">
        <v>171</v>
      </c>
      <c r="T106" s="243" t="s">
        <v>171</v>
      </c>
      <c r="U106" s="221">
        <v>3.5000000000000003E-2</v>
      </c>
      <c r="V106" s="221">
        <f>ROUND(E106*U106,2)</f>
        <v>49.65</v>
      </c>
      <c r="W106" s="221"/>
      <c r="X106" s="221" t="s">
        <v>163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8" t="s">
        <v>270</v>
      </c>
      <c r="D107" s="223"/>
      <c r="E107" s="224">
        <v>615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9" t="s">
        <v>167</v>
      </c>
      <c r="D108" s="225"/>
      <c r="E108" s="226">
        <v>615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166</v>
      </c>
      <c r="AH108" s="210">
        <v>4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8" t="s">
        <v>271</v>
      </c>
      <c r="D109" s="223"/>
      <c r="E109" s="224">
        <v>188.5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7">
        <v>20</v>
      </c>
      <c r="B110" s="238" t="s">
        <v>272</v>
      </c>
      <c r="C110" s="257" t="s">
        <v>273</v>
      </c>
      <c r="D110" s="239" t="s">
        <v>160</v>
      </c>
      <c r="E110" s="240">
        <v>1029.42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4.8700000000000002E-3</v>
      </c>
      <c r="Q110" s="240">
        <f>ROUND(E110*P110,2)</f>
        <v>5.01</v>
      </c>
      <c r="R110" s="242" t="s">
        <v>269</v>
      </c>
      <c r="S110" s="242" t="s">
        <v>171</v>
      </c>
      <c r="T110" s="243" t="s">
        <v>171</v>
      </c>
      <c r="U110" s="221">
        <v>4.1000000000000002E-2</v>
      </c>
      <c r="V110" s="221">
        <f>ROUND(E110*U110,2)</f>
        <v>42.21</v>
      </c>
      <c r="W110" s="221"/>
      <c r="X110" s="221" t="s">
        <v>163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164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8" t="s">
        <v>274</v>
      </c>
      <c r="D111" s="223"/>
      <c r="E111" s="224">
        <v>514.71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9" t="s">
        <v>167</v>
      </c>
      <c r="D112" s="225"/>
      <c r="E112" s="226">
        <v>514.71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166</v>
      </c>
      <c r="AH112" s="210">
        <v>4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0" t="s">
        <v>156</v>
      </c>
      <c r="B113" s="231" t="s">
        <v>107</v>
      </c>
      <c r="C113" s="256" t="s">
        <v>108</v>
      </c>
      <c r="D113" s="232"/>
      <c r="E113" s="233"/>
      <c r="F113" s="234"/>
      <c r="G113" s="234">
        <f>SUMIF(AG114:AG116,"&lt;&gt;NOR",G114:G116)</f>
        <v>0</v>
      </c>
      <c r="H113" s="234"/>
      <c r="I113" s="234">
        <f>SUM(I114:I116)</f>
        <v>0</v>
      </c>
      <c r="J113" s="234"/>
      <c r="K113" s="234">
        <f>SUM(K114:K116)</f>
        <v>0</v>
      </c>
      <c r="L113" s="234"/>
      <c r="M113" s="234">
        <f>SUM(M114:M116)</f>
        <v>0</v>
      </c>
      <c r="N113" s="233"/>
      <c r="O113" s="233">
        <f>SUM(O114:O116)</f>
        <v>0</v>
      </c>
      <c r="P113" s="233"/>
      <c r="Q113" s="233">
        <f>SUM(Q114:Q116)</f>
        <v>3.93</v>
      </c>
      <c r="R113" s="234"/>
      <c r="S113" s="234"/>
      <c r="T113" s="235"/>
      <c r="U113" s="229"/>
      <c r="V113" s="229">
        <f>SUM(V114:V116)</f>
        <v>44.17</v>
      </c>
      <c r="W113" s="229"/>
      <c r="X113" s="229"/>
      <c r="AG113" t="s">
        <v>157</v>
      </c>
    </row>
    <row r="114" spans="1:60" ht="22.5" outlineLevel="1" x14ac:dyDescent="0.2">
      <c r="A114" s="237">
        <v>21</v>
      </c>
      <c r="B114" s="238" t="s">
        <v>275</v>
      </c>
      <c r="C114" s="257" t="s">
        <v>276</v>
      </c>
      <c r="D114" s="239" t="s">
        <v>160</v>
      </c>
      <c r="E114" s="240">
        <v>981.54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0</v>
      </c>
      <c r="O114" s="240">
        <f>ROUND(E114*N114,2)</f>
        <v>0</v>
      </c>
      <c r="P114" s="240">
        <v>4.0000000000000001E-3</v>
      </c>
      <c r="Q114" s="240">
        <f>ROUND(E114*P114,2)</f>
        <v>3.93</v>
      </c>
      <c r="R114" s="242" t="s">
        <v>277</v>
      </c>
      <c r="S114" s="242" t="s">
        <v>171</v>
      </c>
      <c r="T114" s="243" t="s">
        <v>171</v>
      </c>
      <c r="U114" s="221">
        <v>4.4999999999999998E-2</v>
      </c>
      <c r="V114" s="221">
        <f>ROUND(E114*U114,2)</f>
        <v>44.17</v>
      </c>
      <c r="W114" s="221"/>
      <c r="X114" s="221" t="s">
        <v>163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164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8" t="s">
        <v>278</v>
      </c>
      <c r="D115" s="223"/>
      <c r="E115" s="224">
        <v>490.77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9" t="s">
        <v>167</v>
      </c>
      <c r="D116" s="225"/>
      <c r="E116" s="226">
        <v>490.77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166</v>
      </c>
      <c r="AH116" s="210">
        <v>4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0" t="s">
        <v>156</v>
      </c>
      <c r="B117" s="231" t="s">
        <v>109</v>
      </c>
      <c r="C117" s="256" t="s">
        <v>110</v>
      </c>
      <c r="D117" s="232"/>
      <c r="E117" s="233"/>
      <c r="F117" s="234"/>
      <c r="G117" s="234">
        <f>SUMIF(AG118:AG123,"&lt;&gt;NOR",G118:G123)</f>
        <v>0</v>
      </c>
      <c r="H117" s="234"/>
      <c r="I117" s="234">
        <f>SUM(I118:I123)</f>
        <v>0</v>
      </c>
      <c r="J117" s="234"/>
      <c r="K117" s="234">
        <f>SUM(K118:K123)</f>
        <v>0</v>
      </c>
      <c r="L117" s="234"/>
      <c r="M117" s="234">
        <f>SUM(M118:M123)</f>
        <v>0</v>
      </c>
      <c r="N117" s="233"/>
      <c r="O117" s="233">
        <f>SUM(O118:O123)</f>
        <v>0</v>
      </c>
      <c r="P117" s="233"/>
      <c r="Q117" s="233">
        <f>SUM(Q118:Q123)</f>
        <v>0.74</v>
      </c>
      <c r="R117" s="234"/>
      <c r="S117" s="234"/>
      <c r="T117" s="235"/>
      <c r="U117" s="229"/>
      <c r="V117" s="229">
        <f>SUM(V118:V123)</f>
        <v>18.380000000000003</v>
      </c>
      <c r="W117" s="229"/>
      <c r="X117" s="229"/>
      <c r="AG117" t="s">
        <v>157</v>
      </c>
    </row>
    <row r="118" spans="1:60" outlineLevel="1" x14ac:dyDescent="0.2">
      <c r="A118" s="246">
        <v>22</v>
      </c>
      <c r="B118" s="247" t="s">
        <v>279</v>
      </c>
      <c r="C118" s="262" t="s">
        <v>280</v>
      </c>
      <c r="D118" s="248" t="s">
        <v>281</v>
      </c>
      <c r="E118" s="249">
        <v>10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49">
        <v>0</v>
      </c>
      <c r="O118" s="249">
        <f>ROUND(E118*N118,2)</f>
        <v>0</v>
      </c>
      <c r="P118" s="249">
        <v>1.933E-2</v>
      </c>
      <c r="Q118" s="249">
        <f>ROUND(E118*P118,2)</f>
        <v>0.19</v>
      </c>
      <c r="R118" s="251" t="s">
        <v>282</v>
      </c>
      <c r="S118" s="251" t="s">
        <v>171</v>
      </c>
      <c r="T118" s="252" t="s">
        <v>171</v>
      </c>
      <c r="U118" s="221">
        <v>0.59</v>
      </c>
      <c r="V118" s="221">
        <f>ROUND(E118*U118,2)</f>
        <v>5.9</v>
      </c>
      <c r="W118" s="221"/>
      <c r="X118" s="221" t="s">
        <v>163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164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6">
        <v>23</v>
      </c>
      <c r="B119" s="247" t="s">
        <v>283</v>
      </c>
      <c r="C119" s="262" t="s">
        <v>284</v>
      </c>
      <c r="D119" s="248" t="s">
        <v>281</v>
      </c>
      <c r="E119" s="249">
        <v>10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49">
        <v>0</v>
      </c>
      <c r="O119" s="249">
        <f>ROUND(E119*N119,2)</f>
        <v>0</v>
      </c>
      <c r="P119" s="249">
        <v>1.9460000000000002E-2</v>
      </c>
      <c r="Q119" s="249">
        <f>ROUND(E119*P119,2)</f>
        <v>0.19</v>
      </c>
      <c r="R119" s="251" t="s">
        <v>282</v>
      </c>
      <c r="S119" s="251" t="s">
        <v>171</v>
      </c>
      <c r="T119" s="252" t="s">
        <v>171</v>
      </c>
      <c r="U119" s="221">
        <v>0.38200000000000001</v>
      </c>
      <c r="V119" s="221">
        <f>ROUND(E119*U119,2)</f>
        <v>3.82</v>
      </c>
      <c r="W119" s="221"/>
      <c r="X119" s="221" t="s">
        <v>163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164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6">
        <v>24</v>
      </c>
      <c r="B120" s="247" t="s">
        <v>285</v>
      </c>
      <c r="C120" s="262" t="s">
        <v>286</v>
      </c>
      <c r="D120" s="248" t="s">
        <v>281</v>
      </c>
      <c r="E120" s="249">
        <v>10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49">
        <v>0</v>
      </c>
      <c r="O120" s="249">
        <f>ROUND(E120*N120,2)</f>
        <v>0</v>
      </c>
      <c r="P120" s="249">
        <v>3.2899999999999999E-2</v>
      </c>
      <c r="Q120" s="249">
        <f>ROUND(E120*P120,2)</f>
        <v>0.33</v>
      </c>
      <c r="R120" s="251" t="s">
        <v>282</v>
      </c>
      <c r="S120" s="251" t="s">
        <v>171</v>
      </c>
      <c r="T120" s="252" t="s">
        <v>171</v>
      </c>
      <c r="U120" s="221">
        <v>0.432</v>
      </c>
      <c r="V120" s="221">
        <f>ROUND(E120*U120,2)</f>
        <v>4.32</v>
      </c>
      <c r="W120" s="221"/>
      <c r="X120" s="221" t="s">
        <v>163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164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7">
        <v>25</v>
      </c>
      <c r="B121" s="238" t="s">
        <v>287</v>
      </c>
      <c r="C121" s="257" t="s">
        <v>288</v>
      </c>
      <c r="D121" s="239" t="s">
        <v>281</v>
      </c>
      <c r="E121" s="240">
        <v>20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0</v>
      </c>
      <c r="O121" s="240">
        <f>ROUND(E121*N121,2)</f>
        <v>0</v>
      </c>
      <c r="P121" s="240">
        <v>1.56E-3</v>
      </c>
      <c r="Q121" s="240">
        <f>ROUND(E121*P121,2)</f>
        <v>0.03</v>
      </c>
      <c r="R121" s="242" t="s">
        <v>282</v>
      </c>
      <c r="S121" s="242" t="s">
        <v>171</v>
      </c>
      <c r="T121" s="243" t="s">
        <v>171</v>
      </c>
      <c r="U121" s="221">
        <v>0.217</v>
      </c>
      <c r="V121" s="221">
        <f>ROUND(E121*U121,2)</f>
        <v>4.34</v>
      </c>
      <c r="W121" s="221"/>
      <c r="X121" s="221" t="s">
        <v>163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164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>
        <v>26</v>
      </c>
      <c r="B122" s="218" t="s">
        <v>289</v>
      </c>
      <c r="C122" s="263" t="s">
        <v>290</v>
      </c>
      <c r="D122" s="219" t="s">
        <v>0</v>
      </c>
      <c r="E122" s="253"/>
      <c r="F122" s="222"/>
      <c r="G122" s="221">
        <f>ROUND(E122*F122,2)</f>
        <v>0</v>
      </c>
      <c r="H122" s="222"/>
      <c r="I122" s="221">
        <f>ROUND(E122*H122,2)</f>
        <v>0</v>
      </c>
      <c r="J122" s="222"/>
      <c r="K122" s="221">
        <f>ROUND(E122*J122,2)</f>
        <v>0</v>
      </c>
      <c r="L122" s="221">
        <v>21</v>
      </c>
      <c r="M122" s="221">
        <f>G122*(1+L122/100)</f>
        <v>0</v>
      </c>
      <c r="N122" s="220">
        <v>0</v>
      </c>
      <c r="O122" s="220">
        <f>ROUND(E122*N122,2)</f>
        <v>0</v>
      </c>
      <c r="P122" s="220">
        <v>0</v>
      </c>
      <c r="Q122" s="220">
        <f>ROUND(E122*P122,2)</f>
        <v>0</v>
      </c>
      <c r="R122" s="221" t="s">
        <v>282</v>
      </c>
      <c r="S122" s="221" t="s">
        <v>171</v>
      </c>
      <c r="T122" s="221" t="s">
        <v>171</v>
      </c>
      <c r="U122" s="221">
        <v>0</v>
      </c>
      <c r="V122" s="221">
        <f>ROUND(E122*U122,2)</f>
        <v>0</v>
      </c>
      <c r="W122" s="221"/>
      <c r="X122" s="221" t="s">
        <v>291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292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4" t="s">
        <v>293</v>
      </c>
      <c r="D123" s="254"/>
      <c r="E123" s="254"/>
      <c r="F123" s="254"/>
      <c r="G123" s="254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179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0" t="s">
        <v>156</v>
      </c>
      <c r="B124" s="231" t="s">
        <v>111</v>
      </c>
      <c r="C124" s="256" t="s">
        <v>112</v>
      </c>
      <c r="D124" s="232"/>
      <c r="E124" s="233"/>
      <c r="F124" s="234"/>
      <c r="G124" s="234">
        <f>SUMIF(AG125:AG127,"&lt;&gt;NOR",G125:G127)</f>
        <v>0</v>
      </c>
      <c r="H124" s="234"/>
      <c r="I124" s="234">
        <f>SUM(I125:I127)</f>
        <v>0</v>
      </c>
      <c r="J124" s="234"/>
      <c r="K124" s="234">
        <f>SUM(K125:K127)</f>
        <v>0</v>
      </c>
      <c r="L124" s="234"/>
      <c r="M124" s="234">
        <f>SUM(M125:M127)</f>
        <v>0</v>
      </c>
      <c r="N124" s="233"/>
      <c r="O124" s="233">
        <f>SUM(O125:O127)</f>
        <v>0</v>
      </c>
      <c r="P124" s="233"/>
      <c r="Q124" s="233">
        <f>SUM(Q125:Q127)</f>
        <v>0.28000000000000003</v>
      </c>
      <c r="R124" s="234"/>
      <c r="S124" s="234"/>
      <c r="T124" s="235"/>
      <c r="U124" s="229"/>
      <c r="V124" s="229">
        <f>SUM(V125:V127)</f>
        <v>17.36</v>
      </c>
      <c r="W124" s="229"/>
      <c r="X124" s="229"/>
      <c r="AG124" t="s">
        <v>157</v>
      </c>
    </row>
    <row r="125" spans="1:60" outlineLevel="1" x14ac:dyDescent="0.2">
      <c r="A125" s="237">
        <v>27</v>
      </c>
      <c r="B125" s="238" t="s">
        <v>294</v>
      </c>
      <c r="C125" s="257" t="s">
        <v>295</v>
      </c>
      <c r="D125" s="239" t="s">
        <v>237</v>
      </c>
      <c r="E125" s="240">
        <v>10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0">
        <v>0</v>
      </c>
      <c r="O125" s="240">
        <f>ROUND(E125*N125,2)</f>
        <v>0</v>
      </c>
      <c r="P125" s="240">
        <v>2.8000000000000001E-2</v>
      </c>
      <c r="Q125" s="240">
        <f>ROUND(E125*P125,2)</f>
        <v>0.28000000000000003</v>
      </c>
      <c r="R125" s="242" t="s">
        <v>296</v>
      </c>
      <c r="S125" s="242" t="s">
        <v>171</v>
      </c>
      <c r="T125" s="243" t="s">
        <v>171</v>
      </c>
      <c r="U125" s="221">
        <v>1.7355</v>
      </c>
      <c r="V125" s="221">
        <f>ROUND(E125*U125,2)</f>
        <v>17.36</v>
      </c>
      <c r="W125" s="221"/>
      <c r="X125" s="221" t="s">
        <v>163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164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>
        <v>28</v>
      </c>
      <c r="B126" s="218" t="s">
        <v>297</v>
      </c>
      <c r="C126" s="263" t="s">
        <v>298</v>
      </c>
      <c r="D126" s="219" t="s">
        <v>0</v>
      </c>
      <c r="E126" s="253"/>
      <c r="F126" s="222"/>
      <c r="G126" s="221">
        <f>ROUND(E126*F126,2)</f>
        <v>0</v>
      </c>
      <c r="H126" s="222"/>
      <c r="I126" s="221">
        <f>ROUND(E126*H126,2)</f>
        <v>0</v>
      </c>
      <c r="J126" s="222"/>
      <c r="K126" s="221">
        <f>ROUND(E126*J126,2)</f>
        <v>0</v>
      </c>
      <c r="L126" s="221">
        <v>21</v>
      </c>
      <c r="M126" s="221">
        <f>G126*(1+L126/100)</f>
        <v>0</v>
      </c>
      <c r="N126" s="220">
        <v>0</v>
      </c>
      <c r="O126" s="220">
        <f>ROUND(E126*N126,2)</f>
        <v>0</v>
      </c>
      <c r="P126" s="220">
        <v>0</v>
      </c>
      <c r="Q126" s="220">
        <f>ROUND(E126*P126,2)</f>
        <v>0</v>
      </c>
      <c r="R126" s="221" t="s">
        <v>296</v>
      </c>
      <c r="S126" s="221" t="s">
        <v>171</v>
      </c>
      <c r="T126" s="221" t="s">
        <v>171</v>
      </c>
      <c r="U126" s="221">
        <v>0</v>
      </c>
      <c r="V126" s="221">
        <f>ROUND(E126*U126,2)</f>
        <v>0</v>
      </c>
      <c r="W126" s="221"/>
      <c r="X126" s="221" t="s">
        <v>291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292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4" t="s">
        <v>293</v>
      </c>
      <c r="D127" s="254"/>
      <c r="E127" s="254"/>
      <c r="F127" s="254"/>
      <c r="G127" s="254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179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30" t="s">
        <v>156</v>
      </c>
      <c r="B128" s="231" t="s">
        <v>113</v>
      </c>
      <c r="C128" s="256" t="s">
        <v>114</v>
      </c>
      <c r="D128" s="232"/>
      <c r="E128" s="233"/>
      <c r="F128" s="234"/>
      <c r="G128" s="234">
        <f>SUMIF(AG129:AG145,"&lt;&gt;NOR",G129:G145)</f>
        <v>0</v>
      </c>
      <c r="H128" s="234"/>
      <c r="I128" s="234">
        <f>SUM(I129:I145)</f>
        <v>0</v>
      </c>
      <c r="J128" s="234"/>
      <c r="K128" s="234">
        <f>SUM(K129:K145)</f>
        <v>0</v>
      </c>
      <c r="L128" s="234"/>
      <c r="M128" s="234">
        <f>SUM(M129:M145)</f>
        <v>0</v>
      </c>
      <c r="N128" s="233"/>
      <c r="O128" s="233">
        <f>SUM(O129:O145)</f>
        <v>0</v>
      </c>
      <c r="P128" s="233"/>
      <c r="Q128" s="233">
        <f>SUM(Q129:Q145)</f>
        <v>50.28</v>
      </c>
      <c r="R128" s="234"/>
      <c r="S128" s="234"/>
      <c r="T128" s="235"/>
      <c r="U128" s="229"/>
      <c r="V128" s="229">
        <f>SUM(V129:V145)</f>
        <v>364</v>
      </c>
      <c r="W128" s="229"/>
      <c r="X128" s="229"/>
      <c r="AG128" t="s">
        <v>157</v>
      </c>
    </row>
    <row r="129" spans="1:60" ht="22.5" outlineLevel="1" x14ac:dyDescent="0.2">
      <c r="A129" s="237">
        <v>29</v>
      </c>
      <c r="B129" s="238" t="s">
        <v>299</v>
      </c>
      <c r="C129" s="257" t="s">
        <v>300</v>
      </c>
      <c r="D129" s="239" t="s">
        <v>301</v>
      </c>
      <c r="E129" s="240">
        <v>1098.8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0</v>
      </c>
      <c r="O129" s="240">
        <f>ROUND(E129*N129,2)</f>
        <v>0</v>
      </c>
      <c r="P129" s="240">
        <v>8.0000000000000002E-3</v>
      </c>
      <c r="Q129" s="240">
        <f>ROUND(E129*P129,2)</f>
        <v>8.7899999999999991</v>
      </c>
      <c r="R129" s="242" t="s">
        <v>302</v>
      </c>
      <c r="S129" s="242" t="s">
        <v>171</v>
      </c>
      <c r="T129" s="243" t="s">
        <v>171</v>
      </c>
      <c r="U129" s="221">
        <v>0.10199999999999999</v>
      </c>
      <c r="V129" s="221">
        <f>ROUND(E129*U129,2)</f>
        <v>112.08</v>
      </c>
      <c r="W129" s="221"/>
      <c r="X129" s="221" t="s">
        <v>163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164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8" t="s">
        <v>303</v>
      </c>
      <c r="D130" s="223"/>
      <c r="E130" s="224">
        <v>549.4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9" t="s">
        <v>167</v>
      </c>
      <c r="D131" s="225"/>
      <c r="E131" s="226">
        <v>549.4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166</v>
      </c>
      <c r="AH131" s="210">
        <v>4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7">
        <v>30</v>
      </c>
      <c r="B132" s="238" t="s">
        <v>304</v>
      </c>
      <c r="C132" s="257" t="s">
        <v>305</v>
      </c>
      <c r="D132" s="239" t="s">
        <v>301</v>
      </c>
      <c r="E132" s="240">
        <v>110.4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0">
        <v>0</v>
      </c>
      <c r="O132" s="240">
        <f>ROUND(E132*N132,2)</f>
        <v>0</v>
      </c>
      <c r="P132" s="240">
        <v>1.4E-2</v>
      </c>
      <c r="Q132" s="240">
        <f>ROUND(E132*P132,2)</f>
        <v>1.55</v>
      </c>
      <c r="R132" s="242" t="s">
        <v>302</v>
      </c>
      <c r="S132" s="242" t="s">
        <v>171</v>
      </c>
      <c r="T132" s="243" t="s">
        <v>171</v>
      </c>
      <c r="U132" s="221">
        <v>0.128</v>
      </c>
      <c r="V132" s="221">
        <f>ROUND(E132*U132,2)</f>
        <v>14.13</v>
      </c>
      <c r="W132" s="221"/>
      <c r="X132" s="221" t="s">
        <v>163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164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8" t="s">
        <v>306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8" t="s">
        <v>307</v>
      </c>
      <c r="D134" s="223"/>
      <c r="E134" s="224">
        <v>87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8" t="s">
        <v>308</v>
      </c>
      <c r="D135" s="223"/>
      <c r="E135" s="224">
        <v>23.4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166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7">
        <v>31</v>
      </c>
      <c r="B136" s="238" t="s">
        <v>309</v>
      </c>
      <c r="C136" s="257" t="s">
        <v>310</v>
      </c>
      <c r="D136" s="239" t="s">
        <v>301</v>
      </c>
      <c r="E136" s="240">
        <v>205.2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2.4E-2</v>
      </c>
      <c r="Q136" s="240">
        <f>ROUND(E136*P136,2)</f>
        <v>4.92</v>
      </c>
      <c r="R136" s="242" t="s">
        <v>302</v>
      </c>
      <c r="S136" s="242" t="s">
        <v>171</v>
      </c>
      <c r="T136" s="243" t="s">
        <v>171</v>
      </c>
      <c r="U136" s="221">
        <v>0.154</v>
      </c>
      <c r="V136" s="221">
        <f>ROUND(E136*U136,2)</f>
        <v>31.6</v>
      </c>
      <c r="W136" s="221"/>
      <c r="X136" s="221" t="s">
        <v>163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164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8" t="s">
        <v>306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166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8" t="s">
        <v>311</v>
      </c>
      <c r="D138" s="223"/>
      <c r="E138" s="224">
        <v>205.2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7">
        <v>32</v>
      </c>
      <c r="B139" s="238" t="s">
        <v>312</v>
      </c>
      <c r="C139" s="257" t="s">
        <v>313</v>
      </c>
      <c r="D139" s="239" t="s">
        <v>160</v>
      </c>
      <c r="E139" s="240">
        <v>1418.5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0</v>
      </c>
      <c r="O139" s="240">
        <f>ROUND(E139*N139,2)</f>
        <v>0</v>
      </c>
      <c r="P139" s="240">
        <v>1.4999999999999999E-2</v>
      </c>
      <c r="Q139" s="240">
        <f>ROUND(E139*P139,2)</f>
        <v>21.28</v>
      </c>
      <c r="R139" s="242" t="s">
        <v>302</v>
      </c>
      <c r="S139" s="242" t="s">
        <v>171</v>
      </c>
      <c r="T139" s="243" t="s">
        <v>171</v>
      </c>
      <c r="U139" s="221">
        <v>0.09</v>
      </c>
      <c r="V139" s="221">
        <f>ROUND(E139*U139,2)</f>
        <v>127.67</v>
      </c>
      <c r="W139" s="221"/>
      <c r="X139" s="221" t="s">
        <v>163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164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8" t="s">
        <v>314</v>
      </c>
      <c r="D140" s="223"/>
      <c r="E140" s="224">
        <v>615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166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9" t="s">
        <v>167</v>
      </c>
      <c r="D141" s="225"/>
      <c r="E141" s="226">
        <v>615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166</v>
      </c>
      <c r="AH141" s="210">
        <v>4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8" t="s">
        <v>271</v>
      </c>
      <c r="D142" s="223"/>
      <c r="E142" s="224">
        <v>188.5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7">
        <v>33</v>
      </c>
      <c r="B143" s="238" t="s">
        <v>315</v>
      </c>
      <c r="C143" s="257" t="s">
        <v>316</v>
      </c>
      <c r="D143" s="239" t="s">
        <v>160</v>
      </c>
      <c r="E143" s="240">
        <v>981.54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1.4E-2</v>
      </c>
      <c r="Q143" s="240">
        <f>ROUND(E143*P143,2)</f>
        <v>13.74</v>
      </c>
      <c r="R143" s="242" t="s">
        <v>302</v>
      </c>
      <c r="S143" s="242" t="s">
        <v>171</v>
      </c>
      <c r="T143" s="243" t="s">
        <v>171</v>
      </c>
      <c r="U143" s="221">
        <v>0.08</v>
      </c>
      <c r="V143" s="221">
        <f>ROUND(E143*U143,2)</f>
        <v>78.52</v>
      </c>
      <c r="W143" s="221"/>
      <c r="X143" s="221" t="s">
        <v>163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164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8" t="s">
        <v>278</v>
      </c>
      <c r="D144" s="223"/>
      <c r="E144" s="224">
        <v>490.77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166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9" t="s">
        <v>167</v>
      </c>
      <c r="D145" s="225"/>
      <c r="E145" s="226">
        <v>490.77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166</v>
      </c>
      <c r="AH145" s="210">
        <v>4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0" t="s">
        <v>156</v>
      </c>
      <c r="B146" s="231" t="s">
        <v>115</v>
      </c>
      <c r="C146" s="256" t="s">
        <v>116</v>
      </c>
      <c r="D146" s="232"/>
      <c r="E146" s="233"/>
      <c r="F146" s="234"/>
      <c r="G146" s="234">
        <f>SUMIF(AG147:AG178,"&lt;&gt;NOR",G147:G178)</f>
        <v>0</v>
      </c>
      <c r="H146" s="234"/>
      <c r="I146" s="234">
        <f>SUM(I147:I178)</f>
        <v>0</v>
      </c>
      <c r="J146" s="234"/>
      <c r="K146" s="234">
        <f>SUM(K147:K178)</f>
        <v>0</v>
      </c>
      <c r="L146" s="234"/>
      <c r="M146" s="234">
        <f>SUM(M147:M178)</f>
        <v>0</v>
      </c>
      <c r="N146" s="233"/>
      <c r="O146" s="233">
        <f>SUM(O147:O178)</f>
        <v>0</v>
      </c>
      <c r="P146" s="233"/>
      <c r="Q146" s="233">
        <f>SUM(Q147:Q178)</f>
        <v>11.930000000000001</v>
      </c>
      <c r="R146" s="234"/>
      <c r="S146" s="234"/>
      <c r="T146" s="235"/>
      <c r="U146" s="229"/>
      <c r="V146" s="229">
        <f>SUM(V147:V178)</f>
        <v>172.24999999999997</v>
      </c>
      <c r="W146" s="229"/>
      <c r="X146" s="229"/>
      <c r="AG146" t="s">
        <v>157</v>
      </c>
    </row>
    <row r="147" spans="1:60" outlineLevel="1" x14ac:dyDescent="0.2">
      <c r="A147" s="237">
        <v>34</v>
      </c>
      <c r="B147" s="238" t="s">
        <v>317</v>
      </c>
      <c r="C147" s="257" t="s">
        <v>318</v>
      </c>
      <c r="D147" s="239" t="s">
        <v>160</v>
      </c>
      <c r="E147" s="240">
        <v>1418.5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7.3200000000000001E-3</v>
      </c>
      <c r="Q147" s="240">
        <f>ROUND(E147*P147,2)</f>
        <v>10.38</v>
      </c>
      <c r="R147" s="242" t="s">
        <v>319</v>
      </c>
      <c r="S147" s="242" t="s">
        <v>171</v>
      </c>
      <c r="T147" s="243" t="s">
        <v>171</v>
      </c>
      <c r="U147" s="221">
        <v>9.1999999999999998E-2</v>
      </c>
      <c r="V147" s="221">
        <f>ROUND(E147*U147,2)</f>
        <v>130.5</v>
      </c>
      <c r="W147" s="221"/>
      <c r="X147" s="221" t="s">
        <v>163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164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8" t="s">
        <v>314</v>
      </c>
      <c r="D148" s="223"/>
      <c r="E148" s="224">
        <v>615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166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9" t="s">
        <v>167</v>
      </c>
      <c r="D149" s="225"/>
      <c r="E149" s="226">
        <v>615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166</v>
      </c>
      <c r="AH149" s="210">
        <v>4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8" t="s">
        <v>271</v>
      </c>
      <c r="D150" s="223"/>
      <c r="E150" s="224">
        <v>188.5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166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37">
        <v>35</v>
      </c>
      <c r="B151" s="238" t="s">
        <v>320</v>
      </c>
      <c r="C151" s="257" t="s">
        <v>321</v>
      </c>
      <c r="D151" s="239" t="s">
        <v>160</v>
      </c>
      <c r="E151" s="240">
        <v>24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7.2100000000000003E-3</v>
      </c>
      <c r="Q151" s="240">
        <f>ROUND(E151*P151,2)</f>
        <v>0.17</v>
      </c>
      <c r="R151" s="242" t="s">
        <v>319</v>
      </c>
      <c r="S151" s="242" t="s">
        <v>171</v>
      </c>
      <c r="T151" s="243" t="s">
        <v>171</v>
      </c>
      <c r="U151" s="221">
        <v>0.1265</v>
      </c>
      <c r="V151" s="221">
        <f>ROUND(E151*U151,2)</f>
        <v>3.04</v>
      </c>
      <c r="W151" s="221"/>
      <c r="X151" s="221" t="s">
        <v>163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164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8" t="s">
        <v>322</v>
      </c>
      <c r="D152" s="223"/>
      <c r="E152" s="224">
        <v>12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166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9" t="s">
        <v>167</v>
      </c>
      <c r="D153" s="225"/>
      <c r="E153" s="226">
        <v>12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166</v>
      </c>
      <c r="AH153" s="210">
        <v>4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7">
        <v>36</v>
      </c>
      <c r="B154" s="238" t="s">
        <v>323</v>
      </c>
      <c r="C154" s="257" t="s">
        <v>324</v>
      </c>
      <c r="D154" s="239" t="s">
        <v>301</v>
      </c>
      <c r="E154" s="240">
        <v>222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0">
        <v>0</v>
      </c>
      <c r="O154" s="240">
        <f>ROUND(E154*N154,2)</f>
        <v>0</v>
      </c>
      <c r="P154" s="240">
        <v>3.3600000000000001E-3</v>
      </c>
      <c r="Q154" s="240">
        <f>ROUND(E154*P154,2)</f>
        <v>0.75</v>
      </c>
      <c r="R154" s="242" t="s">
        <v>319</v>
      </c>
      <c r="S154" s="242" t="s">
        <v>171</v>
      </c>
      <c r="T154" s="243" t="s">
        <v>171</v>
      </c>
      <c r="U154" s="221">
        <v>6.9000000000000006E-2</v>
      </c>
      <c r="V154" s="221">
        <f>ROUND(E154*U154,2)</f>
        <v>15.32</v>
      </c>
      <c r="W154" s="221"/>
      <c r="X154" s="221" t="s">
        <v>163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164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8" t="s">
        <v>325</v>
      </c>
      <c r="D155" s="223"/>
      <c r="E155" s="224">
        <v>82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166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9" t="s">
        <v>167</v>
      </c>
      <c r="D156" s="225"/>
      <c r="E156" s="226">
        <v>82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166</v>
      </c>
      <c r="AH156" s="210">
        <v>4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8" t="s">
        <v>326</v>
      </c>
      <c r="D157" s="223"/>
      <c r="E157" s="224">
        <v>58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7">
        <v>37</v>
      </c>
      <c r="B158" s="238" t="s">
        <v>327</v>
      </c>
      <c r="C158" s="257" t="s">
        <v>328</v>
      </c>
      <c r="D158" s="239" t="s">
        <v>237</v>
      </c>
      <c r="E158" s="240">
        <v>16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0</v>
      </c>
      <c r="O158" s="240">
        <f>ROUND(E158*N158,2)</f>
        <v>0</v>
      </c>
      <c r="P158" s="240">
        <v>1.15E-3</v>
      </c>
      <c r="Q158" s="240">
        <f>ROUND(E158*P158,2)</f>
        <v>0.02</v>
      </c>
      <c r="R158" s="242" t="s">
        <v>319</v>
      </c>
      <c r="S158" s="242" t="s">
        <v>171</v>
      </c>
      <c r="T158" s="243" t="s">
        <v>171</v>
      </c>
      <c r="U158" s="221">
        <v>9.1999999999999998E-2</v>
      </c>
      <c r="V158" s="221">
        <f>ROUND(E158*U158,2)</f>
        <v>1.47</v>
      </c>
      <c r="W158" s="221"/>
      <c r="X158" s="221" t="s">
        <v>163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164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8" t="s">
        <v>329</v>
      </c>
      <c r="D159" s="223"/>
      <c r="E159" s="224">
        <v>12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8" t="s">
        <v>330</v>
      </c>
      <c r="D160" s="223"/>
      <c r="E160" s="224">
        <v>4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7">
        <v>38</v>
      </c>
      <c r="B161" s="238" t="s">
        <v>331</v>
      </c>
      <c r="C161" s="257" t="s">
        <v>332</v>
      </c>
      <c r="D161" s="239" t="s">
        <v>301</v>
      </c>
      <c r="E161" s="240">
        <v>73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0">
        <v>0</v>
      </c>
      <c r="O161" s="240">
        <f>ROUND(E161*N161,2)</f>
        <v>0</v>
      </c>
      <c r="P161" s="240">
        <v>1.92E-3</v>
      </c>
      <c r="Q161" s="240">
        <f>ROUND(E161*P161,2)</f>
        <v>0.14000000000000001</v>
      </c>
      <c r="R161" s="242" t="s">
        <v>319</v>
      </c>
      <c r="S161" s="242" t="s">
        <v>171</v>
      </c>
      <c r="T161" s="243" t="s">
        <v>171</v>
      </c>
      <c r="U161" s="221">
        <v>5.7500000000000002E-2</v>
      </c>
      <c r="V161" s="221">
        <f>ROUND(E161*U161,2)</f>
        <v>4.2</v>
      </c>
      <c r="W161" s="221"/>
      <c r="X161" s="221" t="s">
        <v>163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164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8" t="s">
        <v>333</v>
      </c>
      <c r="D162" s="223"/>
      <c r="E162" s="224">
        <v>30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9" t="s">
        <v>167</v>
      </c>
      <c r="D163" s="225"/>
      <c r="E163" s="226">
        <v>30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166</v>
      </c>
      <c r="AH163" s="210">
        <v>4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8" t="s">
        <v>334</v>
      </c>
      <c r="D164" s="223"/>
      <c r="E164" s="224">
        <v>13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7">
        <v>39</v>
      </c>
      <c r="B165" s="238" t="s">
        <v>335</v>
      </c>
      <c r="C165" s="257" t="s">
        <v>336</v>
      </c>
      <c r="D165" s="239" t="s">
        <v>301</v>
      </c>
      <c r="E165" s="240">
        <v>111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0</v>
      </c>
      <c r="O165" s="240">
        <f>ROUND(E165*N165,2)</f>
        <v>0</v>
      </c>
      <c r="P165" s="240">
        <v>1.97E-3</v>
      </c>
      <c r="Q165" s="240">
        <f>ROUND(E165*P165,2)</f>
        <v>0.22</v>
      </c>
      <c r="R165" s="242" t="s">
        <v>319</v>
      </c>
      <c r="S165" s="242" t="s">
        <v>171</v>
      </c>
      <c r="T165" s="243" t="s">
        <v>171</v>
      </c>
      <c r="U165" s="221">
        <v>4.5999999999999999E-2</v>
      </c>
      <c r="V165" s="221">
        <f>ROUND(E165*U165,2)</f>
        <v>5.1100000000000003</v>
      </c>
      <c r="W165" s="221"/>
      <c r="X165" s="221" t="s">
        <v>163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164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8" t="s">
        <v>325</v>
      </c>
      <c r="D166" s="223"/>
      <c r="E166" s="224">
        <v>82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8" t="s">
        <v>337</v>
      </c>
      <c r="D167" s="223"/>
      <c r="E167" s="224">
        <v>29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166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7">
        <v>40</v>
      </c>
      <c r="B168" s="238" t="s">
        <v>338</v>
      </c>
      <c r="C168" s="257" t="s">
        <v>339</v>
      </c>
      <c r="D168" s="239" t="s">
        <v>301</v>
      </c>
      <c r="E168" s="240">
        <v>68.400000000000006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0</v>
      </c>
      <c r="O168" s="240">
        <f>ROUND(E168*N168,2)</f>
        <v>0</v>
      </c>
      <c r="P168" s="240">
        <v>1.3500000000000001E-3</v>
      </c>
      <c r="Q168" s="240">
        <f>ROUND(E168*P168,2)</f>
        <v>0.09</v>
      </c>
      <c r="R168" s="242" t="s">
        <v>319</v>
      </c>
      <c r="S168" s="242" t="s">
        <v>171</v>
      </c>
      <c r="T168" s="243" t="s">
        <v>171</v>
      </c>
      <c r="U168" s="221">
        <v>9.1999999999999998E-2</v>
      </c>
      <c r="V168" s="221">
        <f>ROUND(E168*U168,2)</f>
        <v>6.29</v>
      </c>
      <c r="W168" s="221"/>
      <c r="X168" s="221" t="s">
        <v>163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164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8" t="s">
        <v>340</v>
      </c>
      <c r="D169" s="223"/>
      <c r="E169" s="224">
        <v>25.2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8" t="s">
        <v>341</v>
      </c>
      <c r="D170" s="223"/>
      <c r="E170" s="224">
        <v>9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9" t="s">
        <v>167</v>
      </c>
      <c r="D171" s="225"/>
      <c r="E171" s="226">
        <v>34.200000000000003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166</v>
      </c>
      <c r="AH171" s="210">
        <v>4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7">
        <v>41</v>
      </c>
      <c r="B172" s="238" t="s">
        <v>342</v>
      </c>
      <c r="C172" s="257" t="s">
        <v>343</v>
      </c>
      <c r="D172" s="239" t="s">
        <v>301</v>
      </c>
      <c r="E172" s="240">
        <v>51.6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0</v>
      </c>
      <c r="O172" s="240">
        <f>ROUND(E172*N172,2)</f>
        <v>0</v>
      </c>
      <c r="P172" s="240">
        <v>9.3999999999999997E-4</v>
      </c>
      <c r="Q172" s="240">
        <f>ROUND(E172*P172,2)</f>
        <v>0.05</v>
      </c>
      <c r="R172" s="242" t="s">
        <v>319</v>
      </c>
      <c r="S172" s="242" t="s">
        <v>171</v>
      </c>
      <c r="T172" s="243" t="s">
        <v>171</v>
      </c>
      <c r="U172" s="221">
        <v>6.9000000000000006E-2</v>
      </c>
      <c r="V172" s="221">
        <f>ROUND(E172*U172,2)</f>
        <v>3.56</v>
      </c>
      <c r="W172" s="221"/>
      <c r="X172" s="221" t="s">
        <v>163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164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8" t="s">
        <v>344</v>
      </c>
      <c r="D173" s="223"/>
      <c r="E173" s="224">
        <v>25.8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9" t="s">
        <v>167</v>
      </c>
      <c r="D174" s="225"/>
      <c r="E174" s="226">
        <v>25.8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166</v>
      </c>
      <c r="AH174" s="210">
        <v>4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7">
        <v>42</v>
      </c>
      <c r="B175" s="238" t="s">
        <v>345</v>
      </c>
      <c r="C175" s="257" t="s">
        <v>346</v>
      </c>
      <c r="D175" s="239" t="s">
        <v>301</v>
      </c>
      <c r="E175" s="240">
        <v>48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0">
        <v>0</v>
      </c>
      <c r="O175" s="240">
        <f>ROUND(E175*N175,2)</f>
        <v>0</v>
      </c>
      <c r="P175" s="240">
        <v>2.2599999999999999E-3</v>
      </c>
      <c r="Q175" s="240">
        <f>ROUND(E175*P175,2)</f>
        <v>0.11</v>
      </c>
      <c r="R175" s="242" t="s">
        <v>319</v>
      </c>
      <c r="S175" s="242" t="s">
        <v>171</v>
      </c>
      <c r="T175" s="243" t="s">
        <v>171</v>
      </c>
      <c r="U175" s="221">
        <v>5.7500000000000002E-2</v>
      </c>
      <c r="V175" s="221">
        <f>ROUND(E175*U175,2)</f>
        <v>2.76</v>
      </c>
      <c r="W175" s="221"/>
      <c r="X175" s="221" t="s">
        <v>163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164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8" t="s">
        <v>347</v>
      </c>
      <c r="D176" s="223"/>
      <c r="E176" s="224">
        <v>18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166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9" t="s">
        <v>167</v>
      </c>
      <c r="D177" s="225"/>
      <c r="E177" s="226">
        <v>18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166</v>
      </c>
      <c r="AH177" s="210">
        <v>4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8" t="s">
        <v>348</v>
      </c>
      <c r="D178" s="223"/>
      <c r="E178" s="224">
        <v>12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166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30" t="s">
        <v>156</v>
      </c>
      <c r="B179" s="231" t="s">
        <v>117</v>
      </c>
      <c r="C179" s="256" t="s">
        <v>118</v>
      </c>
      <c r="D179" s="232"/>
      <c r="E179" s="233"/>
      <c r="F179" s="234"/>
      <c r="G179" s="234">
        <f>SUMIF(AG180:AG183,"&lt;&gt;NOR",G180:G183)</f>
        <v>0</v>
      </c>
      <c r="H179" s="234"/>
      <c r="I179" s="234">
        <f>SUM(I180:I183)</f>
        <v>0</v>
      </c>
      <c r="J179" s="234"/>
      <c r="K179" s="234">
        <f>SUM(K180:K183)</f>
        <v>0</v>
      </c>
      <c r="L179" s="234"/>
      <c r="M179" s="234">
        <f>SUM(M180:M183)</f>
        <v>0</v>
      </c>
      <c r="N179" s="233"/>
      <c r="O179" s="233">
        <f>SUM(O180:O183)</f>
        <v>0</v>
      </c>
      <c r="P179" s="233"/>
      <c r="Q179" s="233">
        <f>SUM(Q180:Q183)</f>
        <v>2.19</v>
      </c>
      <c r="R179" s="234"/>
      <c r="S179" s="234"/>
      <c r="T179" s="235"/>
      <c r="U179" s="229"/>
      <c r="V179" s="229">
        <f>SUM(V180:V183)</f>
        <v>11.58</v>
      </c>
      <c r="W179" s="229"/>
      <c r="X179" s="229"/>
      <c r="AG179" t="s">
        <v>157</v>
      </c>
    </row>
    <row r="180" spans="1:60" outlineLevel="1" x14ac:dyDescent="0.2">
      <c r="A180" s="246">
        <v>43</v>
      </c>
      <c r="B180" s="247" t="s">
        <v>349</v>
      </c>
      <c r="C180" s="262" t="s">
        <v>350</v>
      </c>
      <c r="D180" s="248" t="s">
        <v>237</v>
      </c>
      <c r="E180" s="249">
        <v>10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49">
        <v>0</v>
      </c>
      <c r="O180" s="249">
        <f>ROUND(E180*N180,2)</f>
        <v>0</v>
      </c>
      <c r="P180" s="249">
        <v>0.13100000000000001</v>
      </c>
      <c r="Q180" s="249">
        <f>ROUND(E180*P180,2)</f>
        <v>1.31</v>
      </c>
      <c r="R180" s="251" t="s">
        <v>351</v>
      </c>
      <c r="S180" s="251" t="s">
        <v>171</v>
      </c>
      <c r="T180" s="252" t="s">
        <v>171</v>
      </c>
      <c r="U180" s="221">
        <v>0.76800000000000002</v>
      </c>
      <c r="V180" s="221">
        <f>ROUND(E180*U180,2)</f>
        <v>7.68</v>
      </c>
      <c r="W180" s="221"/>
      <c r="X180" s="221" t="s">
        <v>163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7">
        <v>44</v>
      </c>
      <c r="B181" s="238" t="s">
        <v>352</v>
      </c>
      <c r="C181" s="257" t="s">
        <v>353</v>
      </c>
      <c r="D181" s="239" t="s">
        <v>237</v>
      </c>
      <c r="E181" s="240">
        <v>10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0">
        <v>0</v>
      </c>
      <c r="O181" s="240">
        <f>ROUND(E181*N181,2)</f>
        <v>0</v>
      </c>
      <c r="P181" s="240">
        <v>8.8099999999999998E-2</v>
      </c>
      <c r="Q181" s="240">
        <f>ROUND(E181*P181,2)</f>
        <v>0.88</v>
      </c>
      <c r="R181" s="242" t="s">
        <v>351</v>
      </c>
      <c r="S181" s="242" t="s">
        <v>171</v>
      </c>
      <c r="T181" s="243" t="s">
        <v>171</v>
      </c>
      <c r="U181" s="221">
        <v>0.39</v>
      </c>
      <c r="V181" s="221">
        <f>ROUND(E181*U181,2)</f>
        <v>3.9</v>
      </c>
      <c r="W181" s="221"/>
      <c r="X181" s="221" t="s">
        <v>163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164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>
        <v>45</v>
      </c>
      <c r="B182" s="218" t="s">
        <v>354</v>
      </c>
      <c r="C182" s="263" t="s">
        <v>355</v>
      </c>
      <c r="D182" s="219" t="s">
        <v>0</v>
      </c>
      <c r="E182" s="253"/>
      <c r="F182" s="222"/>
      <c r="G182" s="221">
        <f>ROUND(E182*F182,2)</f>
        <v>0</v>
      </c>
      <c r="H182" s="222"/>
      <c r="I182" s="221">
        <f>ROUND(E182*H182,2)</f>
        <v>0</v>
      </c>
      <c r="J182" s="222"/>
      <c r="K182" s="221">
        <f>ROUND(E182*J182,2)</f>
        <v>0</v>
      </c>
      <c r="L182" s="221">
        <v>21</v>
      </c>
      <c r="M182" s="221">
        <f>G182*(1+L182/100)</f>
        <v>0</v>
      </c>
      <c r="N182" s="220">
        <v>0</v>
      </c>
      <c r="O182" s="220">
        <f>ROUND(E182*N182,2)</f>
        <v>0</v>
      </c>
      <c r="P182" s="220">
        <v>0</v>
      </c>
      <c r="Q182" s="220">
        <f>ROUND(E182*P182,2)</f>
        <v>0</v>
      </c>
      <c r="R182" s="221" t="s">
        <v>351</v>
      </c>
      <c r="S182" s="221" t="s">
        <v>171</v>
      </c>
      <c r="T182" s="221" t="s">
        <v>171</v>
      </c>
      <c r="U182" s="221">
        <v>0</v>
      </c>
      <c r="V182" s="221">
        <f>ROUND(E182*U182,2)</f>
        <v>0</v>
      </c>
      <c r="W182" s="221"/>
      <c r="X182" s="221" t="s">
        <v>291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292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4" t="s">
        <v>356</v>
      </c>
      <c r="D183" s="254"/>
      <c r="E183" s="254"/>
      <c r="F183" s="254"/>
      <c r="G183" s="254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179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30" t="s">
        <v>156</v>
      </c>
      <c r="B184" s="231" t="s">
        <v>119</v>
      </c>
      <c r="C184" s="256" t="s">
        <v>120</v>
      </c>
      <c r="D184" s="232"/>
      <c r="E184" s="233"/>
      <c r="F184" s="234"/>
      <c r="G184" s="234">
        <f>SUMIF(AG185:AG188,"&lt;&gt;NOR",G185:G188)</f>
        <v>0</v>
      </c>
      <c r="H184" s="234"/>
      <c r="I184" s="234">
        <f>SUM(I185:I188)</f>
        <v>0</v>
      </c>
      <c r="J184" s="234"/>
      <c r="K184" s="234">
        <f>SUM(K185:K188)</f>
        <v>0</v>
      </c>
      <c r="L184" s="234"/>
      <c r="M184" s="234">
        <f>SUM(M185:M188)</f>
        <v>0</v>
      </c>
      <c r="N184" s="233"/>
      <c r="O184" s="233">
        <f>SUM(O185:O188)</f>
        <v>0</v>
      </c>
      <c r="P184" s="233"/>
      <c r="Q184" s="233">
        <f>SUM(Q185:Q188)</f>
        <v>0.99</v>
      </c>
      <c r="R184" s="234"/>
      <c r="S184" s="234"/>
      <c r="T184" s="235"/>
      <c r="U184" s="229"/>
      <c r="V184" s="229">
        <f>SUM(V185:V188)</f>
        <v>86.38</v>
      </c>
      <c r="W184" s="229"/>
      <c r="X184" s="229"/>
      <c r="AG184" t="s">
        <v>157</v>
      </c>
    </row>
    <row r="185" spans="1:60" outlineLevel="1" x14ac:dyDescent="0.2">
      <c r="A185" s="237">
        <v>46</v>
      </c>
      <c r="B185" s="238" t="s">
        <v>357</v>
      </c>
      <c r="C185" s="257" t="s">
        <v>358</v>
      </c>
      <c r="D185" s="239" t="s">
        <v>160</v>
      </c>
      <c r="E185" s="240">
        <v>141.6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0</v>
      </c>
      <c r="O185" s="240">
        <f>ROUND(E185*N185,2)</f>
        <v>0</v>
      </c>
      <c r="P185" s="240">
        <v>5.0000000000000001E-3</v>
      </c>
      <c r="Q185" s="240">
        <f>ROUND(E185*P185,2)</f>
        <v>0.71</v>
      </c>
      <c r="R185" s="242" t="s">
        <v>359</v>
      </c>
      <c r="S185" s="242" t="s">
        <v>171</v>
      </c>
      <c r="T185" s="243" t="s">
        <v>171</v>
      </c>
      <c r="U185" s="221">
        <v>0.51</v>
      </c>
      <c r="V185" s="221">
        <f>ROUND(E185*U185,2)</f>
        <v>72.22</v>
      </c>
      <c r="W185" s="221"/>
      <c r="X185" s="221" t="s">
        <v>163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164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8" t="s">
        <v>360</v>
      </c>
      <c r="D186" s="223"/>
      <c r="E186" s="224">
        <v>141.6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166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7">
        <v>47</v>
      </c>
      <c r="B187" s="238" t="s">
        <v>361</v>
      </c>
      <c r="C187" s="257" t="s">
        <v>362</v>
      </c>
      <c r="D187" s="239" t="s">
        <v>160</v>
      </c>
      <c r="E187" s="240">
        <v>141.6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0">
        <v>0</v>
      </c>
      <c r="O187" s="240">
        <f>ROUND(E187*N187,2)</f>
        <v>0</v>
      </c>
      <c r="P187" s="240">
        <v>2E-3</v>
      </c>
      <c r="Q187" s="240">
        <f>ROUND(E187*P187,2)</f>
        <v>0.28000000000000003</v>
      </c>
      <c r="R187" s="242" t="s">
        <v>359</v>
      </c>
      <c r="S187" s="242" t="s">
        <v>171</v>
      </c>
      <c r="T187" s="243" t="s">
        <v>171</v>
      </c>
      <c r="U187" s="221">
        <v>0.1</v>
      </c>
      <c r="V187" s="221">
        <f>ROUND(E187*U187,2)</f>
        <v>14.16</v>
      </c>
      <c r="W187" s="221"/>
      <c r="X187" s="221" t="s">
        <v>163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164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8" t="s">
        <v>360</v>
      </c>
      <c r="D188" s="223"/>
      <c r="E188" s="224">
        <v>141.6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166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x14ac:dyDescent="0.2">
      <c r="A189" s="230" t="s">
        <v>156</v>
      </c>
      <c r="B189" s="231" t="s">
        <v>121</v>
      </c>
      <c r="C189" s="256" t="s">
        <v>122</v>
      </c>
      <c r="D189" s="232"/>
      <c r="E189" s="233"/>
      <c r="F189" s="234"/>
      <c r="G189" s="234">
        <f>SUMIF(AG190:AG198,"&lt;&gt;NOR",G190:G198)</f>
        <v>0</v>
      </c>
      <c r="H189" s="234"/>
      <c r="I189" s="234">
        <f>SUM(I190:I198)</f>
        <v>0</v>
      </c>
      <c r="J189" s="234"/>
      <c r="K189" s="234">
        <f>SUM(K190:K198)</f>
        <v>0</v>
      </c>
      <c r="L189" s="234"/>
      <c r="M189" s="234">
        <f>SUM(M190:M198)</f>
        <v>0</v>
      </c>
      <c r="N189" s="233"/>
      <c r="O189" s="233">
        <f>SUM(O190:O198)</f>
        <v>0</v>
      </c>
      <c r="P189" s="233"/>
      <c r="Q189" s="233">
        <f>SUM(Q190:Q198)</f>
        <v>0.71</v>
      </c>
      <c r="R189" s="234"/>
      <c r="S189" s="234"/>
      <c r="T189" s="235"/>
      <c r="U189" s="229"/>
      <c r="V189" s="229">
        <f>SUM(V190:V198)</f>
        <v>74.900000000000006</v>
      </c>
      <c r="W189" s="229"/>
      <c r="X189" s="229"/>
      <c r="AG189" t="s">
        <v>157</v>
      </c>
    </row>
    <row r="190" spans="1:60" ht="22.5" outlineLevel="1" x14ac:dyDescent="0.2">
      <c r="A190" s="237">
        <v>48</v>
      </c>
      <c r="B190" s="238" t="s">
        <v>363</v>
      </c>
      <c r="C190" s="257" t="s">
        <v>364</v>
      </c>
      <c r="D190" s="239" t="s">
        <v>160</v>
      </c>
      <c r="E190" s="240">
        <v>713.36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0</v>
      </c>
      <c r="O190" s="240">
        <f>ROUND(E190*N190,2)</f>
        <v>0</v>
      </c>
      <c r="P190" s="240">
        <v>1E-3</v>
      </c>
      <c r="Q190" s="240">
        <f>ROUND(E190*P190,2)</f>
        <v>0.71</v>
      </c>
      <c r="R190" s="242" t="s">
        <v>365</v>
      </c>
      <c r="S190" s="242" t="s">
        <v>171</v>
      </c>
      <c r="T190" s="243" t="s">
        <v>171</v>
      </c>
      <c r="U190" s="221">
        <v>0.105</v>
      </c>
      <c r="V190" s="221">
        <f>ROUND(E190*U190,2)</f>
        <v>74.900000000000006</v>
      </c>
      <c r="W190" s="221"/>
      <c r="X190" s="221" t="s">
        <v>163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164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8" t="s">
        <v>366</v>
      </c>
      <c r="D191" s="223"/>
      <c r="E191" s="224">
        <v>41.2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8" t="s">
        <v>367</v>
      </c>
      <c r="D192" s="223"/>
      <c r="E192" s="224">
        <v>130.24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166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8" t="s">
        <v>368</v>
      </c>
      <c r="D193" s="223"/>
      <c r="E193" s="224">
        <v>32.799999999999997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166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8" t="s">
        <v>369</v>
      </c>
      <c r="D194" s="223"/>
      <c r="E194" s="224">
        <v>35.6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166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8" t="s">
        <v>370</v>
      </c>
      <c r="D195" s="223"/>
      <c r="E195" s="224">
        <v>36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166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8" t="s">
        <v>371</v>
      </c>
      <c r="D196" s="223"/>
      <c r="E196" s="224">
        <v>32.64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8" t="s">
        <v>372</v>
      </c>
      <c r="D197" s="223"/>
      <c r="E197" s="224">
        <v>48.2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166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9" t="s">
        <v>167</v>
      </c>
      <c r="D198" s="225"/>
      <c r="E198" s="226">
        <v>356.68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166</v>
      </c>
      <c r="AH198" s="210">
        <v>4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30" t="s">
        <v>156</v>
      </c>
      <c r="B199" s="231" t="s">
        <v>125</v>
      </c>
      <c r="C199" s="256" t="s">
        <v>126</v>
      </c>
      <c r="D199" s="232"/>
      <c r="E199" s="233"/>
      <c r="F199" s="234"/>
      <c r="G199" s="234">
        <f>SUMIF(AG200:AG236,"&lt;&gt;NOR",G200:G236)</f>
        <v>0</v>
      </c>
      <c r="H199" s="234"/>
      <c r="I199" s="234">
        <f>SUM(I200:I236)</f>
        <v>0</v>
      </c>
      <c r="J199" s="234"/>
      <c r="K199" s="234">
        <f>SUM(K200:K236)</f>
        <v>0</v>
      </c>
      <c r="L199" s="234"/>
      <c r="M199" s="234">
        <f>SUM(M200:M236)</f>
        <v>0</v>
      </c>
      <c r="N199" s="233"/>
      <c r="O199" s="233">
        <f>SUM(O200:O236)</f>
        <v>0</v>
      </c>
      <c r="P199" s="233"/>
      <c r="Q199" s="233">
        <f>SUM(Q200:Q236)</f>
        <v>0</v>
      </c>
      <c r="R199" s="234"/>
      <c r="S199" s="234"/>
      <c r="T199" s="235"/>
      <c r="U199" s="229"/>
      <c r="V199" s="229">
        <f>SUM(V200:V236)</f>
        <v>3370.8500000000004</v>
      </c>
      <c r="W199" s="229"/>
      <c r="X199" s="229"/>
      <c r="AG199" t="s">
        <v>157</v>
      </c>
    </row>
    <row r="200" spans="1:60" outlineLevel="1" x14ac:dyDescent="0.2">
      <c r="A200" s="237">
        <v>49</v>
      </c>
      <c r="B200" s="238" t="s">
        <v>373</v>
      </c>
      <c r="C200" s="257" t="s">
        <v>374</v>
      </c>
      <c r="D200" s="239" t="s">
        <v>375</v>
      </c>
      <c r="E200" s="240">
        <v>618.77863000000002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 t="s">
        <v>376</v>
      </c>
      <c r="S200" s="242" t="s">
        <v>171</v>
      </c>
      <c r="T200" s="243" t="s">
        <v>171</v>
      </c>
      <c r="U200" s="221">
        <v>4.5999999999999999E-2</v>
      </c>
      <c r="V200" s="221">
        <f>ROUND(E200*U200,2)</f>
        <v>28.46</v>
      </c>
      <c r="W200" s="221"/>
      <c r="X200" s="221" t="s">
        <v>163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164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8" t="s">
        <v>377</v>
      </c>
      <c r="D201" s="223"/>
      <c r="E201" s="224">
        <v>618.77863000000002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166</v>
      </c>
      <c r="AH201" s="210">
        <v>5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7">
        <v>50</v>
      </c>
      <c r="B202" s="238" t="s">
        <v>378</v>
      </c>
      <c r="C202" s="257" t="s">
        <v>379</v>
      </c>
      <c r="D202" s="239" t="s">
        <v>375</v>
      </c>
      <c r="E202" s="240">
        <v>618.77863000000002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0">
        <v>0</v>
      </c>
      <c r="O202" s="240">
        <f>ROUND(E202*N202,2)</f>
        <v>0</v>
      </c>
      <c r="P202" s="240">
        <v>0</v>
      </c>
      <c r="Q202" s="240">
        <f>ROUND(E202*P202,2)</f>
        <v>0</v>
      </c>
      <c r="R202" s="242" t="s">
        <v>376</v>
      </c>
      <c r="S202" s="242" t="s">
        <v>171</v>
      </c>
      <c r="T202" s="243" t="s">
        <v>171</v>
      </c>
      <c r="U202" s="221">
        <v>0</v>
      </c>
      <c r="V202" s="221">
        <f>ROUND(E202*U202,2)</f>
        <v>0</v>
      </c>
      <c r="W202" s="221"/>
      <c r="X202" s="221" t="s">
        <v>163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164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8" t="s">
        <v>380</v>
      </c>
      <c r="D203" s="223"/>
      <c r="E203" s="224">
        <v>2.9176899999999999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166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8" t="s">
        <v>381</v>
      </c>
      <c r="D204" s="223"/>
      <c r="E204" s="224">
        <v>260.19600000000003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166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8" t="s">
        <v>382</v>
      </c>
      <c r="D205" s="223"/>
      <c r="E205" s="224">
        <v>355.66494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7">
        <v>51</v>
      </c>
      <c r="B206" s="238" t="s">
        <v>383</v>
      </c>
      <c r="C206" s="257" t="s">
        <v>384</v>
      </c>
      <c r="D206" s="239" t="s">
        <v>375</v>
      </c>
      <c r="E206" s="240">
        <v>66.091260000000005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0">
        <v>0</v>
      </c>
      <c r="O206" s="240">
        <f>ROUND(E206*N206,2)</f>
        <v>0</v>
      </c>
      <c r="P206" s="240">
        <v>0</v>
      </c>
      <c r="Q206" s="240">
        <f>ROUND(E206*P206,2)</f>
        <v>0</v>
      </c>
      <c r="R206" s="242" t="s">
        <v>183</v>
      </c>
      <c r="S206" s="242" t="s">
        <v>171</v>
      </c>
      <c r="T206" s="243" t="s">
        <v>171</v>
      </c>
      <c r="U206" s="221">
        <v>0</v>
      </c>
      <c r="V206" s="221">
        <f>ROUND(E206*U206,2)</f>
        <v>0</v>
      </c>
      <c r="W206" s="221"/>
      <c r="X206" s="221" t="s">
        <v>163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164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8" t="s">
        <v>385</v>
      </c>
      <c r="D207" s="223"/>
      <c r="E207" s="224">
        <v>1428.98072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166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17"/>
      <c r="B208" s="218"/>
      <c r="C208" s="258" t="s">
        <v>386</v>
      </c>
      <c r="D208" s="223"/>
      <c r="E208" s="224">
        <v>-12.21213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166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8" t="s">
        <v>387</v>
      </c>
      <c r="D209" s="223"/>
      <c r="E209" s="224">
        <v>-669.39291000000003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166</v>
      </c>
      <c r="AH209" s="210">
        <v>5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8" t="s">
        <v>388</v>
      </c>
      <c r="D210" s="223"/>
      <c r="E210" s="224">
        <v>-0.70799999999999996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166</v>
      </c>
      <c r="AH210" s="210">
        <v>5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8" t="s">
        <v>389</v>
      </c>
      <c r="D211" s="223"/>
      <c r="E211" s="224">
        <v>-50.279859999999999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166</v>
      </c>
      <c r="AH211" s="210">
        <v>5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8" t="s">
        <v>390</v>
      </c>
      <c r="D212" s="223"/>
      <c r="E212" s="224">
        <v>-1.5931999999999999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166</v>
      </c>
      <c r="AH212" s="210">
        <v>5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8" t="s">
        <v>391</v>
      </c>
      <c r="D213" s="223"/>
      <c r="E213" s="224">
        <v>-9.9247300000000003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166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8" t="s">
        <v>392</v>
      </c>
      <c r="D214" s="223"/>
      <c r="E214" s="224">
        <v>-618.77863000000002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166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7">
        <v>52</v>
      </c>
      <c r="B215" s="238" t="s">
        <v>393</v>
      </c>
      <c r="C215" s="257" t="s">
        <v>394</v>
      </c>
      <c r="D215" s="239" t="s">
        <v>375</v>
      </c>
      <c r="E215" s="240">
        <v>669.39291000000003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0">
        <v>0</v>
      </c>
      <c r="O215" s="240">
        <f>ROUND(E215*N215,2)</f>
        <v>0</v>
      </c>
      <c r="P215" s="240">
        <v>0</v>
      </c>
      <c r="Q215" s="240">
        <f>ROUND(E215*P215,2)</f>
        <v>0</v>
      </c>
      <c r="R215" s="242" t="s">
        <v>183</v>
      </c>
      <c r="S215" s="242" t="s">
        <v>171</v>
      </c>
      <c r="T215" s="243" t="s">
        <v>171</v>
      </c>
      <c r="U215" s="221">
        <v>0</v>
      </c>
      <c r="V215" s="221">
        <f>ROUND(E215*U215,2)</f>
        <v>0</v>
      </c>
      <c r="W215" s="221"/>
      <c r="X215" s="221" t="s">
        <v>163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164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8" t="s">
        <v>395</v>
      </c>
      <c r="D216" s="223"/>
      <c r="E216" s="224">
        <v>294.86446000000001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166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8" t="s">
        <v>396</v>
      </c>
      <c r="D217" s="223"/>
      <c r="E217" s="224">
        <v>320.63869999999997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166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8" t="s">
        <v>397</v>
      </c>
      <c r="D218" s="223"/>
      <c r="E218" s="224">
        <v>53.889749999999999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166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6">
        <v>53</v>
      </c>
      <c r="B219" s="247" t="s">
        <v>398</v>
      </c>
      <c r="C219" s="262" t="s">
        <v>399</v>
      </c>
      <c r="D219" s="248" t="s">
        <v>375</v>
      </c>
      <c r="E219" s="249">
        <v>0.70799999999999996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49">
        <v>0</v>
      </c>
      <c r="O219" s="249">
        <f>ROUND(E219*N219,2)</f>
        <v>0</v>
      </c>
      <c r="P219" s="249">
        <v>0</v>
      </c>
      <c r="Q219" s="249">
        <f>ROUND(E219*P219,2)</f>
        <v>0</v>
      </c>
      <c r="R219" s="251" t="s">
        <v>183</v>
      </c>
      <c r="S219" s="251" t="s">
        <v>171</v>
      </c>
      <c r="T219" s="252" t="s">
        <v>171</v>
      </c>
      <c r="U219" s="221">
        <v>0</v>
      </c>
      <c r="V219" s="221">
        <f>ROUND(E219*U219,2)</f>
        <v>0</v>
      </c>
      <c r="W219" s="221"/>
      <c r="X219" s="221" t="s">
        <v>163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164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6">
        <v>54</v>
      </c>
      <c r="B220" s="247" t="s">
        <v>400</v>
      </c>
      <c r="C220" s="262" t="s">
        <v>401</v>
      </c>
      <c r="D220" s="248" t="s">
        <v>375</v>
      </c>
      <c r="E220" s="249">
        <v>50.279859999999999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49">
        <v>0</v>
      </c>
      <c r="O220" s="249">
        <f>ROUND(E220*N220,2)</f>
        <v>0</v>
      </c>
      <c r="P220" s="249">
        <v>0</v>
      </c>
      <c r="Q220" s="249">
        <f>ROUND(E220*P220,2)</f>
        <v>0</v>
      </c>
      <c r="R220" s="251" t="s">
        <v>183</v>
      </c>
      <c r="S220" s="251" t="s">
        <v>171</v>
      </c>
      <c r="T220" s="252" t="s">
        <v>171</v>
      </c>
      <c r="U220" s="221">
        <v>0</v>
      </c>
      <c r="V220" s="221">
        <f>ROUND(E220*U220,2)</f>
        <v>0</v>
      </c>
      <c r="W220" s="221"/>
      <c r="X220" s="221" t="s">
        <v>163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164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7">
        <v>55</v>
      </c>
      <c r="B221" s="238" t="s">
        <v>402</v>
      </c>
      <c r="C221" s="257" t="s">
        <v>403</v>
      </c>
      <c r="D221" s="239" t="s">
        <v>375</v>
      </c>
      <c r="E221" s="240">
        <v>1.5931999999999999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0">
        <v>0</v>
      </c>
      <c r="O221" s="240">
        <f>ROUND(E221*N221,2)</f>
        <v>0</v>
      </c>
      <c r="P221" s="240">
        <v>0</v>
      </c>
      <c r="Q221" s="240">
        <f>ROUND(E221*P221,2)</f>
        <v>0</v>
      </c>
      <c r="R221" s="242" t="s">
        <v>183</v>
      </c>
      <c r="S221" s="242" t="s">
        <v>171</v>
      </c>
      <c r="T221" s="243" t="s">
        <v>171</v>
      </c>
      <c r="U221" s="221">
        <v>0</v>
      </c>
      <c r="V221" s="221">
        <f>ROUND(E221*U221,2)</f>
        <v>0</v>
      </c>
      <c r="W221" s="221"/>
      <c r="X221" s="221" t="s">
        <v>163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164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8" t="s">
        <v>404</v>
      </c>
      <c r="D222" s="223"/>
      <c r="E222" s="224">
        <v>1.31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166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8" t="s">
        <v>405</v>
      </c>
      <c r="D223" s="223"/>
      <c r="E223" s="224">
        <v>0.28320000000000001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166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7">
        <v>56</v>
      </c>
      <c r="B224" s="238" t="s">
        <v>406</v>
      </c>
      <c r="C224" s="257" t="s">
        <v>407</v>
      </c>
      <c r="D224" s="239" t="s">
        <v>375</v>
      </c>
      <c r="E224" s="240">
        <v>9.9247300000000003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0">
        <v>0</v>
      </c>
      <c r="O224" s="240">
        <f>ROUND(E224*N224,2)</f>
        <v>0</v>
      </c>
      <c r="P224" s="240">
        <v>0</v>
      </c>
      <c r="Q224" s="240">
        <f>ROUND(E224*P224,2)</f>
        <v>0</v>
      </c>
      <c r="R224" s="242" t="s">
        <v>183</v>
      </c>
      <c r="S224" s="242" t="s">
        <v>171</v>
      </c>
      <c r="T224" s="243" t="s">
        <v>171</v>
      </c>
      <c r="U224" s="221">
        <v>0</v>
      </c>
      <c r="V224" s="221">
        <f>ROUND(E224*U224,2)</f>
        <v>0</v>
      </c>
      <c r="W224" s="221"/>
      <c r="X224" s="221" t="s">
        <v>163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164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8" t="s">
        <v>408</v>
      </c>
      <c r="D225" s="223"/>
      <c r="E225" s="224">
        <v>1.37398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166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8" t="s">
        <v>409</v>
      </c>
      <c r="D226" s="223"/>
      <c r="E226" s="224">
        <v>0.71335999999999999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166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8" t="s">
        <v>410</v>
      </c>
      <c r="D227" s="223"/>
      <c r="E227" s="224">
        <v>7.8373900000000001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166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37">
        <v>57</v>
      </c>
      <c r="B228" s="238" t="s">
        <v>411</v>
      </c>
      <c r="C228" s="257" t="s">
        <v>412</v>
      </c>
      <c r="D228" s="239" t="s">
        <v>375</v>
      </c>
      <c r="E228" s="240">
        <v>1428.98072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0">
        <v>0</v>
      </c>
      <c r="O228" s="240">
        <f>ROUND(E228*N228,2)</f>
        <v>0</v>
      </c>
      <c r="P228" s="240">
        <v>0</v>
      </c>
      <c r="Q228" s="240">
        <f>ROUND(E228*P228,2)</f>
        <v>0</v>
      </c>
      <c r="R228" s="242" t="s">
        <v>177</v>
      </c>
      <c r="S228" s="242" t="s">
        <v>171</v>
      </c>
      <c r="T228" s="243" t="s">
        <v>171</v>
      </c>
      <c r="U228" s="221">
        <v>0.27700000000000002</v>
      </c>
      <c r="V228" s="221">
        <f>ROUND(E228*U228,2)</f>
        <v>395.83</v>
      </c>
      <c r="W228" s="221"/>
      <c r="X228" s="221" t="s">
        <v>413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414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60" t="s">
        <v>415</v>
      </c>
      <c r="D229" s="245"/>
      <c r="E229" s="245"/>
      <c r="F229" s="245"/>
      <c r="G229" s="245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179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6">
        <v>58</v>
      </c>
      <c r="B230" s="247" t="s">
        <v>416</v>
      </c>
      <c r="C230" s="262" t="s">
        <v>417</v>
      </c>
      <c r="D230" s="248" t="s">
        <v>375</v>
      </c>
      <c r="E230" s="249">
        <v>1428.98072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49">
        <v>0</v>
      </c>
      <c r="O230" s="249">
        <f>ROUND(E230*N230,2)</f>
        <v>0</v>
      </c>
      <c r="P230" s="249">
        <v>0</v>
      </c>
      <c r="Q230" s="249">
        <f>ROUND(E230*P230,2)</f>
        <v>0</v>
      </c>
      <c r="R230" s="251" t="s">
        <v>183</v>
      </c>
      <c r="S230" s="251" t="s">
        <v>171</v>
      </c>
      <c r="T230" s="252" t="s">
        <v>171</v>
      </c>
      <c r="U230" s="221">
        <v>0.49</v>
      </c>
      <c r="V230" s="221">
        <f>ROUND(E230*U230,2)</f>
        <v>700.2</v>
      </c>
      <c r="W230" s="221"/>
      <c r="X230" s="221" t="s">
        <v>413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414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7">
        <v>59</v>
      </c>
      <c r="B231" s="238" t="s">
        <v>418</v>
      </c>
      <c r="C231" s="257" t="s">
        <v>419</v>
      </c>
      <c r="D231" s="239" t="s">
        <v>375</v>
      </c>
      <c r="E231" s="240">
        <v>6481.6136299999998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21</v>
      </c>
      <c r="M231" s="242">
        <f>G231*(1+L231/100)</f>
        <v>0</v>
      </c>
      <c r="N231" s="240">
        <v>0</v>
      </c>
      <c r="O231" s="240">
        <f>ROUND(E231*N231,2)</f>
        <v>0</v>
      </c>
      <c r="P231" s="240">
        <v>0</v>
      </c>
      <c r="Q231" s="240">
        <f>ROUND(E231*P231,2)</f>
        <v>0</v>
      </c>
      <c r="R231" s="242" t="s">
        <v>183</v>
      </c>
      <c r="S231" s="242" t="s">
        <v>171</v>
      </c>
      <c r="T231" s="243" t="s">
        <v>171</v>
      </c>
      <c r="U231" s="221">
        <v>0</v>
      </c>
      <c r="V231" s="221">
        <f>ROUND(E231*U231,2)</f>
        <v>0</v>
      </c>
      <c r="W231" s="221"/>
      <c r="X231" s="221" t="s">
        <v>413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414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5" t="s">
        <v>420</v>
      </c>
      <c r="D232" s="255"/>
      <c r="E232" s="255"/>
      <c r="F232" s="255"/>
      <c r="G232" s="255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421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7">
        <v>60</v>
      </c>
      <c r="B233" s="238" t="s">
        <v>418</v>
      </c>
      <c r="C233" s="257" t="s">
        <v>419</v>
      </c>
      <c r="D233" s="239" t="s">
        <v>375</v>
      </c>
      <c r="E233" s="240">
        <v>618.77723000000003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0">
        <v>0</v>
      </c>
      <c r="O233" s="240">
        <f>ROUND(E233*N233,2)</f>
        <v>0</v>
      </c>
      <c r="P233" s="240">
        <v>0</v>
      </c>
      <c r="Q233" s="240">
        <f>ROUND(E233*P233,2)</f>
        <v>0</v>
      </c>
      <c r="R233" s="242" t="s">
        <v>183</v>
      </c>
      <c r="S233" s="242" t="s">
        <v>171</v>
      </c>
      <c r="T233" s="243" t="s">
        <v>171</v>
      </c>
      <c r="U233" s="221">
        <v>0</v>
      </c>
      <c r="V233" s="221">
        <f>ROUND(E233*U233,2)</f>
        <v>0</v>
      </c>
      <c r="W233" s="221"/>
      <c r="X233" s="221" t="s">
        <v>413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414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5" t="s">
        <v>422</v>
      </c>
      <c r="D234" s="255"/>
      <c r="E234" s="255"/>
      <c r="F234" s="255"/>
      <c r="G234" s="255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421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6">
        <v>61</v>
      </c>
      <c r="B235" s="247" t="s">
        <v>423</v>
      </c>
      <c r="C235" s="262" t="s">
        <v>424</v>
      </c>
      <c r="D235" s="248" t="s">
        <v>375</v>
      </c>
      <c r="E235" s="249">
        <v>1428.98072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49">
        <v>0</v>
      </c>
      <c r="O235" s="249">
        <f>ROUND(E235*N235,2)</f>
        <v>0</v>
      </c>
      <c r="P235" s="249">
        <v>0</v>
      </c>
      <c r="Q235" s="249">
        <f>ROUND(E235*P235,2)</f>
        <v>0</v>
      </c>
      <c r="R235" s="251" t="s">
        <v>183</v>
      </c>
      <c r="S235" s="251" t="s">
        <v>171</v>
      </c>
      <c r="T235" s="252" t="s">
        <v>171</v>
      </c>
      <c r="U235" s="221">
        <v>0.94199999999999995</v>
      </c>
      <c r="V235" s="221">
        <f>ROUND(E235*U235,2)</f>
        <v>1346.1</v>
      </c>
      <c r="W235" s="221"/>
      <c r="X235" s="221" t="s">
        <v>413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414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37">
        <v>62</v>
      </c>
      <c r="B236" s="238" t="s">
        <v>425</v>
      </c>
      <c r="C236" s="257" t="s">
        <v>426</v>
      </c>
      <c r="D236" s="239" t="s">
        <v>375</v>
      </c>
      <c r="E236" s="240">
        <v>8573.8843300000008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2" t="s">
        <v>183</v>
      </c>
      <c r="S236" s="242" t="s">
        <v>171</v>
      </c>
      <c r="T236" s="243" t="s">
        <v>171</v>
      </c>
      <c r="U236" s="221">
        <v>0.105</v>
      </c>
      <c r="V236" s="221">
        <f>ROUND(E236*U236,2)</f>
        <v>900.26</v>
      </c>
      <c r="W236" s="221"/>
      <c r="X236" s="221" t="s">
        <v>413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414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3"/>
      <c r="B237" s="4"/>
      <c r="C237" s="266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E237">
        <v>15</v>
      </c>
      <c r="AF237">
        <v>21</v>
      </c>
      <c r="AG237" t="s">
        <v>143</v>
      </c>
    </row>
    <row r="238" spans="1:60" x14ac:dyDescent="0.2">
      <c r="A238" s="213"/>
      <c r="B238" s="214" t="s">
        <v>29</v>
      </c>
      <c r="C238" s="267"/>
      <c r="D238" s="215"/>
      <c r="E238" s="216"/>
      <c r="F238" s="216"/>
      <c r="G238" s="236">
        <f>G8+G12+G17+G105+G113+G117+G124+G128+G146+G179+G184+G189+G199</f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f>SUMIF(L7:L236,AE237,G7:G236)</f>
        <v>0</v>
      </c>
      <c r="AF238">
        <f>SUMIF(L7:L236,AF237,G7:G236)</f>
        <v>0</v>
      </c>
      <c r="AG238" t="s">
        <v>427</v>
      </c>
    </row>
    <row r="239" spans="1:60" x14ac:dyDescent="0.2">
      <c r="C239" s="268"/>
      <c r="D239" s="10"/>
      <c r="AG239" t="s">
        <v>428</v>
      </c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20">
    <mergeCell ref="C232:G232"/>
    <mergeCell ref="C234:G234"/>
    <mergeCell ref="C77:G77"/>
    <mergeCell ref="C100:G100"/>
    <mergeCell ref="C123:G123"/>
    <mergeCell ref="C127:G127"/>
    <mergeCell ref="C183:G183"/>
    <mergeCell ref="C229:G229"/>
    <mergeCell ref="C30:G30"/>
    <mergeCell ref="C33:G33"/>
    <mergeCell ref="C39:G39"/>
    <mergeCell ref="C44:G44"/>
    <mergeCell ref="C54:G54"/>
    <mergeCell ref="C68:G68"/>
    <mergeCell ref="A1:G1"/>
    <mergeCell ref="C2:G2"/>
    <mergeCell ref="C3:G3"/>
    <mergeCell ref="C4:G4"/>
    <mergeCell ref="C19:G19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93</v>
      </c>
      <c r="C8" s="256" t="s">
        <v>94</v>
      </c>
      <c r="D8" s="232"/>
      <c r="E8" s="233"/>
      <c r="F8" s="234"/>
      <c r="G8" s="234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3"/>
      <c r="O8" s="233">
        <f>SUM(O9:O19)</f>
        <v>0.02</v>
      </c>
      <c r="P8" s="233"/>
      <c r="Q8" s="233">
        <f>SUM(Q9:Q19)</f>
        <v>6.28</v>
      </c>
      <c r="R8" s="234"/>
      <c r="S8" s="234"/>
      <c r="T8" s="235"/>
      <c r="U8" s="229"/>
      <c r="V8" s="229">
        <f>SUM(V9:V19)</f>
        <v>53.919999999999995</v>
      </c>
      <c r="W8" s="229"/>
      <c r="X8" s="229"/>
      <c r="AG8" t="s">
        <v>157</v>
      </c>
    </row>
    <row r="9" spans="1:60" outlineLevel="1" x14ac:dyDescent="0.2">
      <c r="A9" s="246">
        <v>1</v>
      </c>
      <c r="B9" s="247" t="s">
        <v>429</v>
      </c>
      <c r="C9" s="262" t="s">
        <v>430</v>
      </c>
      <c r="D9" s="248" t="s">
        <v>176</v>
      </c>
      <c r="E9" s="249">
        <v>2.2999999999999998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171</v>
      </c>
      <c r="T9" s="252" t="s">
        <v>162</v>
      </c>
      <c r="U9" s="221">
        <v>1.4379999999999999</v>
      </c>
      <c r="V9" s="221">
        <f>ROUND(E9*U9,2)</f>
        <v>3.31</v>
      </c>
      <c r="W9" s="221"/>
      <c r="X9" s="221" t="s">
        <v>431</v>
      </c>
      <c r="Y9" s="210"/>
      <c r="Z9" s="210"/>
      <c r="AA9" s="210"/>
      <c r="AB9" s="210"/>
      <c r="AC9" s="210"/>
      <c r="AD9" s="210"/>
      <c r="AE9" s="210"/>
      <c r="AF9" s="210"/>
      <c r="AG9" s="210" t="s">
        <v>432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6">
        <v>2</v>
      </c>
      <c r="B10" s="247" t="s">
        <v>433</v>
      </c>
      <c r="C10" s="262" t="s">
        <v>434</v>
      </c>
      <c r="D10" s="248" t="s">
        <v>160</v>
      </c>
      <c r="E10" s="249">
        <v>11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0.44500000000000001</v>
      </c>
      <c r="Q10" s="249">
        <f>ROUND(E10*P10,2)</f>
        <v>4.9000000000000004</v>
      </c>
      <c r="R10" s="251"/>
      <c r="S10" s="251" t="s">
        <v>171</v>
      </c>
      <c r="T10" s="252" t="s">
        <v>162</v>
      </c>
      <c r="U10" s="221">
        <v>0.56299999999999994</v>
      </c>
      <c r="V10" s="221">
        <f>ROUND(E10*U10,2)</f>
        <v>6.19</v>
      </c>
      <c r="W10" s="221"/>
      <c r="X10" s="221" t="s">
        <v>431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435</v>
      </c>
      <c r="C11" s="262" t="s">
        <v>436</v>
      </c>
      <c r="D11" s="248" t="s">
        <v>176</v>
      </c>
      <c r="E11" s="249">
        <v>13.7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171</v>
      </c>
      <c r="T11" s="252" t="s">
        <v>162</v>
      </c>
      <c r="U11" s="221">
        <v>0.495</v>
      </c>
      <c r="V11" s="221">
        <f>ROUND(E11*U11,2)</f>
        <v>6.78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4</v>
      </c>
      <c r="B12" s="247" t="s">
        <v>438</v>
      </c>
      <c r="C12" s="262" t="s">
        <v>439</v>
      </c>
      <c r="D12" s="248" t="s">
        <v>176</v>
      </c>
      <c r="E12" s="249">
        <v>13.7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171</v>
      </c>
      <c r="T12" s="252" t="s">
        <v>162</v>
      </c>
      <c r="U12" s="221">
        <v>0.60029999999999994</v>
      </c>
      <c r="V12" s="221">
        <f>ROUND(E12*U12,2)</f>
        <v>8.2200000000000006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437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440</v>
      </c>
      <c r="C13" s="262" t="s">
        <v>441</v>
      </c>
      <c r="D13" s="248" t="s">
        <v>176</v>
      </c>
      <c r="E13" s="249">
        <v>4.2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171</v>
      </c>
      <c r="T13" s="252" t="s">
        <v>162</v>
      </c>
      <c r="U13" s="221">
        <v>4.6550000000000002</v>
      </c>
      <c r="V13" s="221">
        <f>ROUND(E13*U13,2)</f>
        <v>19.55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437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442</v>
      </c>
      <c r="C14" s="262" t="s">
        <v>443</v>
      </c>
      <c r="D14" s="248" t="s">
        <v>160</v>
      </c>
      <c r="E14" s="249">
        <v>17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9.8999999999999999E-4</v>
      </c>
      <c r="O14" s="249">
        <f>ROUND(E14*N14,2)</f>
        <v>0.02</v>
      </c>
      <c r="P14" s="249">
        <v>0</v>
      </c>
      <c r="Q14" s="249">
        <f>ROUND(E14*P14,2)</f>
        <v>0</v>
      </c>
      <c r="R14" s="251"/>
      <c r="S14" s="251" t="s">
        <v>171</v>
      </c>
      <c r="T14" s="252" t="s">
        <v>162</v>
      </c>
      <c r="U14" s="221">
        <v>0.23599999999999999</v>
      </c>
      <c r="V14" s="221">
        <f>ROUND(E14*U14,2)</f>
        <v>4.01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444</v>
      </c>
      <c r="C15" s="262" t="s">
        <v>445</v>
      </c>
      <c r="D15" s="248" t="s">
        <v>160</v>
      </c>
      <c r="E15" s="249">
        <v>17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171</v>
      </c>
      <c r="T15" s="252" t="s">
        <v>162</v>
      </c>
      <c r="U15" s="221">
        <v>7.0000000000000007E-2</v>
      </c>
      <c r="V15" s="221">
        <f>ROUND(E15*U15,2)</f>
        <v>1.19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8</v>
      </c>
      <c r="B16" s="247" t="s">
        <v>446</v>
      </c>
      <c r="C16" s="262" t="s">
        <v>447</v>
      </c>
      <c r="D16" s="248" t="s">
        <v>176</v>
      </c>
      <c r="E16" s="249">
        <v>15.2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171</v>
      </c>
      <c r="T16" s="252" t="s">
        <v>162</v>
      </c>
      <c r="U16" s="221">
        <v>0.20200000000000001</v>
      </c>
      <c r="V16" s="221">
        <f>ROUND(E16*U16,2)</f>
        <v>3.07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9</v>
      </c>
      <c r="B17" s="247" t="s">
        <v>448</v>
      </c>
      <c r="C17" s="262" t="s">
        <v>449</v>
      </c>
      <c r="D17" s="248" t="s">
        <v>375</v>
      </c>
      <c r="E17" s="249">
        <v>3.1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450</v>
      </c>
      <c r="T17" s="252" t="s">
        <v>162</v>
      </c>
      <c r="U17" s="221">
        <v>0</v>
      </c>
      <c r="V17" s="221">
        <f>ROUND(E17*U17,2)</f>
        <v>0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10</v>
      </c>
      <c r="B18" s="247" t="s">
        <v>451</v>
      </c>
      <c r="C18" s="262" t="s">
        <v>452</v>
      </c>
      <c r="D18" s="248" t="s">
        <v>176</v>
      </c>
      <c r="E18" s="249">
        <v>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171</v>
      </c>
      <c r="T18" s="252" t="s">
        <v>162</v>
      </c>
      <c r="U18" s="221">
        <v>0</v>
      </c>
      <c r="V18" s="221">
        <f>ROUND(E18*U18,2)</f>
        <v>0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11</v>
      </c>
      <c r="B19" s="247" t="s">
        <v>453</v>
      </c>
      <c r="C19" s="262" t="s">
        <v>454</v>
      </c>
      <c r="D19" s="248" t="s">
        <v>160</v>
      </c>
      <c r="E19" s="249">
        <v>10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0.13800000000000001</v>
      </c>
      <c r="Q19" s="249">
        <f>ROUND(E19*P19,2)</f>
        <v>1.38</v>
      </c>
      <c r="R19" s="251"/>
      <c r="S19" s="251" t="s">
        <v>171</v>
      </c>
      <c r="T19" s="252" t="s">
        <v>162</v>
      </c>
      <c r="U19" s="221">
        <v>0.16</v>
      </c>
      <c r="V19" s="221">
        <f>ROUND(E19*U19,2)</f>
        <v>1.6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0" t="s">
        <v>156</v>
      </c>
      <c r="B20" s="231" t="s">
        <v>99</v>
      </c>
      <c r="C20" s="256" t="s">
        <v>100</v>
      </c>
      <c r="D20" s="232"/>
      <c r="E20" s="233"/>
      <c r="F20" s="234"/>
      <c r="G20" s="234">
        <f>SUMIF(AG21:AG26,"&lt;&gt;NOR",G21:G26)</f>
        <v>0</v>
      </c>
      <c r="H20" s="234"/>
      <c r="I20" s="234">
        <f>SUM(I21:I26)</f>
        <v>0</v>
      </c>
      <c r="J20" s="234"/>
      <c r="K20" s="234">
        <f>SUM(K21:K26)</f>
        <v>0</v>
      </c>
      <c r="L20" s="234"/>
      <c r="M20" s="234">
        <f>SUM(M21:M26)</f>
        <v>0</v>
      </c>
      <c r="N20" s="233"/>
      <c r="O20" s="233">
        <f>SUM(O21:O26)</f>
        <v>6.9999999999999993E-2</v>
      </c>
      <c r="P20" s="233"/>
      <c r="Q20" s="233">
        <f>SUM(Q21:Q26)</f>
        <v>3.04</v>
      </c>
      <c r="R20" s="234"/>
      <c r="S20" s="234"/>
      <c r="T20" s="235"/>
      <c r="U20" s="229"/>
      <c r="V20" s="229">
        <f>SUM(V21:V26)</f>
        <v>24.09</v>
      </c>
      <c r="W20" s="229"/>
      <c r="X20" s="229"/>
      <c r="AG20" t="s">
        <v>157</v>
      </c>
    </row>
    <row r="21" spans="1:60" outlineLevel="1" x14ac:dyDescent="0.2">
      <c r="A21" s="246">
        <v>12</v>
      </c>
      <c r="B21" s="247" t="s">
        <v>455</v>
      </c>
      <c r="C21" s="262" t="s">
        <v>456</v>
      </c>
      <c r="D21" s="248" t="s">
        <v>301</v>
      </c>
      <c r="E21" s="249">
        <v>11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3.8000000000000002E-4</v>
      </c>
      <c r="O21" s="249">
        <f>ROUND(E21*N21,2)</f>
        <v>0</v>
      </c>
      <c r="P21" s="249">
        <v>1.2999999999999999E-2</v>
      </c>
      <c r="Q21" s="249">
        <f>ROUND(E21*P21,2)</f>
        <v>0.14000000000000001</v>
      </c>
      <c r="R21" s="251"/>
      <c r="S21" s="251" t="s">
        <v>171</v>
      </c>
      <c r="T21" s="252" t="s">
        <v>162</v>
      </c>
      <c r="U21" s="221">
        <v>0.107</v>
      </c>
      <c r="V21" s="221">
        <f>ROUND(E21*U21,2)</f>
        <v>1.18</v>
      </c>
      <c r="W21" s="221"/>
      <c r="X21" s="221" t="s">
        <v>163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437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6">
        <v>13</v>
      </c>
      <c r="B22" s="247" t="s">
        <v>457</v>
      </c>
      <c r="C22" s="262" t="s">
        <v>458</v>
      </c>
      <c r="D22" s="248" t="s">
        <v>301</v>
      </c>
      <c r="E22" s="249">
        <v>24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5.9000000000000003E-4</v>
      </c>
      <c r="O22" s="249">
        <f>ROUND(E22*N22,2)</f>
        <v>0.01</v>
      </c>
      <c r="P22" s="249">
        <v>9.2999999999999999E-2</v>
      </c>
      <c r="Q22" s="249">
        <f>ROUND(E22*P22,2)</f>
        <v>2.23</v>
      </c>
      <c r="R22" s="251"/>
      <c r="S22" s="251" t="s">
        <v>171</v>
      </c>
      <c r="T22" s="252" t="s">
        <v>162</v>
      </c>
      <c r="U22" s="221">
        <v>0.64300000000000002</v>
      </c>
      <c r="V22" s="221">
        <f>ROUND(E22*U22,2)</f>
        <v>15.43</v>
      </c>
      <c r="W22" s="221"/>
      <c r="X22" s="221" t="s">
        <v>163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437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6">
        <v>14</v>
      </c>
      <c r="B23" s="247" t="s">
        <v>459</v>
      </c>
      <c r="C23" s="262" t="s">
        <v>460</v>
      </c>
      <c r="D23" s="248" t="s">
        <v>301</v>
      </c>
      <c r="E23" s="249">
        <v>11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3.8000000000000002E-4</v>
      </c>
      <c r="O23" s="249">
        <f>ROUND(E23*N23,2)</f>
        <v>0</v>
      </c>
      <c r="P23" s="249">
        <v>3.6999999999999998E-2</v>
      </c>
      <c r="Q23" s="249">
        <f>ROUND(E23*P23,2)</f>
        <v>0.41</v>
      </c>
      <c r="R23" s="251"/>
      <c r="S23" s="251" t="s">
        <v>171</v>
      </c>
      <c r="T23" s="252" t="s">
        <v>162</v>
      </c>
      <c r="U23" s="221">
        <v>0.13100000000000001</v>
      </c>
      <c r="V23" s="221">
        <f>ROUND(E23*U23,2)</f>
        <v>1.44</v>
      </c>
      <c r="W23" s="221"/>
      <c r="X23" s="221" t="s">
        <v>163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6">
        <v>15</v>
      </c>
      <c r="B24" s="247" t="s">
        <v>461</v>
      </c>
      <c r="C24" s="262" t="s">
        <v>462</v>
      </c>
      <c r="D24" s="248" t="s">
        <v>237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6.1500000000000001E-3</v>
      </c>
      <c r="O24" s="249">
        <f>ROUND(E24*N24,2)</f>
        <v>0.01</v>
      </c>
      <c r="P24" s="249">
        <v>2.5999999999999999E-2</v>
      </c>
      <c r="Q24" s="249">
        <f>ROUND(E24*P24,2)</f>
        <v>0.05</v>
      </c>
      <c r="R24" s="251"/>
      <c r="S24" s="251" t="s">
        <v>171</v>
      </c>
      <c r="T24" s="252" t="s">
        <v>162</v>
      </c>
      <c r="U24" s="221">
        <v>0.85799999999999998</v>
      </c>
      <c r="V24" s="221">
        <f>ROUND(E24*U24,2)</f>
        <v>1.72</v>
      </c>
      <c r="W24" s="221"/>
      <c r="X24" s="221" t="s">
        <v>163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6">
        <v>16</v>
      </c>
      <c r="B25" s="247" t="s">
        <v>463</v>
      </c>
      <c r="C25" s="262" t="s">
        <v>464</v>
      </c>
      <c r="D25" s="248" t="s">
        <v>237</v>
      </c>
      <c r="E25" s="249">
        <v>6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6.1500000000000001E-3</v>
      </c>
      <c r="O25" s="249">
        <f>ROUND(E25*N25,2)</f>
        <v>0.04</v>
      </c>
      <c r="P25" s="249">
        <v>2.5999999999999999E-2</v>
      </c>
      <c r="Q25" s="249">
        <f>ROUND(E25*P25,2)</f>
        <v>0.16</v>
      </c>
      <c r="R25" s="251"/>
      <c r="S25" s="251" t="s">
        <v>171</v>
      </c>
      <c r="T25" s="252" t="s">
        <v>162</v>
      </c>
      <c r="U25" s="221">
        <v>0.434</v>
      </c>
      <c r="V25" s="221">
        <f>ROUND(E25*U25,2)</f>
        <v>2.6</v>
      </c>
      <c r="W25" s="221"/>
      <c r="X25" s="221" t="s">
        <v>163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6">
        <v>17</v>
      </c>
      <c r="B26" s="247" t="s">
        <v>465</v>
      </c>
      <c r="C26" s="262" t="s">
        <v>466</v>
      </c>
      <c r="D26" s="248" t="s">
        <v>237</v>
      </c>
      <c r="E26" s="249">
        <v>2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6.1500000000000001E-3</v>
      </c>
      <c r="O26" s="249">
        <f>ROUND(E26*N26,2)</f>
        <v>0.01</v>
      </c>
      <c r="P26" s="249">
        <v>2.5999999999999999E-2</v>
      </c>
      <c r="Q26" s="249">
        <f>ROUND(E26*P26,2)</f>
        <v>0.05</v>
      </c>
      <c r="R26" s="251"/>
      <c r="S26" s="251" t="s">
        <v>161</v>
      </c>
      <c r="T26" s="252" t="s">
        <v>162</v>
      </c>
      <c r="U26" s="221">
        <v>0.85799999999999998</v>
      </c>
      <c r="V26" s="221">
        <f>ROUND(E26*U26,2)</f>
        <v>1.72</v>
      </c>
      <c r="W26" s="221"/>
      <c r="X26" s="221" t="s">
        <v>163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437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0" t="s">
        <v>156</v>
      </c>
      <c r="B27" s="231" t="s">
        <v>101</v>
      </c>
      <c r="C27" s="256" t="s">
        <v>102</v>
      </c>
      <c r="D27" s="232"/>
      <c r="E27" s="233"/>
      <c r="F27" s="234"/>
      <c r="G27" s="234">
        <f>SUMIF(AG28:AG31,"&lt;&gt;NOR",G28:G31)</f>
        <v>0</v>
      </c>
      <c r="H27" s="234"/>
      <c r="I27" s="234">
        <f>SUM(I28:I31)</f>
        <v>0</v>
      </c>
      <c r="J27" s="234"/>
      <c r="K27" s="234">
        <f>SUM(K28:K31)</f>
        <v>0</v>
      </c>
      <c r="L27" s="234"/>
      <c r="M27" s="234">
        <f>SUM(M28:M31)</f>
        <v>0</v>
      </c>
      <c r="N27" s="233"/>
      <c r="O27" s="233">
        <f>SUM(O28:O31)</f>
        <v>0.01</v>
      </c>
      <c r="P27" s="233"/>
      <c r="Q27" s="233">
        <f>SUM(Q28:Q31)</f>
        <v>10.5</v>
      </c>
      <c r="R27" s="234"/>
      <c r="S27" s="234"/>
      <c r="T27" s="235"/>
      <c r="U27" s="229"/>
      <c r="V27" s="229">
        <f>SUM(V28:V31)</f>
        <v>29.71</v>
      </c>
      <c r="W27" s="229"/>
      <c r="X27" s="229"/>
      <c r="AG27" t="s">
        <v>157</v>
      </c>
    </row>
    <row r="28" spans="1:60" outlineLevel="1" x14ac:dyDescent="0.2">
      <c r="A28" s="246">
        <v>18</v>
      </c>
      <c r="B28" s="247" t="s">
        <v>467</v>
      </c>
      <c r="C28" s="262" t="s">
        <v>468</v>
      </c>
      <c r="D28" s="248" t="s">
        <v>237</v>
      </c>
      <c r="E28" s="249">
        <v>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49">
        <v>9.7000000000000005E-4</v>
      </c>
      <c r="O28" s="249">
        <f>ROUND(E28*N28,2)</f>
        <v>0</v>
      </c>
      <c r="P28" s="249">
        <v>0.55000000000000004</v>
      </c>
      <c r="Q28" s="249">
        <f>ROUND(E28*P28,2)</f>
        <v>1.1000000000000001</v>
      </c>
      <c r="R28" s="251"/>
      <c r="S28" s="251" t="s">
        <v>171</v>
      </c>
      <c r="T28" s="252" t="s">
        <v>162</v>
      </c>
      <c r="U28" s="221">
        <v>0.97</v>
      </c>
      <c r="V28" s="221">
        <f>ROUND(E28*U28,2)</f>
        <v>1.94</v>
      </c>
      <c r="W28" s="221"/>
      <c r="X28" s="221" t="s">
        <v>163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6">
        <v>19</v>
      </c>
      <c r="B29" s="247" t="s">
        <v>469</v>
      </c>
      <c r="C29" s="262" t="s">
        <v>470</v>
      </c>
      <c r="D29" s="248" t="s">
        <v>237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9.7000000000000005E-4</v>
      </c>
      <c r="O29" s="249">
        <f>ROUND(E29*N29,2)</f>
        <v>0</v>
      </c>
      <c r="P29" s="249">
        <v>0.55000000000000004</v>
      </c>
      <c r="Q29" s="249">
        <f>ROUND(E29*P29,2)</f>
        <v>1.1000000000000001</v>
      </c>
      <c r="R29" s="251"/>
      <c r="S29" s="251" t="s">
        <v>171</v>
      </c>
      <c r="T29" s="252" t="s">
        <v>162</v>
      </c>
      <c r="U29" s="221">
        <v>1.131</v>
      </c>
      <c r="V29" s="221">
        <f>ROUND(E29*U29,2)</f>
        <v>2.2599999999999998</v>
      </c>
      <c r="W29" s="221"/>
      <c r="X29" s="221" t="s">
        <v>163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6">
        <v>20</v>
      </c>
      <c r="B30" s="247" t="s">
        <v>471</v>
      </c>
      <c r="C30" s="262" t="s">
        <v>472</v>
      </c>
      <c r="D30" s="248" t="s">
        <v>237</v>
      </c>
      <c r="E30" s="249">
        <v>6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9.7000000000000005E-4</v>
      </c>
      <c r="O30" s="249">
        <f>ROUND(E30*N30,2)</f>
        <v>0.01</v>
      </c>
      <c r="P30" s="249">
        <v>0.55000000000000004</v>
      </c>
      <c r="Q30" s="249">
        <f>ROUND(E30*P30,2)</f>
        <v>3.3</v>
      </c>
      <c r="R30" s="251"/>
      <c r="S30" s="251" t="s">
        <v>161</v>
      </c>
      <c r="T30" s="252" t="s">
        <v>162</v>
      </c>
      <c r="U30" s="221">
        <v>0.97</v>
      </c>
      <c r="V30" s="221">
        <f>ROUND(E30*U30,2)</f>
        <v>5.82</v>
      </c>
      <c r="W30" s="221"/>
      <c r="X30" s="221" t="s">
        <v>163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21</v>
      </c>
      <c r="B31" s="247" t="s">
        <v>473</v>
      </c>
      <c r="C31" s="262" t="s">
        <v>474</v>
      </c>
      <c r="D31" s="248" t="s">
        <v>176</v>
      </c>
      <c r="E31" s="249">
        <v>2.1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1.47E-3</v>
      </c>
      <c r="O31" s="249">
        <f>ROUND(E31*N31,2)</f>
        <v>0</v>
      </c>
      <c r="P31" s="249">
        <v>2.38</v>
      </c>
      <c r="Q31" s="249">
        <f>ROUND(E31*P31,2)</f>
        <v>5</v>
      </c>
      <c r="R31" s="251"/>
      <c r="S31" s="251" t="s">
        <v>171</v>
      </c>
      <c r="T31" s="252" t="s">
        <v>162</v>
      </c>
      <c r="U31" s="221">
        <v>9.375</v>
      </c>
      <c r="V31" s="221">
        <f>ROUND(E31*U31,2)</f>
        <v>19.690000000000001</v>
      </c>
      <c r="W31" s="221"/>
      <c r="X31" s="221" t="s">
        <v>163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0" t="s">
        <v>156</v>
      </c>
      <c r="B32" s="231" t="s">
        <v>103</v>
      </c>
      <c r="C32" s="256" t="s">
        <v>104</v>
      </c>
      <c r="D32" s="232"/>
      <c r="E32" s="233"/>
      <c r="F32" s="234"/>
      <c r="G32" s="234">
        <f>SUMIF(AG33:AG33,"&lt;&gt;NOR",G33:G33)</f>
        <v>0</v>
      </c>
      <c r="H32" s="234"/>
      <c r="I32" s="234">
        <f>SUM(I33:I33)</f>
        <v>0</v>
      </c>
      <c r="J32" s="234"/>
      <c r="K32" s="234">
        <f>SUM(K33:K33)</f>
        <v>0</v>
      </c>
      <c r="L32" s="234"/>
      <c r="M32" s="234">
        <f>SUM(M33:M33)</f>
        <v>0</v>
      </c>
      <c r="N32" s="233"/>
      <c r="O32" s="233">
        <f>SUM(O33:O33)</f>
        <v>0</v>
      </c>
      <c r="P32" s="233"/>
      <c r="Q32" s="233">
        <f>SUM(Q33:Q33)</f>
        <v>0</v>
      </c>
      <c r="R32" s="234"/>
      <c r="S32" s="234"/>
      <c r="T32" s="235"/>
      <c r="U32" s="229"/>
      <c r="V32" s="229">
        <f>SUM(V33:V33)</f>
        <v>21.13</v>
      </c>
      <c r="W32" s="229"/>
      <c r="X32" s="229"/>
      <c r="AG32" t="s">
        <v>157</v>
      </c>
    </row>
    <row r="33" spans="1:60" outlineLevel="1" x14ac:dyDescent="0.2">
      <c r="A33" s="246">
        <v>22</v>
      </c>
      <c r="B33" s="247" t="s">
        <v>475</v>
      </c>
      <c r="C33" s="262" t="s">
        <v>476</v>
      </c>
      <c r="D33" s="248" t="s">
        <v>375</v>
      </c>
      <c r="E33" s="249">
        <v>8.1999999999999993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171</v>
      </c>
      <c r="T33" s="252" t="s">
        <v>162</v>
      </c>
      <c r="U33" s="221">
        <v>2.577</v>
      </c>
      <c r="V33" s="221">
        <f>ROUND(E33*U33,2)</f>
        <v>21.13</v>
      </c>
      <c r="W33" s="221"/>
      <c r="X33" s="221" t="s">
        <v>163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437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0" t="s">
        <v>156</v>
      </c>
      <c r="B34" s="231" t="s">
        <v>128</v>
      </c>
      <c r="C34" s="256" t="s">
        <v>27</v>
      </c>
      <c r="D34" s="232"/>
      <c r="E34" s="233"/>
      <c r="F34" s="234"/>
      <c r="G34" s="234">
        <f>SUMIF(AG35:AG36,"&lt;&gt;NOR",G35:G36)</f>
        <v>0</v>
      </c>
      <c r="H34" s="234"/>
      <c r="I34" s="234">
        <f>SUM(I35:I36)</f>
        <v>0</v>
      </c>
      <c r="J34" s="234"/>
      <c r="K34" s="234">
        <f>SUM(K35:K36)</f>
        <v>0</v>
      </c>
      <c r="L34" s="234"/>
      <c r="M34" s="234">
        <f>SUM(M35:M36)</f>
        <v>0</v>
      </c>
      <c r="N34" s="233"/>
      <c r="O34" s="233">
        <f>SUM(O35:O36)</f>
        <v>0</v>
      </c>
      <c r="P34" s="233"/>
      <c r="Q34" s="233">
        <f>SUM(Q35:Q36)</f>
        <v>0</v>
      </c>
      <c r="R34" s="234"/>
      <c r="S34" s="234"/>
      <c r="T34" s="235"/>
      <c r="U34" s="229"/>
      <c r="V34" s="229">
        <f>SUM(V35:V36)</f>
        <v>0</v>
      </c>
      <c r="W34" s="229"/>
      <c r="X34" s="229"/>
      <c r="AG34" t="s">
        <v>157</v>
      </c>
    </row>
    <row r="35" spans="1:60" outlineLevel="1" x14ac:dyDescent="0.2">
      <c r="A35" s="246">
        <v>23</v>
      </c>
      <c r="B35" s="247" t="s">
        <v>477</v>
      </c>
      <c r="C35" s="262" t="s">
        <v>478</v>
      </c>
      <c r="D35" s="248" t="s">
        <v>479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49">
        <v>0</v>
      </c>
      <c r="O35" s="249">
        <f>ROUND(E35*N35,2)</f>
        <v>0</v>
      </c>
      <c r="P35" s="249">
        <v>0</v>
      </c>
      <c r="Q35" s="249">
        <f>ROUND(E35*P35,2)</f>
        <v>0</v>
      </c>
      <c r="R35" s="251"/>
      <c r="S35" s="251" t="s">
        <v>161</v>
      </c>
      <c r="T35" s="252" t="s">
        <v>162</v>
      </c>
      <c r="U35" s="221">
        <v>0</v>
      </c>
      <c r="V35" s="221">
        <f>ROUND(E35*U35,2)</f>
        <v>0</v>
      </c>
      <c r="W35" s="221"/>
      <c r="X35" s="221" t="s">
        <v>163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437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7">
        <v>24</v>
      </c>
      <c r="B36" s="238" t="s">
        <v>480</v>
      </c>
      <c r="C36" s="257" t="s">
        <v>481</v>
      </c>
      <c r="D36" s="239" t="s">
        <v>479</v>
      </c>
      <c r="E36" s="240">
        <v>3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/>
      <c r="S36" s="242" t="s">
        <v>161</v>
      </c>
      <c r="T36" s="243" t="s">
        <v>162</v>
      </c>
      <c r="U36" s="221">
        <v>0</v>
      </c>
      <c r="V36" s="221">
        <f>ROUND(E36*U36,2)</f>
        <v>0</v>
      </c>
      <c r="W36" s="221"/>
      <c r="X36" s="221" t="s">
        <v>163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3"/>
      <c r="B37" s="4"/>
      <c r="C37" s="26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143</v>
      </c>
    </row>
    <row r="38" spans="1:60" x14ac:dyDescent="0.2">
      <c r="A38" s="213"/>
      <c r="B38" s="214" t="s">
        <v>29</v>
      </c>
      <c r="C38" s="267"/>
      <c r="D38" s="215"/>
      <c r="E38" s="216"/>
      <c r="F38" s="216"/>
      <c r="G38" s="236">
        <f>G8+G20+G27+G32+G34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427</v>
      </c>
    </row>
    <row r="39" spans="1:60" x14ac:dyDescent="0.2">
      <c r="C39" s="268"/>
      <c r="D39" s="10"/>
      <c r="AG39" t="s">
        <v>428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SUMIF(AG9:AG20,"&lt;&gt;NOR",G9:G20)</f>
        <v>0</v>
      </c>
      <c r="H8" s="234"/>
      <c r="I8" s="234">
        <f>SUM(I9:I20)</f>
        <v>0</v>
      </c>
      <c r="J8" s="234"/>
      <c r="K8" s="234">
        <f>SUM(K9:K20)</f>
        <v>0</v>
      </c>
      <c r="L8" s="234"/>
      <c r="M8" s="234">
        <f>SUM(M9:M20)</f>
        <v>0</v>
      </c>
      <c r="N8" s="233"/>
      <c r="O8" s="233">
        <f>SUM(O9:O20)</f>
        <v>0</v>
      </c>
      <c r="P8" s="233"/>
      <c r="Q8" s="233">
        <f>SUM(Q9:Q20)</f>
        <v>0</v>
      </c>
      <c r="R8" s="234"/>
      <c r="S8" s="234"/>
      <c r="T8" s="235"/>
      <c r="U8" s="229"/>
      <c r="V8" s="229">
        <f>SUM(V9:V20)</f>
        <v>10.930000000000001</v>
      </c>
      <c r="W8" s="229"/>
      <c r="X8" s="229"/>
      <c r="AG8" t="s">
        <v>157</v>
      </c>
    </row>
    <row r="9" spans="1:60" outlineLevel="1" x14ac:dyDescent="0.2">
      <c r="A9" s="246">
        <v>1</v>
      </c>
      <c r="B9" s="247" t="s">
        <v>482</v>
      </c>
      <c r="C9" s="262" t="s">
        <v>483</v>
      </c>
      <c r="D9" s="248" t="s">
        <v>484</v>
      </c>
      <c r="E9" s="249">
        <v>20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6">
        <v>2</v>
      </c>
      <c r="B10" s="247" t="s">
        <v>486</v>
      </c>
      <c r="C10" s="262" t="s">
        <v>487</v>
      </c>
      <c r="D10" s="248" t="s">
        <v>484</v>
      </c>
      <c r="E10" s="249">
        <v>160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6">
        <v>3</v>
      </c>
      <c r="B11" s="247" t="s">
        <v>488</v>
      </c>
      <c r="C11" s="262" t="s">
        <v>489</v>
      </c>
      <c r="D11" s="248" t="s">
        <v>484</v>
      </c>
      <c r="E11" s="249">
        <v>220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490</v>
      </c>
      <c r="C12" s="262" t="s">
        <v>491</v>
      </c>
      <c r="D12" s="248" t="s">
        <v>484</v>
      </c>
      <c r="E12" s="249">
        <v>360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492</v>
      </c>
      <c r="C13" s="262" t="s">
        <v>493</v>
      </c>
      <c r="D13" s="248" t="s">
        <v>484</v>
      </c>
      <c r="E13" s="249">
        <v>20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494</v>
      </c>
      <c r="C14" s="262" t="s">
        <v>495</v>
      </c>
      <c r="D14" s="248" t="s">
        <v>496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2.7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6">
        <v>7</v>
      </c>
      <c r="B15" s="247" t="s">
        <v>497</v>
      </c>
      <c r="C15" s="262" t="s">
        <v>498</v>
      </c>
      <c r="D15" s="248" t="s">
        <v>301</v>
      </c>
      <c r="E15" s="249">
        <v>200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161</v>
      </c>
      <c r="T15" s="252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8</v>
      </c>
      <c r="B16" s="247" t="s">
        <v>499</v>
      </c>
      <c r="C16" s="262" t="s">
        <v>500</v>
      </c>
      <c r="D16" s="248" t="s">
        <v>301</v>
      </c>
      <c r="E16" s="249">
        <v>80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161</v>
      </c>
      <c r="T16" s="252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9</v>
      </c>
      <c r="B17" s="247" t="s">
        <v>501</v>
      </c>
      <c r="C17" s="262" t="s">
        <v>502</v>
      </c>
      <c r="D17" s="248" t="s">
        <v>503</v>
      </c>
      <c r="E17" s="249">
        <v>3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161</v>
      </c>
      <c r="T17" s="252" t="s">
        <v>162</v>
      </c>
      <c r="U17" s="221">
        <v>2.58</v>
      </c>
      <c r="V17" s="221">
        <f>ROUND(E17*U17,2)</f>
        <v>7.74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485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10</v>
      </c>
      <c r="B18" s="247" t="s">
        <v>504</v>
      </c>
      <c r="C18" s="262" t="s">
        <v>505</v>
      </c>
      <c r="D18" s="248" t="s">
        <v>496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161</v>
      </c>
      <c r="T18" s="252" t="s">
        <v>162</v>
      </c>
      <c r="U18" s="221">
        <v>0</v>
      </c>
      <c r="V18" s="221">
        <f>ROUND(E18*U18,2)</f>
        <v>0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11</v>
      </c>
      <c r="B19" s="247" t="s">
        <v>506</v>
      </c>
      <c r="C19" s="262" t="s">
        <v>507</v>
      </c>
      <c r="D19" s="248" t="s">
        <v>237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/>
      <c r="S19" s="251" t="s">
        <v>161</v>
      </c>
      <c r="T19" s="252" t="s">
        <v>162</v>
      </c>
      <c r="U19" s="221">
        <v>0</v>
      </c>
      <c r="V19" s="221">
        <f>ROUND(E19*U19,2)</f>
        <v>0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485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7">
        <v>12</v>
      </c>
      <c r="B20" s="238" t="s">
        <v>508</v>
      </c>
      <c r="C20" s="257" t="s">
        <v>509</v>
      </c>
      <c r="D20" s="239" t="s">
        <v>237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161</v>
      </c>
      <c r="T20" s="243" t="s">
        <v>162</v>
      </c>
      <c r="U20" s="221">
        <v>0.49</v>
      </c>
      <c r="V20" s="221">
        <f>ROUND(E20*U20,2)</f>
        <v>0.49</v>
      </c>
      <c r="W20" s="221"/>
      <c r="X20" s="221" t="s">
        <v>163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485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6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143</v>
      </c>
    </row>
    <row r="22" spans="1:60" x14ac:dyDescent="0.2">
      <c r="A22" s="213"/>
      <c r="B22" s="214" t="s">
        <v>29</v>
      </c>
      <c r="C22" s="267"/>
      <c r="D22" s="215"/>
      <c r="E22" s="216"/>
      <c r="F22" s="216"/>
      <c r="G22" s="236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427</v>
      </c>
    </row>
    <row r="23" spans="1:60" x14ac:dyDescent="0.2">
      <c r="C23" s="268"/>
      <c r="D23" s="10"/>
      <c r="AG23" t="s">
        <v>428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SUMIF(AG9:AG23,"&lt;&gt;NOR",G9:G23)</f>
        <v>0</v>
      </c>
      <c r="H8" s="234"/>
      <c r="I8" s="234">
        <f>SUM(I9:I23)</f>
        <v>0</v>
      </c>
      <c r="J8" s="234"/>
      <c r="K8" s="234">
        <f>SUM(K9:K23)</f>
        <v>0</v>
      </c>
      <c r="L8" s="234"/>
      <c r="M8" s="234">
        <f>SUM(M9:M23)</f>
        <v>0</v>
      </c>
      <c r="N8" s="233"/>
      <c r="O8" s="233">
        <f>SUM(O9:O23)</f>
        <v>0</v>
      </c>
      <c r="P8" s="233"/>
      <c r="Q8" s="233">
        <f>SUM(Q9:Q23)</f>
        <v>0</v>
      </c>
      <c r="R8" s="234"/>
      <c r="S8" s="234"/>
      <c r="T8" s="235"/>
      <c r="U8" s="229"/>
      <c r="V8" s="229">
        <f>SUM(V9:V23)</f>
        <v>20.629999999999995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511</v>
      </c>
      <c r="D9" s="248" t="s">
        <v>484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513</v>
      </c>
      <c r="D10" s="248" t="s">
        <v>484</v>
      </c>
      <c r="E10" s="249">
        <v>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515</v>
      </c>
      <c r="D11" s="248" t="s">
        <v>484</v>
      </c>
      <c r="E11" s="249">
        <v>5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516</v>
      </c>
      <c r="C12" s="262" t="s">
        <v>517</v>
      </c>
      <c r="D12" s="248" t="s">
        <v>484</v>
      </c>
      <c r="E12" s="249">
        <v>12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519</v>
      </c>
      <c r="D13" s="248" t="s">
        <v>176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520</v>
      </c>
      <c r="C14" s="262" t="s">
        <v>521</v>
      </c>
      <c r="D14" s="248" t="s">
        <v>503</v>
      </c>
      <c r="E14" s="249">
        <v>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6.75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522</v>
      </c>
      <c r="C15" s="262" t="s">
        <v>523</v>
      </c>
      <c r="D15" s="248" t="s">
        <v>503</v>
      </c>
      <c r="E15" s="249">
        <v>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161</v>
      </c>
      <c r="T15" s="252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524</v>
      </c>
      <c r="C16" s="257" t="s">
        <v>502</v>
      </c>
      <c r="D16" s="239" t="s">
        <v>503</v>
      </c>
      <c r="E16" s="240">
        <v>24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161</v>
      </c>
      <c r="T16" s="243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5" t="s">
        <v>525</v>
      </c>
      <c r="D17" s="255"/>
      <c r="E17" s="255"/>
      <c r="F17" s="255"/>
      <c r="G17" s="25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421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9</v>
      </c>
      <c r="B18" s="238" t="s">
        <v>526</v>
      </c>
      <c r="C18" s="257" t="s">
        <v>527</v>
      </c>
      <c r="D18" s="239" t="s">
        <v>503</v>
      </c>
      <c r="E18" s="240">
        <v>5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161</v>
      </c>
      <c r="T18" s="243" t="s">
        <v>162</v>
      </c>
      <c r="U18" s="221">
        <v>2.58</v>
      </c>
      <c r="V18" s="221">
        <f>ROUND(E18*U18,2)</f>
        <v>12.9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5" t="s">
        <v>528</v>
      </c>
      <c r="D19" s="255"/>
      <c r="E19" s="255"/>
      <c r="F19" s="255"/>
      <c r="G19" s="25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421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6">
        <v>10</v>
      </c>
      <c r="B20" s="247" t="s">
        <v>529</v>
      </c>
      <c r="C20" s="262" t="s">
        <v>530</v>
      </c>
      <c r="D20" s="248" t="s">
        <v>503</v>
      </c>
      <c r="E20" s="249">
        <v>5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51"/>
      <c r="S20" s="251" t="s">
        <v>161</v>
      </c>
      <c r="T20" s="252" t="s">
        <v>162</v>
      </c>
      <c r="U20" s="221">
        <v>0</v>
      </c>
      <c r="V20" s="221">
        <f>ROUND(E20*U20,2)</f>
        <v>0</v>
      </c>
      <c r="W20" s="221"/>
      <c r="X20" s="221" t="s">
        <v>163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485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>
        <v>11</v>
      </c>
      <c r="B21" s="247" t="s">
        <v>531</v>
      </c>
      <c r="C21" s="262" t="s">
        <v>505</v>
      </c>
      <c r="D21" s="248" t="s">
        <v>496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161</v>
      </c>
      <c r="T21" s="252" t="s">
        <v>162</v>
      </c>
      <c r="U21" s="221">
        <v>0</v>
      </c>
      <c r="V21" s="221">
        <f>ROUND(E21*U21,2)</f>
        <v>0</v>
      </c>
      <c r="W21" s="221"/>
      <c r="X21" s="221" t="s">
        <v>163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485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6">
        <v>12</v>
      </c>
      <c r="B22" s="247" t="s">
        <v>508</v>
      </c>
      <c r="C22" s="262" t="s">
        <v>507</v>
      </c>
      <c r="D22" s="248" t="s">
        <v>237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0</v>
      </c>
      <c r="O22" s="249">
        <f>ROUND(E22*N22,2)</f>
        <v>0</v>
      </c>
      <c r="P22" s="249">
        <v>0</v>
      </c>
      <c r="Q22" s="249">
        <f>ROUND(E22*P22,2)</f>
        <v>0</v>
      </c>
      <c r="R22" s="251"/>
      <c r="S22" s="251" t="s">
        <v>161</v>
      </c>
      <c r="T22" s="252" t="s">
        <v>162</v>
      </c>
      <c r="U22" s="221">
        <v>0.49</v>
      </c>
      <c r="V22" s="221">
        <f>ROUND(E22*U22,2)</f>
        <v>0.49</v>
      </c>
      <c r="W22" s="221"/>
      <c r="X22" s="221" t="s">
        <v>163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485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13</v>
      </c>
      <c r="B23" s="238" t="s">
        <v>532</v>
      </c>
      <c r="C23" s="257" t="s">
        <v>509</v>
      </c>
      <c r="D23" s="239" t="s">
        <v>237</v>
      </c>
      <c r="E23" s="240">
        <v>1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161</v>
      </c>
      <c r="T23" s="243" t="s">
        <v>162</v>
      </c>
      <c r="U23" s="221">
        <v>0.49</v>
      </c>
      <c r="V23" s="221">
        <f>ROUND(E23*U23,2)</f>
        <v>0.49</v>
      </c>
      <c r="W23" s="221"/>
      <c r="X23" s="221" t="s">
        <v>163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485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6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143</v>
      </c>
    </row>
    <row r="25" spans="1:60" x14ac:dyDescent="0.2">
      <c r="A25" s="213"/>
      <c r="B25" s="214" t="s">
        <v>29</v>
      </c>
      <c r="C25" s="267"/>
      <c r="D25" s="215"/>
      <c r="E25" s="216"/>
      <c r="F25" s="216"/>
      <c r="G25" s="236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427</v>
      </c>
    </row>
    <row r="26" spans="1:60" x14ac:dyDescent="0.2">
      <c r="C26" s="268"/>
      <c r="D26" s="10"/>
      <c r="AG26" t="s">
        <v>428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6">
    <mergeCell ref="A1:G1"/>
    <mergeCell ref="C2:G2"/>
    <mergeCell ref="C3:G3"/>
    <mergeCell ref="C4:G4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SUMIF(AG9:AG20,"&lt;&gt;NOR",G9:G20)</f>
        <v>0</v>
      </c>
      <c r="H8" s="234"/>
      <c r="I8" s="234">
        <f>SUM(I9:I20)</f>
        <v>0</v>
      </c>
      <c r="J8" s="234"/>
      <c r="K8" s="234">
        <f>SUM(K9:K20)</f>
        <v>0</v>
      </c>
      <c r="L8" s="234"/>
      <c r="M8" s="234">
        <f>SUM(M9:M20)</f>
        <v>0</v>
      </c>
      <c r="N8" s="233"/>
      <c r="O8" s="233">
        <f>SUM(O9:O20)</f>
        <v>0</v>
      </c>
      <c r="P8" s="233"/>
      <c r="Q8" s="233">
        <f>SUM(Q9:Q20)</f>
        <v>0</v>
      </c>
      <c r="R8" s="234"/>
      <c r="S8" s="234"/>
      <c r="T8" s="235"/>
      <c r="U8" s="229"/>
      <c r="V8" s="229">
        <f>SUM(V9:V20)</f>
        <v>13.14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533</v>
      </c>
      <c r="D9" s="248" t="s">
        <v>301</v>
      </c>
      <c r="E9" s="249">
        <v>200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534</v>
      </c>
      <c r="D10" s="248" t="s">
        <v>484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535</v>
      </c>
      <c r="D11" s="248" t="s">
        <v>536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516</v>
      </c>
      <c r="C12" s="262" t="s">
        <v>537</v>
      </c>
      <c r="D12" s="248" t="s">
        <v>538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6">
        <v>5</v>
      </c>
      <c r="B13" s="247" t="s">
        <v>518</v>
      </c>
      <c r="C13" s="262" t="s">
        <v>539</v>
      </c>
      <c r="D13" s="248" t="s">
        <v>301</v>
      </c>
      <c r="E13" s="249">
        <v>90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520</v>
      </c>
      <c r="C14" s="262" t="s">
        <v>521</v>
      </c>
      <c r="D14" s="248" t="s">
        <v>503</v>
      </c>
      <c r="E14" s="249">
        <v>4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5.4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522</v>
      </c>
      <c r="C15" s="262" t="s">
        <v>523</v>
      </c>
      <c r="D15" s="248" t="s">
        <v>503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161</v>
      </c>
      <c r="T15" s="252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524</v>
      </c>
      <c r="C16" s="257" t="s">
        <v>502</v>
      </c>
      <c r="D16" s="239" t="s">
        <v>503</v>
      </c>
      <c r="E16" s="240">
        <v>8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161</v>
      </c>
      <c r="T16" s="243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5" t="s">
        <v>525</v>
      </c>
      <c r="D17" s="255"/>
      <c r="E17" s="255"/>
      <c r="F17" s="255"/>
      <c r="G17" s="25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421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9</v>
      </c>
      <c r="B18" s="247" t="s">
        <v>526</v>
      </c>
      <c r="C18" s="262" t="s">
        <v>527</v>
      </c>
      <c r="D18" s="248" t="s">
        <v>503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161</v>
      </c>
      <c r="T18" s="252" t="s">
        <v>162</v>
      </c>
      <c r="U18" s="221">
        <v>2.58</v>
      </c>
      <c r="V18" s="221">
        <f>ROUND(E18*U18,2)</f>
        <v>7.74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10</v>
      </c>
      <c r="B19" s="247" t="s">
        <v>529</v>
      </c>
      <c r="C19" s="262" t="s">
        <v>505</v>
      </c>
      <c r="D19" s="248" t="s">
        <v>496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/>
      <c r="S19" s="251" t="s">
        <v>161</v>
      </c>
      <c r="T19" s="252" t="s">
        <v>162</v>
      </c>
      <c r="U19" s="221">
        <v>0</v>
      </c>
      <c r="V19" s="221">
        <f>ROUND(E19*U19,2)</f>
        <v>0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485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7">
        <v>11</v>
      </c>
      <c r="B20" s="238" t="s">
        <v>540</v>
      </c>
      <c r="C20" s="257" t="s">
        <v>509</v>
      </c>
      <c r="D20" s="239" t="s">
        <v>237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161</v>
      </c>
      <c r="T20" s="243" t="s">
        <v>162</v>
      </c>
      <c r="U20" s="221">
        <v>0</v>
      </c>
      <c r="V20" s="221">
        <f>ROUND(E20*U20,2)</f>
        <v>0</v>
      </c>
      <c r="W20" s="221"/>
      <c r="X20" s="221" t="s">
        <v>163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485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6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143</v>
      </c>
    </row>
    <row r="22" spans="1:60" x14ac:dyDescent="0.2">
      <c r="A22" s="213"/>
      <c r="B22" s="214" t="s">
        <v>29</v>
      </c>
      <c r="C22" s="267"/>
      <c r="D22" s="215"/>
      <c r="E22" s="216"/>
      <c r="F22" s="216"/>
      <c r="G22" s="236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427</v>
      </c>
    </row>
    <row r="23" spans="1:60" x14ac:dyDescent="0.2">
      <c r="C23" s="268"/>
      <c r="D23" s="10"/>
      <c r="AG23" t="s">
        <v>428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5">
    <mergeCell ref="A1:G1"/>
    <mergeCell ref="C2:G2"/>
    <mergeCell ref="C3:G3"/>
    <mergeCell ref="C4:G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</v>
      </c>
      <c r="P8" s="233"/>
      <c r="Q8" s="233">
        <f>SUM(Q9:Q18)</f>
        <v>0</v>
      </c>
      <c r="R8" s="234"/>
      <c r="S8" s="234"/>
      <c r="T8" s="235"/>
      <c r="U8" s="229"/>
      <c r="V8" s="229">
        <f>SUM(V9:V18)</f>
        <v>6.63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541</v>
      </c>
      <c r="D9" s="248" t="s">
        <v>301</v>
      </c>
      <c r="E9" s="249">
        <v>45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542</v>
      </c>
      <c r="D10" s="248" t="s">
        <v>484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543</v>
      </c>
      <c r="D11" s="248" t="s">
        <v>484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4</v>
      </c>
      <c r="B12" s="247" t="s">
        <v>516</v>
      </c>
      <c r="C12" s="262" t="s">
        <v>521</v>
      </c>
      <c r="D12" s="248" t="s">
        <v>503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544</v>
      </c>
      <c r="D13" s="248" t="s">
        <v>503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6</v>
      </c>
      <c r="B14" s="238" t="s">
        <v>520</v>
      </c>
      <c r="C14" s="257" t="s">
        <v>502</v>
      </c>
      <c r="D14" s="239" t="s">
        <v>503</v>
      </c>
      <c r="E14" s="240">
        <v>3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161</v>
      </c>
      <c r="T14" s="243" t="s">
        <v>162</v>
      </c>
      <c r="U14" s="221">
        <v>1.35</v>
      </c>
      <c r="V14" s="221">
        <f>ROUND(E14*U14,2)</f>
        <v>4.05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5" t="s">
        <v>525</v>
      </c>
      <c r="D15" s="255"/>
      <c r="E15" s="255"/>
      <c r="F15" s="255"/>
      <c r="G15" s="25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421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7</v>
      </c>
      <c r="B16" s="247" t="s">
        <v>522</v>
      </c>
      <c r="C16" s="262" t="s">
        <v>527</v>
      </c>
      <c r="D16" s="248" t="s">
        <v>503</v>
      </c>
      <c r="E16" s="249">
        <v>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161</v>
      </c>
      <c r="T16" s="252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8</v>
      </c>
      <c r="B17" s="247" t="s">
        <v>524</v>
      </c>
      <c r="C17" s="262" t="s">
        <v>505</v>
      </c>
      <c r="D17" s="248" t="s">
        <v>496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161</v>
      </c>
      <c r="T17" s="252" t="s">
        <v>162</v>
      </c>
      <c r="U17" s="221">
        <v>0</v>
      </c>
      <c r="V17" s="221">
        <f>ROUND(E17*U17,2)</f>
        <v>0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485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9</v>
      </c>
      <c r="B18" s="238" t="s">
        <v>526</v>
      </c>
      <c r="C18" s="257" t="s">
        <v>509</v>
      </c>
      <c r="D18" s="239" t="s">
        <v>237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161</v>
      </c>
      <c r="T18" s="243" t="s">
        <v>162</v>
      </c>
      <c r="U18" s="221">
        <v>2.58</v>
      </c>
      <c r="V18" s="221">
        <f>ROUND(E18*U18,2)</f>
        <v>2.58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143</v>
      </c>
    </row>
    <row r="20" spans="1:60" x14ac:dyDescent="0.2">
      <c r="A20" s="213"/>
      <c r="B20" s="214" t="s">
        <v>29</v>
      </c>
      <c r="C20" s="267"/>
      <c r="D20" s="215"/>
      <c r="E20" s="216"/>
      <c r="F20" s="216"/>
      <c r="G20" s="236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427</v>
      </c>
    </row>
    <row r="21" spans="1:60" x14ac:dyDescent="0.2">
      <c r="C21" s="268"/>
      <c r="D21" s="10"/>
      <c r="AG21" t="s">
        <v>428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95</v>
      </c>
      <c r="C8" s="256" t="s">
        <v>96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3"/>
      <c r="O8" s="233">
        <f>SUM(O9:O11)</f>
        <v>0</v>
      </c>
      <c r="P8" s="233"/>
      <c r="Q8" s="233">
        <f>SUM(Q9:Q11)</f>
        <v>12.85</v>
      </c>
      <c r="R8" s="234"/>
      <c r="S8" s="234"/>
      <c r="T8" s="235"/>
      <c r="U8" s="229"/>
      <c r="V8" s="229">
        <f>SUM(V9:V11)</f>
        <v>946.3</v>
      </c>
      <c r="W8" s="229"/>
      <c r="X8" s="229"/>
      <c r="AG8" t="s">
        <v>157</v>
      </c>
    </row>
    <row r="9" spans="1:60" outlineLevel="1" x14ac:dyDescent="0.2">
      <c r="A9" s="237">
        <v>1</v>
      </c>
      <c r="B9" s="238" t="s">
        <v>158</v>
      </c>
      <c r="C9" s="257" t="s">
        <v>159</v>
      </c>
      <c r="D9" s="239" t="s">
        <v>160</v>
      </c>
      <c r="E9" s="240">
        <v>936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1.3729999999999999E-2</v>
      </c>
      <c r="Q9" s="240">
        <f>ROUND(E9*P9,2)</f>
        <v>12.85</v>
      </c>
      <c r="R9" s="242"/>
      <c r="S9" s="242" t="s">
        <v>161</v>
      </c>
      <c r="T9" s="243" t="s">
        <v>162</v>
      </c>
      <c r="U9" s="221">
        <v>1.0109999999999999</v>
      </c>
      <c r="V9" s="221">
        <f>ROUND(E9*U9,2)</f>
        <v>946.3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164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8" t="s">
        <v>165</v>
      </c>
      <c r="D10" s="223"/>
      <c r="E10" s="224">
        <v>468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9" t="s">
        <v>167</v>
      </c>
      <c r="D11" s="225"/>
      <c r="E11" s="226">
        <v>468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166</v>
      </c>
      <c r="AH11" s="210">
        <v>4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0" t="s">
        <v>156</v>
      </c>
      <c r="B12" s="231" t="s">
        <v>97</v>
      </c>
      <c r="C12" s="256" t="s">
        <v>98</v>
      </c>
      <c r="D12" s="232"/>
      <c r="E12" s="233"/>
      <c r="F12" s="234"/>
      <c r="G12" s="234">
        <f>SUMIF(AG13:AG15,"&lt;&gt;NOR",G13:G15)</f>
        <v>0</v>
      </c>
      <c r="H12" s="234"/>
      <c r="I12" s="234">
        <f>SUM(I13:I15)</f>
        <v>0</v>
      </c>
      <c r="J12" s="234"/>
      <c r="K12" s="234">
        <f>SUM(K13:K15)</f>
        <v>0</v>
      </c>
      <c r="L12" s="234"/>
      <c r="M12" s="234">
        <f>SUM(M13:M15)</f>
        <v>0</v>
      </c>
      <c r="N12" s="233"/>
      <c r="O12" s="233">
        <f>SUM(O13:O15)</f>
        <v>1.04</v>
      </c>
      <c r="P12" s="233"/>
      <c r="Q12" s="233">
        <f>SUM(Q13:Q15)</f>
        <v>0</v>
      </c>
      <c r="R12" s="234"/>
      <c r="S12" s="234"/>
      <c r="T12" s="235"/>
      <c r="U12" s="229"/>
      <c r="V12" s="229">
        <f>SUM(V13:V15)</f>
        <v>140.21</v>
      </c>
      <c r="W12" s="229"/>
      <c r="X12" s="229"/>
      <c r="AG12" t="s">
        <v>157</v>
      </c>
    </row>
    <row r="13" spans="1:60" outlineLevel="1" x14ac:dyDescent="0.2">
      <c r="A13" s="237">
        <v>2</v>
      </c>
      <c r="B13" s="238" t="s">
        <v>168</v>
      </c>
      <c r="C13" s="257" t="s">
        <v>169</v>
      </c>
      <c r="D13" s="239" t="s">
        <v>160</v>
      </c>
      <c r="E13" s="240">
        <v>655.20000000000005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1.58E-3</v>
      </c>
      <c r="O13" s="240">
        <f>ROUND(E13*N13,2)</f>
        <v>1.04</v>
      </c>
      <c r="P13" s="240">
        <v>0</v>
      </c>
      <c r="Q13" s="240">
        <f>ROUND(E13*P13,2)</f>
        <v>0</v>
      </c>
      <c r="R13" s="242" t="s">
        <v>170</v>
      </c>
      <c r="S13" s="242" t="s">
        <v>171</v>
      </c>
      <c r="T13" s="243" t="s">
        <v>171</v>
      </c>
      <c r="U13" s="221">
        <v>0.214</v>
      </c>
      <c r="V13" s="221">
        <f>ROUND(E13*U13,2)</f>
        <v>140.21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8" t="s">
        <v>172</v>
      </c>
      <c r="D14" s="223"/>
      <c r="E14" s="224">
        <v>327.60000000000002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9" t="s">
        <v>167</v>
      </c>
      <c r="D15" s="225"/>
      <c r="E15" s="226">
        <v>327.60000000000002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>
        <v>4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0" t="s">
        <v>156</v>
      </c>
      <c r="B16" s="231" t="s">
        <v>99</v>
      </c>
      <c r="C16" s="256" t="s">
        <v>100</v>
      </c>
      <c r="D16" s="232"/>
      <c r="E16" s="233"/>
      <c r="F16" s="234"/>
      <c r="G16" s="234">
        <f>SUMIF(AG17:AG86,"&lt;&gt;NOR",G17:G86)</f>
        <v>0</v>
      </c>
      <c r="H16" s="234"/>
      <c r="I16" s="234">
        <f>SUM(I17:I86)</f>
        <v>0</v>
      </c>
      <c r="J16" s="234"/>
      <c r="K16" s="234">
        <f>SUM(K17:K86)</f>
        <v>0</v>
      </c>
      <c r="L16" s="234"/>
      <c r="M16" s="234">
        <f>SUM(M17:M86)</f>
        <v>0</v>
      </c>
      <c r="N16" s="233"/>
      <c r="O16" s="233">
        <f>SUM(O17:O86)</f>
        <v>1.25</v>
      </c>
      <c r="P16" s="233"/>
      <c r="Q16" s="233">
        <f>SUM(Q17:Q86)</f>
        <v>1128.7699999999998</v>
      </c>
      <c r="R16" s="234"/>
      <c r="S16" s="234"/>
      <c r="T16" s="235"/>
      <c r="U16" s="229"/>
      <c r="V16" s="229">
        <f>SUM(V17:V86)</f>
        <v>2821.3199999999993</v>
      </c>
      <c r="W16" s="229"/>
      <c r="X16" s="229"/>
      <c r="AG16" t="s">
        <v>157</v>
      </c>
    </row>
    <row r="17" spans="1:60" outlineLevel="1" x14ac:dyDescent="0.2">
      <c r="A17" s="237">
        <v>3</v>
      </c>
      <c r="B17" s="238" t="s">
        <v>181</v>
      </c>
      <c r="C17" s="257" t="s">
        <v>182</v>
      </c>
      <c r="D17" s="239" t="s">
        <v>176</v>
      </c>
      <c r="E17" s="240">
        <v>113.49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2</v>
      </c>
      <c r="Q17" s="240">
        <f>ROUND(E17*P17,2)</f>
        <v>226.98</v>
      </c>
      <c r="R17" s="242" t="s">
        <v>183</v>
      </c>
      <c r="S17" s="242" t="s">
        <v>171</v>
      </c>
      <c r="T17" s="243" t="s">
        <v>171</v>
      </c>
      <c r="U17" s="221">
        <v>6.4359999999999999</v>
      </c>
      <c r="V17" s="221">
        <f>ROUND(E17*U17,2)</f>
        <v>730.42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184</v>
      </c>
      <c r="D18" s="245"/>
      <c r="E18" s="245"/>
      <c r="F18" s="245"/>
      <c r="G18" s="245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8" t="s">
        <v>185</v>
      </c>
      <c r="D19" s="223"/>
      <c r="E19" s="224">
        <v>21.105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8" t="s">
        <v>186</v>
      </c>
      <c r="D20" s="223"/>
      <c r="E20" s="224">
        <v>8.5050000000000008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8" t="s">
        <v>187</v>
      </c>
      <c r="D21" s="223"/>
      <c r="E21" s="224">
        <v>27.135000000000002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9" t="s">
        <v>167</v>
      </c>
      <c r="D22" s="225"/>
      <c r="E22" s="226">
        <v>56.744999999999997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>
        <v>4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4</v>
      </c>
      <c r="B23" s="238" t="s">
        <v>200</v>
      </c>
      <c r="C23" s="257" t="s">
        <v>201</v>
      </c>
      <c r="D23" s="239" t="s">
        <v>160</v>
      </c>
      <c r="E23" s="240">
        <v>1003.69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6.7000000000000002E-4</v>
      </c>
      <c r="O23" s="240">
        <f>ROUND(E23*N23,2)</f>
        <v>0.67</v>
      </c>
      <c r="P23" s="240">
        <v>0.18</v>
      </c>
      <c r="Q23" s="240">
        <f>ROUND(E23*P23,2)</f>
        <v>180.66</v>
      </c>
      <c r="R23" s="242" t="s">
        <v>183</v>
      </c>
      <c r="S23" s="242" t="s">
        <v>171</v>
      </c>
      <c r="T23" s="243" t="s">
        <v>171</v>
      </c>
      <c r="U23" s="221">
        <v>0.23200000000000001</v>
      </c>
      <c r="V23" s="221">
        <f>ROUND(E23*U23,2)</f>
        <v>232.86</v>
      </c>
      <c r="W23" s="221"/>
      <c r="X23" s="221" t="s">
        <v>163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17"/>
      <c r="B24" s="218"/>
      <c r="C24" s="260" t="s">
        <v>192</v>
      </c>
      <c r="D24" s="245"/>
      <c r="E24" s="245"/>
      <c r="F24" s="245"/>
      <c r="G24" s="245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179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4" t="str">
        <f>C24</f>
        <v>nebo vybourání otvorů průřezové plochy přes 4 m2 v příčkách, včetně pomocného lešení o výšce podlahy do 1900 mm a pro zatížení do 1,5 kPa  (150 kg/m2),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8" t="s">
        <v>202</v>
      </c>
      <c r="D25" s="223"/>
      <c r="E25" s="224">
        <v>361.42500000000001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8" t="s">
        <v>203</v>
      </c>
      <c r="D26" s="223"/>
      <c r="E26" s="224">
        <v>140.41999999999999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9" t="s">
        <v>167</v>
      </c>
      <c r="D27" s="225"/>
      <c r="E27" s="226">
        <v>501.84500000000003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>
        <v>4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7">
        <v>5</v>
      </c>
      <c r="B28" s="238" t="s">
        <v>204</v>
      </c>
      <c r="C28" s="257" t="s">
        <v>205</v>
      </c>
      <c r="D28" s="239" t="s">
        <v>176</v>
      </c>
      <c r="E28" s="240">
        <v>272.88400000000001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1.1000000000000001E-3</v>
      </c>
      <c r="O28" s="240">
        <f>ROUND(E28*N28,2)</f>
        <v>0.3</v>
      </c>
      <c r="P28" s="240">
        <v>1.175</v>
      </c>
      <c r="Q28" s="240">
        <f>ROUND(E28*P28,2)</f>
        <v>320.64</v>
      </c>
      <c r="R28" s="242" t="s">
        <v>183</v>
      </c>
      <c r="S28" s="242" t="s">
        <v>171</v>
      </c>
      <c r="T28" s="243" t="s">
        <v>171</v>
      </c>
      <c r="U28" s="221">
        <v>1.2829999999999999</v>
      </c>
      <c r="V28" s="221">
        <f>ROUND(E28*U28,2)</f>
        <v>350.11</v>
      </c>
      <c r="W28" s="221"/>
      <c r="X28" s="221" t="s">
        <v>163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164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17"/>
      <c r="B29" s="218"/>
      <c r="C29" s="260" t="s">
        <v>206</v>
      </c>
      <c r="D29" s="245"/>
      <c r="E29" s="245"/>
      <c r="F29" s="245"/>
      <c r="G29" s="245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179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4" t="str">
        <f>C29</f>
        <v>nebo vybourání otvorů průřezové plochy přes 4 m2 ve zdivu nadzákladovém, včetně pomocného lešení o výšce podlahy do 1900 mm a pro zatížení do 1,5 kPa  (150 kg/m2)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8" t="s">
        <v>207</v>
      </c>
      <c r="D30" s="223"/>
      <c r="E30" s="224">
        <v>71.153999999999996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166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8" t="s">
        <v>208</v>
      </c>
      <c r="D31" s="223"/>
      <c r="E31" s="224">
        <v>22.302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166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8" t="s">
        <v>209</v>
      </c>
      <c r="D32" s="223"/>
      <c r="E32" s="224">
        <v>0.8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166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1" t="s">
        <v>210</v>
      </c>
      <c r="D33" s="227"/>
      <c r="E33" s="228">
        <v>94.256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166</v>
      </c>
      <c r="AH33" s="210">
        <v>1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8" t="s">
        <v>211</v>
      </c>
      <c r="D34" s="223"/>
      <c r="E34" s="224">
        <v>47.436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8" t="s">
        <v>212</v>
      </c>
      <c r="D35" s="223"/>
      <c r="E35" s="224">
        <v>-5.25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210</v>
      </c>
      <c r="D36" s="227"/>
      <c r="E36" s="228">
        <v>42.186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>
        <v>1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9" t="s">
        <v>167</v>
      </c>
      <c r="D37" s="225"/>
      <c r="E37" s="226">
        <v>136.44200000000001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166</v>
      </c>
      <c r="AH37" s="210">
        <v>4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7">
        <v>6</v>
      </c>
      <c r="B38" s="238" t="s">
        <v>213</v>
      </c>
      <c r="C38" s="257" t="s">
        <v>214</v>
      </c>
      <c r="D38" s="239" t="s">
        <v>176</v>
      </c>
      <c r="E38" s="240">
        <v>32.25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0</v>
      </c>
      <c r="O38" s="240">
        <f>ROUND(E38*N38,2)</f>
        <v>0</v>
      </c>
      <c r="P38" s="240">
        <v>1.671</v>
      </c>
      <c r="Q38" s="240">
        <f>ROUND(E38*P38,2)</f>
        <v>53.89</v>
      </c>
      <c r="R38" s="242" t="s">
        <v>183</v>
      </c>
      <c r="S38" s="242" t="s">
        <v>171</v>
      </c>
      <c r="T38" s="243" t="s">
        <v>171</v>
      </c>
      <c r="U38" s="221">
        <v>2.79</v>
      </c>
      <c r="V38" s="221">
        <f>ROUND(E38*U38,2)</f>
        <v>89.98</v>
      </c>
      <c r="W38" s="221"/>
      <c r="X38" s="221" t="s">
        <v>163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60" t="s">
        <v>206</v>
      </c>
      <c r="D39" s="245"/>
      <c r="E39" s="245"/>
      <c r="F39" s="245"/>
      <c r="G39" s="245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179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nebo vybourání otvorů průřezové plochy přes 4 m2 ve zdivu nadzákladovém, včetně pomocného lešení o výšce podlahy do 1900 mm a pro zatížení do 1,5 kPa  (150 kg/m2)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8" t="s">
        <v>215</v>
      </c>
      <c r="D40" s="223"/>
      <c r="E40" s="224">
        <v>16.125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166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9" t="s">
        <v>167</v>
      </c>
      <c r="D41" s="225"/>
      <c r="E41" s="226">
        <v>16.125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166</v>
      </c>
      <c r="AH41" s="210">
        <v>4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7">
        <v>7</v>
      </c>
      <c r="B42" s="238" t="s">
        <v>216</v>
      </c>
      <c r="C42" s="257" t="s">
        <v>217</v>
      </c>
      <c r="D42" s="239" t="s">
        <v>176</v>
      </c>
      <c r="E42" s="240">
        <v>137.10599999999999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2.2000000000000002</v>
      </c>
      <c r="Q42" s="240">
        <f>ROUND(E42*P42,2)</f>
        <v>301.63</v>
      </c>
      <c r="R42" s="242" t="s">
        <v>183</v>
      </c>
      <c r="S42" s="242" t="s">
        <v>171</v>
      </c>
      <c r="T42" s="243" t="s">
        <v>171</v>
      </c>
      <c r="U42" s="221">
        <v>5.867</v>
      </c>
      <c r="V42" s="221">
        <f>ROUND(E42*U42,2)</f>
        <v>804.4</v>
      </c>
      <c r="W42" s="221"/>
      <c r="X42" s="221" t="s">
        <v>163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8" t="s">
        <v>218</v>
      </c>
      <c r="D43" s="223"/>
      <c r="E43" s="224">
        <v>7.7054999999999998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166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8" t="s">
        <v>219</v>
      </c>
      <c r="D44" s="223"/>
      <c r="E44" s="224">
        <v>25.638000000000002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166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8" t="s">
        <v>220</v>
      </c>
      <c r="D45" s="223"/>
      <c r="E45" s="224">
        <v>6.4619999999999997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166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8" t="s">
        <v>221</v>
      </c>
      <c r="D46" s="223"/>
      <c r="E46" s="224">
        <v>6.8940000000000001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166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222</v>
      </c>
      <c r="D47" s="223"/>
      <c r="E47" s="224">
        <v>7.1144999999999996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166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8" t="s">
        <v>223</v>
      </c>
      <c r="D48" s="223"/>
      <c r="E48" s="224">
        <v>6.4124999999999996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166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8" t="s">
        <v>224</v>
      </c>
      <c r="D49" s="223"/>
      <c r="E49" s="224">
        <v>8.3264999999999993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166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9" t="s">
        <v>167</v>
      </c>
      <c r="D50" s="225"/>
      <c r="E50" s="226">
        <v>68.552999999999997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166</v>
      </c>
      <c r="AH50" s="210">
        <v>4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7">
        <v>8</v>
      </c>
      <c r="B51" s="238" t="s">
        <v>226</v>
      </c>
      <c r="C51" s="257" t="s">
        <v>227</v>
      </c>
      <c r="D51" s="239" t="s">
        <v>160</v>
      </c>
      <c r="E51" s="240">
        <v>200.8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0</v>
      </c>
      <c r="O51" s="240">
        <f>ROUND(E51*N51,2)</f>
        <v>0</v>
      </c>
      <c r="P51" s="240">
        <v>0.02</v>
      </c>
      <c r="Q51" s="240">
        <f>ROUND(E51*P51,2)</f>
        <v>4.0199999999999996</v>
      </c>
      <c r="R51" s="242" t="s">
        <v>183</v>
      </c>
      <c r="S51" s="242" t="s">
        <v>171</v>
      </c>
      <c r="T51" s="243" t="s">
        <v>171</v>
      </c>
      <c r="U51" s="221">
        <v>0.23</v>
      </c>
      <c r="V51" s="221">
        <f>ROUND(E51*U51,2)</f>
        <v>46.18</v>
      </c>
      <c r="W51" s="221"/>
      <c r="X51" s="221" t="s">
        <v>163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164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228</v>
      </c>
      <c r="D52" s="245"/>
      <c r="E52" s="245"/>
      <c r="F52" s="245"/>
      <c r="G52" s="245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179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8" t="s">
        <v>229</v>
      </c>
      <c r="D53" s="223"/>
      <c r="E53" s="224">
        <v>50.85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166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8" t="s">
        <v>230</v>
      </c>
      <c r="D54" s="223"/>
      <c r="E54" s="224">
        <v>10.28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166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8" t="s">
        <v>231</v>
      </c>
      <c r="D55" s="223"/>
      <c r="E55" s="224">
        <v>10.36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166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8" t="s">
        <v>232</v>
      </c>
      <c r="D56" s="223"/>
      <c r="E56" s="224">
        <v>11.49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166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8" t="s">
        <v>233</v>
      </c>
      <c r="D57" s="223"/>
      <c r="E57" s="224">
        <v>10.11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166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8" t="s">
        <v>234</v>
      </c>
      <c r="D58" s="223"/>
      <c r="E58" s="224">
        <v>7.31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166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9" t="s">
        <v>167</v>
      </c>
      <c r="D59" s="225"/>
      <c r="E59" s="226">
        <v>100.4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166</v>
      </c>
      <c r="AH59" s="210">
        <v>4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7">
        <v>9</v>
      </c>
      <c r="B60" s="238" t="s">
        <v>235</v>
      </c>
      <c r="C60" s="257" t="s">
        <v>236</v>
      </c>
      <c r="D60" s="239" t="s">
        <v>237</v>
      </c>
      <c r="E60" s="240">
        <v>120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 t="s">
        <v>183</v>
      </c>
      <c r="S60" s="242" t="s">
        <v>171</v>
      </c>
      <c r="T60" s="243" t="s">
        <v>171</v>
      </c>
      <c r="U60" s="221">
        <v>0.05</v>
      </c>
      <c r="V60" s="221">
        <f>ROUND(E60*U60,2)</f>
        <v>6</v>
      </c>
      <c r="W60" s="221"/>
      <c r="X60" s="221" t="s">
        <v>163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164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238</v>
      </c>
      <c r="D61" s="245"/>
      <c r="E61" s="245"/>
      <c r="F61" s="245"/>
      <c r="G61" s="245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179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8" t="s">
        <v>239</v>
      </c>
      <c r="D62" s="223"/>
      <c r="E62" s="224">
        <v>60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166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9" t="s">
        <v>167</v>
      </c>
      <c r="D63" s="225"/>
      <c r="E63" s="226">
        <v>60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166</v>
      </c>
      <c r="AH63" s="210">
        <v>4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33.75" outlineLevel="1" x14ac:dyDescent="0.2">
      <c r="A64" s="237">
        <v>10</v>
      </c>
      <c r="B64" s="238" t="s">
        <v>241</v>
      </c>
      <c r="C64" s="257" t="s">
        <v>242</v>
      </c>
      <c r="D64" s="239" t="s">
        <v>160</v>
      </c>
      <c r="E64" s="240">
        <v>157.85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1.17E-3</v>
      </c>
      <c r="O64" s="240">
        <f>ROUND(E64*N64,2)</f>
        <v>0.18</v>
      </c>
      <c r="P64" s="240">
        <v>7.5999999999999998E-2</v>
      </c>
      <c r="Q64" s="240">
        <f>ROUND(E64*P64,2)</f>
        <v>12</v>
      </c>
      <c r="R64" s="242" t="s">
        <v>183</v>
      </c>
      <c r="S64" s="242" t="s">
        <v>171</v>
      </c>
      <c r="T64" s="243" t="s">
        <v>171</v>
      </c>
      <c r="U64" s="221">
        <v>0.93899999999999995</v>
      </c>
      <c r="V64" s="221">
        <f>ROUND(E64*U64,2)</f>
        <v>148.22</v>
      </c>
      <c r="W64" s="221"/>
      <c r="X64" s="221" t="s">
        <v>163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164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8" t="s">
        <v>243</v>
      </c>
      <c r="D65" s="223"/>
      <c r="E65" s="224">
        <v>52.274999999999999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8" t="s">
        <v>244</v>
      </c>
      <c r="D66" s="223"/>
      <c r="E66" s="224">
        <v>26.65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166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9" t="s">
        <v>167</v>
      </c>
      <c r="D67" s="225"/>
      <c r="E67" s="226">
        <v>78.924999999999997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166</v>
      </c>
      <c r="AH67" s="210">
        <v>4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3.75" outlineLevel="1" x14ac:dyDescent="0.2">
      <c r="A68" s="237">
        <v>11</v>
      </c>
      <c r="B68" s="238" t="s">
        <v>246</v>
      </c>
      <c r="C68" s="257" t="s">
        <v>247</v>
      </c>
      <c r="D68" s="239" t="s">
        <v>160</v>
      </c>
      <c r="E68" s="240">
        <v>52.5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1E-3</v>
      </c>
      <c r="O68" s="240">
        <f>ROUND(E68*N68,2)</f>
        <v>0.05</v>
      </c>
      <c r="P68" s="240">
        <v>6.3E-2</v>
      </c>
      <c r="Q68" s="240">
        <f>ROUND(E68*P68,2)</f>
        <v>3.31</v>
      </c>
      <c r="R68" s="242" t="s">
        <v>183</v>
      </c>
      <c r="S68" s="242" t="s">
        <v>171</v>
      </c>
      <c r="T68" s="243" t="s">
        <v>171</v>
      </c>
      <c r="U68" s="221">
        <v>0.71799999999999997</v>
      </c>
      <c r="V68" s="221">
        <f>ROUND(E68*U68,2)</f>
        <v>37.700000000000003</v>
      </c>
      <c r="W68" s="221"/>
      <c r="X68" s="221" t="s">
        <v>163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8" t="s">
        <v>248</v>
      </c>
      <c r="D69" s="223"/>
      <c r="E69" s="224">
        <v>26.25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166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9" t="s">
        <v>167</v>
      </c>
      <c r="D70" s="225"/>
      <c r="E70" s="226">
        <v>26.25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>
        <v>4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12</v>
      </c>
      <c r="B71" s="238" t="s">
        <v>249</v>
      </c>
      <c r="C71" s="257" t="s">
        <v>250</v>
      </c>
      <c r="D71" s="239" t="s">
        <v>160</v>
      </c>
      <c r="E71" s="240">
        <v>5.4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2.1900000000000001E-3</v>
      </c>
      <c r="O71" s="240">
        <f>ROUND(E71*N71,2)</f>
        <v>0.01</v>
      </c>
      <c r="P71" s="240">
        <v>0.01</v>
      </c>
      <c r="Q71" s="240">
        <f>ROUND(E71*P71,2)</f>
        <v>0.05</v>
      </c>
      <c r="R71" s="242" t="s">
        <v>183</v>
      </c>
      <c r="S71" s="242" t="s">
        <v>171</v>
      </c>
      <c r="T71" s="243" t="s">
        <v>171</v>
      </c>
      <c r="U71" s="221">
        <v>0.52</v>
      </c>
      <c r="V71" s="221">
        <f>ROUND(E71*U71,2)</f>
        <v>2.81</v>
      </c>
      <c r="W71" s="221"/>
      <c r="X71" s="221" t="s">
        <v>163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8" t="s">
        <v>251</v>
      </c>
      <c r="D72" s="223"/>
      <c r="E72" s="224">
        <v>5.4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7">
        <v>13</v>
      </c>
      <c r="B73" s="238" t="s">
        <v>252</v>
      </c>
      <c r="C73" s="257" t="s">
        <v>253</v>
      </c>
      <c r="D73" s="239" t="s">
        <v>160</v>
      </c>
      <c r="E73" s="240">
        <v>37.799999999999997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1E-3</v>
      </c>
      <c r="O73" s="240">
        <f>ROUND(E73*N73,2)</f>
        <v>0.04</v>
      </c>
      <c r="P73" s="240">
        <v>3.492E-2</v>
      </c>
      <c r="Q73" s="240">
        <f>ROUND(E73*P73,2)</f>
        <v>1.32</v>
      </c>
      <c r="R73" s="242" t="s">
        <v>183</v>
      </c>
      <c r="S73" s="242" t="s">
        <v>171</v>
      </c>
      <c r="T73" s="243" t="s">
        <v>171</v>
      </c>
      <c r="U73" s="221">
        <v>0.52100000000000002</v>
      </c>
      <c r="V73" s="221">
        <f>ROUND(E73*U73,2)</f>
        <v>19.690000000000001</v>
      </c>
      <c r="W73" s="221"/>
      <c r="X73" s="221" t="s">
        <v>163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8" t="s">
        <v>254</v>
      </c>
      <c r="D74" s="223"/>
      <c r="E74" s="224">
        <v>37.799999999999997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166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7">
        <v>14</v>
      </c>
      <c r="B75" s="238" t="s">
        <v>255</v>
      </c>
      <c r="C75" s="257" t="s">
        <v>256</v>
      </c>
      <c r="D75" s="239" t="s">
        <v>160</v>
      </c>
      <c r="E75" s="240">
        <v>606.14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0</v>
      </c>
      <c r="O75" s="240">
        <f>ROUND(E75*N75,2)</f>
        <v>0</v>
      </c>
      <c r="P75" s="240">
        <v>1.2930000000000001E-2</v>
      </c>
      <c r="Q75" s="240">
        <f>ROUND(E75*P75,2)</f>
        <v>7.84</v>
      </c>
      <c r="R75" s="242" t="s">
        <v>183</v>
      </c>
      <c r="S75" s="242" t="s">
        <v>171</v>
      </c>
      <c r="T75" s="243" t="s">
        <v>171</v>
      </c>
      <c r="U75" s="221">
        <v>0.39100000000000001</v>
      </c>
      <c r="V75" s="221">
        <f>ROUND(E75*U75,2)</f>
        <v>237</v>
      </c>
      <c r="W75" s="221"/>
      <c r="X75" s="221" t="s">
        <v>163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8" t="s">
        <v>257</v>
      </c>
      <c r="D76" s="223"/>
      <c r="E76" s="224">
        <v>372.52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8" t="s">
        <v>258</v>
      </c>
      <c r="D77" s="223"/>
      <c r="E77" s="224">
        <v>-26.25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166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8" t="s">
        <v>259</v>
      </c>
      <c r="D78" s="223"/>
      <c r="E78" s="224">
        <v>-5.4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166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8" t="s">
        <v>260</v>
      </c>
      <c r="D79" s="223"/>
      <c r="E79" s="224">
        <v>-37.799999999999997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9" t="s">
        <v>167</v>
      </c>
      <c r="D80" s="225"/>
      <c r="E80" s="226">
        <v>303.07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166</v>
      </c>
      <c r="AH80" s="210">
        <v>4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7">
        <v>15</v>
      </c>
      <c r="B81" s="238" t="s">
        <v>261</v>
      </c>
      <c r="C81" s="257" t="s">
        <v>262</v>
      </c>
      <c r="D81" s="239" t="s">
        <v>160</v>
      </c>
      <c r="E81" s="240">
        <v>241.56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6.8000000000000005E-2</v>
      </c>
      <c r="Q81" s="240">
        <f>ROUND(E81*P81,2)</f>
        <v>16.43</v>
      </c>
      <c r="R81" s="242" t="s">
        <v>183</v>
      </c>
      <c r="S81" s="242" t="s">
        <v>171</v>
      </c>
      <c r="T81" s="243" t="s">
        <v>171</v>
      </c>
      <c r="U81" s="221">
        <v>0.48</v>
      </c>
      <c r="V81" s="221">
        <f>ROUND(E81*U81,2)</f>
        <v>115.95</v>
      </c>
      <c r="W81" s="221"/>
      <c r="X81" s="221" t="s">
        <v>163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0" t="s">
        <v>263</v>
      </c>
      <c r="D82" s="245"/>
      <c r="E82" s="245"/>
      <c r="F82" s="245"/>
      <c r="G82" s="245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179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8" t="s">
        <v>264</v>
      </c>
      <c r="D83" s="223"/>
      <c r="E83" s="224">
        <v>82.95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166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8" t="s">
        <v>265</v>
      </c>
      <c r="D84" s="223"/>
      <c r="E84" s="224">
        <v>24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166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8" t="s">
        <v>266</v>
      </c>
      <c r="D85" s="223"/>
      <c r="E85" s="224">
        <v>13.83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166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9" t="s">
        <v>167</v>
      </c>
      <c r="D86" s="225"/>
      <c r="E86" s="226">
        <v>120.78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166</v>
      </c>
      <c r="AH86" s="210">
        <v>4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30" t="s">
        <v>156</v>
      </c>
      <c r="B87" s="231" t="s">
        <v>105</v>
      </c>
      <c r="C87" s="256" t="s">
        <v>106</v>
      </c>
      <c r="D87" s="232"/>
      <c r="E87" s="233"/>
      <c r="F87" s="234"/>
      <c r="G87" s="234">
        <f>SUMIF(AG88:AG93,"&lt;&gt;NOR",G88:G93)</f>
        <v>0</v>
      </c>
      <c r="H87" s="234"/>
      <c r="I87" s="234">
        <f>SUM(I88:I93)</f>
        <v>0</v>
      </c>
      <c r="J87" s="234"/>
      <c r="K87" s="234">
        <f>SUM(K88:K93)</f>
        <v>0</v>
      </c>
      <c r="L87" s="234"/>
      <c r="M87" s="234">
        <f>SUM(M88:M93)</f>
        <v>0</v>
      </c>
      <c r="N87" s="233"/>
      <c r="O87" s="233">
        <f>SUM(O88:O93)</f>
        <v>0</v>
      </c>
      <c r="P87" s="233"/>
      <c r="Q87" s="233">
        <f>SUM(Q88:Q93)</f>
        <v>6.42</v>
      </c>
      <c r="R87" s="234"/>
      <c r="S87" s="234"/>
      <c r="T87" s="235"/>
      <c r="U87" s="229"/>
      <c r="V87" s="229">
        <f>SUM(V88:V93)</f>
        <v>85.259999999999991</v>
      </c>
      <c r="W87" s="229"/>
      <c r="X87" s="229"/>
      <c r="AG87" t="s">
        <v>157</v>
      </c>
    </row>
    <row r="88" spans="1:60" outlineLevel="1" x14ac:dyDescent="0.2">
      <c r="A88" s="237">
        <v>16</v>
      </c>
      <c r="B88" s="238" t="s">
        <v>267</v>
      </c>
      <c r="C88" s="257" t="s">
        <v>268</v>
      </c>
      <c r="D88" s="239" t="s">
        <v>160</v>
      </c>
      <c r="E88" s="240">
        <v>1230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0</v>
      </c>
      <c r="O88" s="240">
        <f>ROUND(E88*N88,2)</f>
        <v>0</v>
      </c>
      <c r="P88" s="240">
        <v>1.15E-3</v>
      </c>
      <c r="Q88" s="240">
        <f>ROUND(E88*P88,2)</f>
        <v>1.41</v>
      </c>
      <c r="R88" s="242" t="s">
        <v>269</v>
      </c>
      <c r="S88" s="242" t="s">
        <v>171</v>
      </c>
      <c r="T88" s="243" t="s">
        <v>171</v>
      </c>
      <c r="U88" s="221">
        <v>3.5000000000000003E-2</v>
      </c>
      <c r="V88" s="221">
        <f>ROUND(E88*U88,2)</f>
        <v>43.05</v>
      </c>
      <c r="W88" s="221"/>
      <c r="X88" s="221" t="s">
        <v>163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8" t="s">
        <v>314</v>
      </c>
      <c r="D89" s="223"/>
      <c r="E89" s="224">
        <v>615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166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9" t="s">
        <v>167</v>
      </c>
      <c r="D90" s="225"/>
      <c r="E90" s="226">
        <v>615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166</v>
      </c>
      <c r="AH90" s="210">
        <v>4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7">
        <v>17</v>
      </c>
      <c r="B91" s="238" t="s">
        <v>272</v>
      </c>
      <c r="C91" s="257" t="s">
        <v>273</v>
      </c>
      <c r="D91" s="239" t="s">
        <v>160</v>
      </c>
      <c r="E91" s="240">
        <v>1029.42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0</v>
      </c>
      <c r="O91" s="240">
        <f>ROUND(E91*N91,2)</f>
        <v>0</v>
      </c>
      <c r="P91" s="240">
        <v>4.8700000000000002E-3</v>
      </c>
      <c r="Q91" s="240">
        <f>ROUND(E91*P91,2)</f>
        <v>5.01</v>
      </c>
      <c r="R91" s="242" t="s">
        <v>269</v>
      </c>
      <c r="S91" s="242" t="s">
        <v>171</v>
      </c>
      <c r="T91" s="243" t="s">
        <v>171</v>
      </c>
      <c r="U91" s="221">
        <v>4.1000000000000002E-2</v>
      </c>
      <c r="V91" s="221">
        <f>ROUND(E91*U91,2)</f>
        <v>42.21</v>
      </c>
      <c r="W91" s="221"/>
      <c r="X91" s="221" t="s">
        <v>163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164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8" t="s">
        <v>274</v>
      </c>
      <c r="D92" s="223"/>
      <c r="E92" s="224">
        <v>514.71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166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9" t="s">
        <v>167</v>
      </c>
      <c r="D93" s="225"/>
      <c r="E93" s="226">
        <v>514.71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166</v>
      </c>
      <c r="AH93" s="210">
        <v>4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0" t="s">
        <v>156</v>
      </c>
      <c r="B94" s="231" t="s">
        <v>107</v>
      </c>
      <c r="C94" s="256" t="s">
        <v>108</v>
      </c>
      <c r="D94" s="232"/>
      <c r="E94" s="233"/>
      <c r="F94" s="234"/>
      <c r="G94" s="234">
        <f>SUMIF(AG95:AG97,"&lt;&gt;NOR",G95:G97)</f>
        <v>0</v>
      </c>
      <c r="H94" s="234"/>
      <c r="I94" s="234">
        <f>SUM(I95:I97)</f>
        <v>0</v>
      </c>
      <c r="J94" s="234"/>
      <c r="K94" s="234">
        <f>SUM(K95:K97)</f>
        <v>0</v>
      </c>
      <c r="L94" s="234"/>
      <c r="M94" s="234">
        <f>SUM(M95:M97)</f>
        <v>0</v>
      </c>
      <c r="N94" s="233"/>
      <c r="O94" s="233">
        <f>SUM(O95:O97)</f>
        <v>0</v>
      </c>
      <c r="P94" s="233"/>
      <c r="Q94" s="233">
        <f>SUM(Q95:Q97)</f>
        <v>3.93</v>
      </c>
      <c r="R94" s="234"/>
      <c r="S94" s="234"/>
      <c r="T94" s="235"/>
      <c r="U94" s="229"/>
      <c r="V94" s="229">
        <f>SUM(V95:V97)</f>
        <v>44.17</v>
      </c>
      <c r="W94" s="229"/>
      <c r="X94" s="229"/>
      <c r="AG94" t="s">
        <v>157</v>
      </c>
    </row>
    <row r="95" spans="1:60" ht="22.5" outlineLevel="1" x14ac:dyDescent="0.2">
      <c r="A95" s="237">
        <v>18</v>
      </c>
      <c r="B95" s="238" t="s">
        <v>275</v>
      </c>
      <c r="C95" s="257" t="s">
        <v>276</v>
      </c>
      <c r="D95" s="239" t="s">
        <v>160</v>
      </c>
      <c r="E95" s="240">
        <v>981.54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</v>
      </c>
      <c r="O95" s="240">
        <f>ROUND(E95*N95,2)</f>
        <v>0</v>
      </c>
      <c r="P95" s="240">
        <v>4.0000000000000001E-3</v>
      </c>
      <c r="Q95" s="240">
        <f>ROUND(E95*P95,2)</f>
        <v>3.93</v>
      </c>
      <c r="R95" s="242" t="s">
        <v>277</v>
      </c>
      <c r="S95" s="242" t="s">
        <v>171</v>
      </c>
      <c r="T95" s="243" t="s">
        <v>171</v>
      </c>
      <c r="U95" s="221">
        <v>4.4999999999999998E-2</v>
      </c>
      <c r="V95" s="221">
        <f>ROUND(E95*U95,2)</f>
        <v>44.17</v>
      </c>
      <c r="W95" s="221"/>
      <c r="X95" s="221" t="s">
        <v>163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164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8" t="s">
        <v>278</v>
      </c>
      <c r="D96" s="223"/>
      <c r="E96" s="224">
        <v>490.77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166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9" t="s">
        <v>167</v>
      </c>
      <c r="D97" s="225"/>
      <c r="E97" s="226">
        <v>490.77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166</v>
      </c>
      <c r="AH97" s="210">
        <v>4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0" t="s">
        <v>156</v>
      </c>
      <c r="B98" s="231" t="s">
        <v>109</v>
      </c>
      <c r="C98" s="256" t="s">
        <v>110</v>
      </c>
      <c r="D98" s="232"/>
      <c r="E98" s="233"/>
      <c r="F98" s="234"/>
      <c r="G98" s="234">
        <f>SUMIF(AG99:AG104,"&lt;&gt;NOR",G99:G104)</f>
        <v>0</v>
      </c>
      <c r="H98" s="234"/>
      <c r="I98" s="234">
        <f>SUM(I99:I104)</f>
        <v>0</v>
      </c>
      <c r="J98" s="234"/>
      <c r="K98" s="234">
        <f>SUM(K99:K104)</f>
        <v>0</v>
      </c>
      <c r="L98" s="234"/>
      <c r="M98" s="234">
        <f>SUM(M99:M104)</f>
        <v>0</v>
      </c>
      <c r="N98" s="233"/>
      <c r="O98" s="233">
        <f>SUM(O99:O104)</f>
        <v>0</v>
      </c>
      <c r="P98" s="233"/>
      <c r="Q98" s="233">
        <f>SUM(Q99:Q104)</f>
        <v>0.74</v>
      </c>
      <c r="R98" s="234"/>
      <c r="S98" s="234"/>
      <c r="T98" s="235"/>
      <c r="U98" s="229"/>
      <c r="V98" s="229">
        <f>SUM(V99:V104)</f>
        <v>18.380000000000003</v>
      </c>
      <c r="W98" s="229"/>
      <c r="X98" s="229"/>
      <c r="AG98" t="s">
        <v>157</v>
      </c>
    </row>
    <row r="99" spans="1:60" outlineLevel="1" x14ac:dyDescent="0.2">
      <c r="A99" s="246">
        <v>19</v>
      </c>
      <c r="B99" s="247" t="s">
        <v>279</v>
      </c>
      <c r="C99" s="262" t="s">
        <v>280</v>
      </c>
      <c r="D99" s="248" t="s">
        <v>281</v>
      </c>
      <c r="E99" s="249">
        <v>10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49">
        <v>0</v>
      </c>
      <c r="O99" s="249">
        <f>ROUND(E99*N99,2)</f>
        <v>0</v>
      </c>
      <c r="P99" s="249">
        <v>1.933E-2</v>
      </c>
      <c r="Q99" s="249">
        <f>ROUND(E99*P99,2)</f>
        <v>0.19</v>
      </c>
      <c r="R99" s="251" t="s">
        <v>282</v>
      </c>
      <c r="S99" s="251" t="s">
        <v>171</v>
      </c>
      <c r="T99" s="252" t="s">
        <v>171</v>
      </c>
      <c r="U99" s="221">
        <v>0.59</v>
      </c>
      <c r="V99" s="221">
        <f>ROUND(E99*U99,2)</f>
        <v>5.9</v>
      </c>
      <c r="W99" s="221"/>
      <c r="X99" s="221" t="s">
        <v>163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6">
        <v>20</v>
      </c>
      <c r="B100" s="247" t="s">
        <v>283</v>
      </c>
      <c r="C100" s="262" t="s">
        <v>284</v>
      </c>
      <c r="D100" s="248" t="s">
        <v>281</v>
      </c>
      <c r="E100" s="249">
        <v>10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49">
        <v>0</v>
      </c>
      <c r="O100" s="249">
        <f>ROUND(E100*N100,2)</f>
        <v>0</v>
      </c>
      <c r="P100" s="249">
        <v>1.9460000000000002E-2</v>
      </c>
      <c r="Q100" s="249">
        <f>ROUND(E100*P100,2)</f>
        <v>0.19</v>
      </c>
      <c r="R100" s="251" t="s">
        <v>282</v>
      </c>
      <c r="S100" s="251" t="s">
        <v>171</v>
      </c>
      <c r="T100" s="252" t="s">
        <v>171</v>
      </c>
      <c r="U100" s="221">
        <v>0.38200000000000001</v>
      </c>
      <c r="V100" s="221">
        <f>ROUND(E100*U100,2)</f>
        <v>3.82</v>
      </c>
      <c r="W100" s="221"/>
      <c r="X100" s="221" t="s">
        <v>163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164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6">
        <v>21</v>
      </c>
      <c r="B101" s="247" t="s">
        <v>285</v>
      </c>
      <c r="C101" s="262" t="s">
        <v>286</v>
      </c>
      <c r="D101" s="248" t="s">
        <v>281</v>
      </c>
      <c r="E101" s="249">
        <v>10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49">
        <v>0</v>
      </c>
      <c r="O101" s="249">
        <f>ROUND(E101*N101,2)</f>
        <v>0</v>
      </c>
      <c r="P101" s="249">
        <v>3.2899999999999999E-2</v>
      </c>
      <c r="Q101" s="249">
        <f>ROUND(E101*P101,2)</f>
        <v>0.33</v>
      </c>
      <c r="R101" s="251" t="s">
        <v>282</v>
      </c>
      <c r="S101" s="251" t="s">
        <v>171</v>
      </c>
      <c r="T101" s="252" t="s">
        <v>171</v>
      </c>
      <c r="U101" s="221">
        <v>0.432</v>
      </c>
      <c r="V101" s="221">
        <f>ROUND(E101*U101,2)</f>
        <v>4.32</v>
      </c>
      <c r="W101" s="221"/>
      <c r="X101" s="221" t="s">
        <v>163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164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7">
        <v>22</v>
      </c>
      <c r="B102" s="238" t="s">
        <v>287</v>
      </c>
      <c r="C102" s="257" t="s">
        <v>288</v>
      </c>
      <c r="D102" s="239" t="s">
        <v>281</v>
      </c>
      <c r="E102" s="240">
        <v>20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1.56E-3</v>
      </c>
      <c r="Q102" s="240">
        <f>ROUND(E102*P102,2)</f>
        <v>0.03</v>
      </c>
      <c r="R102" s="242" t="s">
        <v>282</v>
      </c>
      <c r="S102" s="242" t="s">
        <v>171</v>
      </c>
      <c r="T102" s="243" t="s">
        <v>171</v>
      </c>
      <c r="U102" s="221">
        <v>0.217</v>
      </c>
      <c r="V102" s="221">
        <f>ROUND(E102*U102,2)</f>
        <v>4.34</v>
      </c>
      <c r="W102" s="221"/>
      <c r="X102" s="221" t="s">
        <v>163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>
        <v>23</v>
      </c>
      <c r="B103" s="218" t="s">
        <v>289</v>
      </c>
      <c r="C103" s="263" t="s">
        <v>290</v>
      </c>
      <c r="D103" s="219" t="s">
        <v>0</v>
      </c>
      <c r="E103" s="253"/>
      <c r="F103" s="222"/>
      <c r="G103" s="221">
        <f>ROUND(E103*F103,2)</f>
        <v>0</v>
      </c>
      <c r="H103" s="222"/>
      <c r="I103" s="221">
        <f>ROUND(E103*H103,2)</f>
        <v>0</v>
      </c>
      <c r="J103" s="222"/>
      <c r="K103" s="221">
        <f>ROUND(E103*J103,2)</f>
        <v>0</v>
      </c>
      <c r="L103" s="221">
        <v>21</v>
      </c>
      <c r="M103" s="221">
        <f>G103*(1+L103/100)</f>
        <v>0</v>
      </c>
      <c r="N103" s="220">
        <v>0</v>
      </c>
      <c r="O103" s="220">
        <f>ROUND(E103*N103,2)</f>
        <v>0</v>
      </c>
      <c r="P103" s="220">
        <v>0</v>
      </c>
      <c r="Q103" s="220">
        <f>ROUND(E103*P103,2)</f>
        <v>0</v>
      </c>
      <c r="R103" s="221" t="s">
        <v>282</v>
      </c>
      <c r="S103" s="221" t="s">
        <v>171</v>
      </c>
      <c r="T103" s="221" t="s">
        <v>171</v>
      </c>
      <c r="U103" s="221">
        <v>0</v>
      </c>
      <c r="V103" s="221">
        <f>ROUND(E103*U103,2)</f>
        <v>0</v>
      </c>
      <c r="W103" s="221"/>
      <c r="X103" s="221" t="s">
        <v>291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292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4" t="s">
        <v>293</v>
      </c>
      <c r="D104" s="254"/>
      <c r="E104" s="254"/>
      <c r="F104" s="254"/>
      <c r="G104" s="254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0" t="s">
        <v>156</v>
      </c>
      <c r="B105" s="231" t="s">
        <v>111</v>
      </c>
      <c r="C105" s="256" t="s">
        <v>112</v>
      </c>
      <c r="D105" s="232"/>
      <c r="E105" s="233"/>
      <c r="F105" s="234"/>
      <c r="G105" s="234">
        <f>SUMIF(AG106:AG108,"&lt;&gt;NOR",G106:G108)</f>
        <v>0</v>
      </c>
      <c r="H105" s="234"/>
      <c r="I105" s="234">
        <f>SUM(I106:I108)</f>
        <v>0</v>
      </c>
      <c r="J105" s="234"/>
      <c r="K105" s="234">
        <f>SUM(K106:K108)</f>
        <v>0</v>
      </c>
      <c r="L105" s="234"/>
      <c r="M105" s="234">
        <f>SUM(M106:M108)</f>
        <v>0</v>
      </c>
      <c r="N105" s="233"/>
      <c r="O105" s="233">
        <f>SUM(O106:O108)</f>
        <v>0</v>
      </c>
      <c r="P105" s="233"/>
      <c r="Q105" s="233">
        <f>SUM(Q106:Q108)</f>
        <v>0.28000000000000003</v>
      </c>
      <c r="R105" s="234"/>
      <c r="S105" s="234"/>
      <c r="T105" s="235"/>
      <c r="U105" s="229"/>
      <c r="V105" s="229">
        <f>SUM(V106:V108)</f>
        <v>17.36</v>
      </c>
      <c r="W105" s="229"/>
      <c r="X105" s="229"/>
      <c r="AG105" t="s">
        <v>157</v>
      </c>
    </row>
    <row r="106" spans="1:60" outlineLevel="1" x14ac:dyDescent="0.2">
      <c r="A106" s="237">
        <v>24</v>
      </c>
      <c r="B106" s="238" t="s">
        <v>294</v>
      </c>
      <c r="C106" s="257" t="s">
        <v>295</v>
      </c>
      <c r="D106" s="239" t="s">
        <v>237</v>
      </c>
      <c r="E106" s="240">
        <v>10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2.8000000000000001E-2</v>
      </c>
      <c r="Q106" s="240">
        <f>ROUND(E106*P106,2)</f>
        <v>0.28000000000000003</v>
      </c>
      <c r="R106" s="242" t="s">
        <v>296</v>
      </c>
      <c r="S106" s="242" t="s">
        <v>171</v>
      </c>
      <c r="T106" s="243" t="s">
        <v>171</v>
      </c>
      <c r="U106" s="221">
        <v>1.7355</v>
      </c>
      <c r="V106" s="221">
        <f>ROUND(E106*U106,2)</f>
        <v>17.36</v>
      </c>
      <c r="W106" s="221"/>
      <c r="X106" s="221" t="s">
        <v>163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>
        <v>25</v>
      </c>
      <c r="B107" s="218" t="s">
        <v>297</v>
      </c>
      <c r="C107" s="263" t="s">
        <v>298</v>
      </c>
      <c r="D107" s="219" t="s">
        <v>0</v>
      </c>
      <c r="E107" s="253"/>
      <c r="F107" s="222"/>
      <c r="G107" s="221">
        <f>ROUND(E107*F107,2)</f>
        <v>0</v>
      </c>
      <c r="H107" s="222"/>
      <c r="I107" s="221">
        <f>ROUND(E107*H107,2)</f>
        <v>0</v>
      </c>
      <c r="J107" s="222"/>
      <c r="K107" s="221">
        <f>ROUND(E107*J107,2)</f>
        <v>0</v>
      </c>
      <c r="L107" s="221">
        <v>21</v>
      </c>
      <c r="M107" s="221">
        <f>G107*(1+L107/100)</f>
        <v>0</v>
      </c>
      <c r="N107" s="220">
        <v>0</v>
      </c>
      <c r="O107" s="220">
        <f>ROUND(E107*N107,2)</f>
        <v>0</v>
      </c>
      <c r="P107" s="220">
        <v>0</v>
      </c>
      <c r="Q107" s="220">
        <f>ROUND(E107*P107,2)</f>
        <v>0</v>
      </c>
      <c r="R107" s="221" t="s">
        <v>296</v>
      </c>
      <c r="S107" s="221" t="s">
        <v>171</v>
      </c>
      <c r="T107" s="221" t="s">
        <v>171</v>
      </c>
      <c r="U107" s="221">
        <v>0</v>
      </c>
      <c r="V107" s="221">
        <f>ROUND(E107*U107,2)</f>
        <v>0</v>
      </c>
      <c r="W107" s="221"/>
      <c r="X107" s="221" t="s">
        <v>291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292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4" t="s">
        <v>293</v>
      </c>
      <c r="D108" s="254"/>
      <c r="E108" s="254"/>
      <c r="F108" s="254"/>
      <c r="G108" s="254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179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30" t="s">
        <v>156</v>
      </c>
      <c r="B109" s="231" t="s">
        <v>113</v>
      </c>
      <c r="C109" s="256" t="s">
        <v>114</v>
      </c>
      <c r="D109" s="232"/>
      <c r="E109" s="233"/>
      <c r="F109" s="234"/>
      <c r="G109" s="234">
        <f>SUMIF(AG110:AG118,"&lt;&gt;NOR",G110:G118)</f>
        <v>0</v>
      </c>
      <c r="H109" s="234"/>
      <c r="I109" s="234">
        <f>SUM(I110:I118)</f>
        <v>0</v>
      </c>
      <c r="J109" s="234"/>
      <c r="K109" s="234">
        <f>SUM(K110:K118)</f>
        <v>0</v>
      </c>
      <c r="L109" s="234"/>
      <c r="M109" s="234">
        <f>SUM(M110:M118)</f>
        <v>0</v>
      </c>
      <c r="N109" s="233"/>
      <c r="O109" s="233">
        <f>SUM(O110:O118)</f>
        <v>0</v>
      </c>
      <c r="P109" s="233"/>
      <c r="Q109" s="233">
        <f>SUM(Q110:Q118)</f>
        <v>40.98</v>
      </c>
      <c r="R109" s="234"/>
      <c r="S109" s="234"/>
      <c r="T109" s="235"/>
      <c r="U109" s="229"/>
      <c r="V109" s="229">
        <f>SUM(V110:V118)</f>
        <v>301.3</v>
      </c>
      <c r="W109" s="229"/>
      <c r="X109" s="229"/>
      <c r="AG109" t="s">
        <v>157</v>
      </c>
    </row>
    <row r="110" spans="1:60" ht="22.5" outlineLevel="1" x14ac:dyDescent="0.2">
      <c r="A110" s="237">
        <v>26</v>
      </c>
      <c r="B110" s="238" t="s">
        <v>299</v>
      </c>
      <c r="C110" s="257" t="s">
        <v>300</v>
      </c>
      <c r="D110" s="239" t="s">
        <v>301</v>
      </c>
      <c r="E110" s="240">
        <v>1098.8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8.0000000000000002E-3</v>
      </c>
      <c r="Q110" s="240">
        <f>ROUND(E110*P110,2)</f>
        <v>8.7899999999999991</v>
      </c>
      <c r="R110" s="242" t="s">
        <v>302</v>
      </c>
      <c r="S110" s="242" t="s">
        <v>171</v>
      </c>
      <c r="T110" s="243" t="s">
        <v>171</v>
      </c>
      <c r="U110" s="221">
        <v>0.10199999999999999</v>
      </c>
      <c r="V110" s="221">
        <f>ROUND(E110*U110,2)</f>
        <v>112.08</v>
      </c>
      <c r="W110" s="221"/>
      <c r="X110" s="221" t="s">
        <v>163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164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8" t="s">
        <v>303</v>
      </c>
      <c r="D111" s="223"/>
      <c r="E111" s="224">
        <v>549.4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9" t="s">
        <v>167</v>
      </c>
      <c r="D112" s="225"/>
      <c r="E112" s="226">
        <v>549.4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166</v>
      </c>
      <c r="AH112" s="210">
        <v>4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7">
        <v>27</v>
      </c>
      <c r="B113" s="238" t="s">
        <v>312</v>
      </c>
      <c r="C113" s="257" t="s">
        <v>313</v>
      </c>
      <c r="D113" s="239" t="s">
        <v>160</v>
      </c>
      <c r="E113" s="240">
        <v>1230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1.4999999999999999E-2</v>
      </c>
      <c r="Q113" s="240">
        <f>ROUND(E113*P113,2)</f>
        <v>18.45</v>
      </c>
      <c r="R113" s="242" t="s">
        <v>302</v>
      </c>
      <c r="S113" s="242" t="s">
        <v>171</v>
      </c>
      <c r="T113" s="243" t="s">
        <v>171</v>
      </c>
      <c r="U113" s="221">
        <v>0.09</v>
      </c>
      <c r="V113" s="221">
        <f>ROUND(E113*U113,2)</f>
        <v>110.7</v>
      </c>
      <c r="W113" s="221"/>
      <c r="X113" s="221" t="s">
        <v>163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164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8" t="s">
        <v>314</v>
      </c>
      <c r="D114" s="223"/>
      <c r="E114" s="224">
        <v>615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166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9" t="s">
        <v>167</v>
      </c>
      <c r="D115" s="225"/>
      <c r="E115" s="226">
        <v>615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166</v>
      </c>
      <c r="AH115" s="210">
        <v>4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28</v>
      </c>
      <c r="B116" s="238" t="s">
        <v>315</v>
      </c>
      <c r="C116" s="257" t="s">
        <v>316</v>
      </c>
      <c r="D116" s="239" t="s">
        <v>160</v>
      </c>
      <c r="E116" s="240">
        <v>981.54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1.4E-2</v>
      </c>
      <c r="Q116" s="240">
        <f>ROUND(E116*P116,2)</f>
        <v>13.74</v>
      </c>
      <c r="R116" s="242" t="s">
        <v>302</v>
      </c>
      <c r="S116" s="242" t="s">
        <v>171</v>
      </c>
      <c r="T116" s="243" t="s">
        <v>171</v>
      </c>
      <c r="U116" s="221">
        <v>0.08</v>
      </c>
      <c r="V116" s="221">
        <f>ROUND(E116*U116,2)</f>
        <v>78.52</v>
      </c>
      <c r="W116" s="221"/>
      <c r="X116" s="221" t="s">
        <v>163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164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8" t="s">
        <v>278</v>
      </c>
      <c r="D117" s="223"/>
      <c r="E117" s="224">
        <v>490.77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166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9" t="s">
        <v>167</v>
      </c>
      <c r="D118" s="225"/>
      <c r="E118" s="226">
        <v>490.77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166</v>
      </c>
      <c r="AH118" s="210">
        <v>4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30" t="s">
        <v>156</v>
      </c>
      <c r="B119" s="231" t="s">
        <v>115</v>
      </c>
      <c r="C119" s="256" t="s">
        <v>116</v>
      </c>
      <c r="D119" s="232"/>
      <c r="E119" s="233"/>
      <c r="F119" s="234"/>
      <c r="G119" s="234">
        <f>SUMIF(AG120:AG145,"&lt;&gt;NOR",G120:G145)</f>
        <v>0</v>
      </c>
      <c r="H119" s="234"/>
      <c r="I119" s="234">
        <f>SUM(I120:I145)</f>
        <v>0</v>
      </c>
      <c r="J119" s="234"/>
      <c r="K119" s="234">
        <f>SUM(K120:K145)</f>
        <v>0</v>
      </c>
      <c r="L119" s="234"/>
      <c r="M119" s="234">
        <f>SUM(M120:M145)</f>
        <v>0</v>
      </c>
      <c r="N119" s="233"/>
      <c r="O119" s="233">
        <f>SUM(O120:O145)</f>
        <v>0</v>
      </c>
      <c r="P119" s="233"/>
      <c r="Q119" s="233">
        <f>SUM(Q120:Q145)</f>
        <v>10.23</v>
      </c>
      <c r="R119" s="234"/>
      <c r="S119" s="234"/>
      <c r="T119" s="235"/>
      <c r="U119" s="229"/>
      <c r="V119" s="229">
        <f>SUM(V120:V145)</f>
        <v>147.76</v>
      </c>
      <c r="W119" s="229"/>
      <c r="X119" s="229"/>
      <c r="AG119" t="s">
        <v>157</v>
      </c>
    </row>
    <row r="120" spans="1:60" outlineLevel="1" x14ac:dyDescent="0.2">
      <c r="A120" s="237">
        <v>29</v>
      </c>
      <c r="B120" s="238" t="s">
        <v>317</v>
      </c>
      <c r="C120" s="257" t="s">
        <v>318</v>
      </c>
      <c r="D120" s="239" t="s">
        <v>160</v>
      </c>
      <c r="E120" s="240">
        <v>1230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0</v>
      </c>
      <c r="O120" s="240">
        <f>ROUND(E120*N120,2)</f>
        <v>0</v>
      </c>
      <c r="P120" s="240">
        <v>7.3200000000000001E-3</v>
      </c>
      <c r="Q120" s="240">
        <f>ROUND(E120*P120,2)</f>
        <v>9</v>
      </c>
      <c r="R120" s="242" t="s">
        <v>319</v>
      </c>
      <c r="S120" s="242" t="s">
        <v>171</v>
      </c>
      <c r="T120" s="243" t="s">
        <v>171</v>
      </c>
      <c r="U120" s="221">
        <v>9.1999999999999998E-2</v>
      </c>
      <c r="V120" s="221">
        <f>ROUND(E120*U120,2)</f>
        <v>113.16</v>
      </c>
      <c r="W120" s="221"/>
      <c r="X120" s="221" t="s">
        <v>163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164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8" t="s">
        <v>314</v>
      </c>
      <c r="D121" s="223"/>
      <c r="E121" s="224">
        <v>615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166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9" t="s">
        <v>167</v>
      </c>
      <c r="D122" s="225"/>
      <c r="E122" s="226">
        <v>615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166</v>
      </c>
      <c r="AH122" s="210">
        <v>4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7">
        <v>30</v>
      </c>
      <c r="B123" s="238" t="s">
        <v>320</v>
      </c>
      <c r="C123" s="257" t="s">
        <v>321</v>
      </c>
      <c r="D123" s="239" t="s">
        <v>160</v>
      </c>
      <c r="E123" s="240">
        <v>24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7.2100000000000003E-3</v>
      </c>
      <c r="Q123" s="240">
        <f>ROUND(E123*P123,2)</f>
        <v>0.17</v>
      </c>
      <c r="R123" s="242" t="s">
        <v>319</v>
      </c>
      <c r="S123" s="242" t="s">
        <v>171</v>
      </c>
      <c r="T123" s="243" t="s">
        <v>171</v>
      </c>
      <c r="U123" s="221">
        <v>0.1265</v>
      </c>
      <c r="V123" s="221">
        <f>ROUND(E123*U123,2)</f>
        <v>3.04</v>
      </c>
      <c r="W123" s="221"/>
      <c r="X123" s="221" t="s">
        <v>163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164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8" t="s">
        <v>322</v>
      </c>
      <c r="D124" s="223"/>
      <c r="E124" s="224">
        <v>12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166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9" t="s">
        <v>167</v>
      </c>
      <c r="D125" s="225"/>
      <c r="E125" s="226">
        <v>12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166</v>
      </c>
      <c r="AH125" s="210">
        <v>4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7">
        <v>31</v>
      </c>
      <c r="B126" s="238" t="s">
        <v>323</v>
      </c>
      <c r="C126" s="257" t="s">
        <v>324</v>
      </c>
      <c r="D126" s="239" t="s">
        <v>301</v>
      </c>
      <c r="E126" s="240">
        <v>164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0</v>
      </c>
      <c r="O126" s="240">
        <f>ROUND(E126*N126,2)</f>
        <v>0</v>
      </c>
      <c r="P126" s="240">
        <v>3.3600000000000001E-3</v>
      </c>
      <c r="Q126" s="240">
        <f>ROUND(E126*P126,2)</f>
        <v>0.55000000000000004</v>
      </c>
      <c r="R126" s="242" t="s">
        <v>319</v>
      </c>
      <c r="S126" s="242" t="s">
        <v>171</v>
      </c>
      <c r="T126" s="243" t="s">
        <v>171</v>
      </c>
      <c r="U126" s="221">
        <v>6.9000000000000006E-2</v>
      </c>
      <c r="V126" s="221">
        <f>ROUND(E126*U126,2)</f>
        <v>11.32</v>
      </c>
      <c r="W126" s="221"/>
      <c r="X126" s="221" t="s">
        <v>163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164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8" t="s">
        <v>325</v>
      </c>
      <c r="D127" s="223"/>
      <c r="E127" s="224">
        <v>82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9" t="s">
        <v>167</v>
      </c>
      <c r="D128" s="225"/>
      <c r="E128" s="226">
        <v>82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166</v>
      </c>
      <c r="AH128" s="210">
        <v>4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7">
        <v>32</v>
      </c>
      <c r="B129" s="238" t="s">
        <v>327</v>
      </c>
      <c r="C129" s="257" t="s">
        <v>328</v>
      </c>
      <c r="D129" s="239" t="s">
        <v>237</v>
      </c>
      <c r="E129" s="240">
        <v>12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0</v>
      </c>
      <c r="O129" s="240">
        <f>ROUND(E129*N129,2)</f>
        <v>0</v>
      </c>
      <c r="P129" s="240">
        <v>1.15E-3</v>
      </c>
      <c r="Q129" s="240">
        <f>ROUND(E129*P129,2)</f>
        <v>0.01</v>
      </c>
      <c r="R129" s="242" t="s">
        <v>319</v>
      </c>
      <c r="S129" s="242" t="s">
        <v>171</v>
      </c>
      <c r="T129" s="243" t="s">
        <v>171</v>
      </c>
      <c r="U129" s="221">
        <v>9.1999999999999998E-2</v>
      </c>
      <c r="V129" s="221">
        <f>ROUND(E129*U129,2)</f>
        <v>1.1000000000000001</v>
      </c>
      <c r="W129" s="221"/>
      <c r="X129" s="221" t="s">
        <v>163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164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8" t="s">
        <v>329</v>
      </c>
      <c r="D130" s="223"/>
      <c r="E130" s="224">
        <v>12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7">
        <v>33</v>
      </c>
      <c r="B131" s="238" t="s">
        <v>331</v>
      </c>
      <c r="C131" s="257" t="s">
        <v>332</v>
      </c>
      <c r="D131" s="239" t="s">
        <v>301</v>
      </c>
      <c r="E131" s="240">
        <v>60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0</v>
      </c>
      <c r="O131" s="240">
        <f>ROUND(E131*N131,2)</f>
        <v>0</v>
      </c>
      <c r="P131" s="240">
        <v>1.92E-3</v>
      </c>
      <c r="Q131" s="240">
        <f>ROUND(E131*P131,2)</f>
        <v>0.12</v>
      </c>
      <c r="R131" s="242" t="s">
        <v>319</v>
      </c>
      <c r="S131" s="242" t="s">
        <v>171</v>
      </c>
      <c r="T131" s="243" t="s">
        <v>171</v>
      </c>
      <c r="U131" s="221">
        <v>5.7500000000000002E-2</v>
      </c>
      <c r="V131" s="221">
        <f>ROUND(E131*U131,2)</f>
        <v>3.45</v>
      </c>
      <c r="W131" s="221"/>
      <c r="X131" s="221" t="s">
        <v>163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164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8" t="s">
        <v>333</v>
      </c>
      <c r="D132" s="223"/>
      <c r="E132" s="224">
        <v>30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166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9" t="s">
        <v>167</v>
      </c>
      <c r="D133" s="225"/>
      <c r="E133" s="226">
        <v>30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166</v>
      </c>
      <c r="AH133" s="210">
        <v>4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7">
        <v>34</v>
      </c>
      <c r="B134" s="238" t="s">
        <v>335</v>
      </c>
      <c r="C134" s="257" t="s">
        <v>336</v>
      </c>
      <c r="D134" s="239" t="s">
        <v>301</v>
      </c>
      <c r="E134" s="240">
        <v>82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1.97E-3</v>
      </c>
      <c r="Q134" s="240">
        <f>ROUND(E134*P134,2)</f>
        <v>0.16</v>
      </c>
      <c r="R134" s="242" t="s">
        <v>319</v>
      </c>
      <c r="S134" s="242" t="s">
        <v>171</v>
      </c>
      <c r="T134" s="243" t="s">
        <v>171</v>
      </c>
      <c r="U134" s="221">
        <v>4.5999999999999999E-2</v>
      </c>
      <c r="V134" s="221">
        <f>ROUND(E134*U134,2)</f>
        <v>3.77</v>
      </c>
      <c r="W134" s="221"/>
      <c r="X134" s="221" t="s">
        <v>163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164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8" t="s">
        <v>325</v>
      </c>
      <c r="D135" s="223"/>
      <c r="E135" s="224">
        <v>82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166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7">
        <v>35</v>
      </c>
      <c r="B136" s="238" t="s">
        <v>338</v>
      </c>
      <c r="C136" s="257" t="s">
        <v>339</v>
      </c>
      <c r="D136" s="239" t="s">
        <v>301</v>
      </c>
      <c r="E136" s="240">
        <v>68.400000000000006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0">
        <v>0</v>
      </c>
      <c r="O136" s="240">
        <f>ROUND(E136*N136,2)</f>
        <v>0</v>
      </c>
      <c r="P136" s="240">
        <v>1.3500000000000001E-3</v>
      </c>
      <c r="Q136" s="240">
        <f>ROUND(E136*P136,2)</f>
        <v>0.09</v>
      </c>
      <c r="R136" s="242" t="s">
        <v>319</v>
      </c>
      <c r="S136" s="242" t="s">
        <v>171</v>
      </c>
      <c r="T136" s="243" t="s">
        <v>171</v>
      </c>
      <c r="U136" s="221">
        <v>9.1999999999999998E-2</v>
      </c>
      <c r="V136" s="221">
        <f>ROUND(E136*U136,2)</f>
        <v>6.29</v>
      </c>
      <c r="W136" s="221"/>
      <c r="X136" s="221" t="s">
        <v>163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164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8" t="s">
        <v>340</v>
      </c>
      <c r="D137" s="223"/>
      <c r="E137" s="224">
        <v>25.2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166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8" t="s">
        <v>341</v>
      </c>
      <c r="D138" s="223"/>
      <c r="E138" s="224">
        <v>9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9" t="s">
        <v>167</v>
      </c>
      <c r="D139" s="225"/>
      <c r="E139" s="226">
        <v>34.200000000000003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166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7">
        <v>36</v>
      </c>
      <c r="B140" s="238" t="s">
        <v>342</v>
      </c>
      <c r="C140" s="257" t="s">
        <v>343</v>
      </c>
      <c r="D140" s="239" t="s">
        <v>301</v>
      </c>
      <c r="E140" s="240">
        <v>51.6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0</v>
      </c>
      <c r="O140" s="240">
        <f>ROUND(E140*N140,2)</f>
        <v>0</v>
      </c>
      <c r="P140" s="240">
        <v>9.3999999999999997E-4</v>
      </c>
      <c r="Q140" s="240">
        <f>ROUND(E140*P140,2)</f>
        <v>0.05</v>
      </c>
      <c r="R140" s="242" t="s">
        <v>319</v>
      </c>
      <c r="S140" s="242" t="s">
        <v>171</v>
      </c>
      <c r="T140" s="243" t="s">
        <v>171</v>
      </c>
      <c r="U140" s="221">
        <v>6.9000000000000006E-2</v>
      </c>
      <c r="V140" s="221">
        <f>ROUND(E140*U140,2)</f>
        <v>3.56</v>
      </c>
      <c r="W140" s="221"/>
      <c r="X140" s="221" t="s">
        <v>163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164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8" t="s">
        <v>344</v>
      </c>
      <c r="D141" s="223"/>
      <c r="E141" s="224">
        <v>25.8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166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9" t="s">
        <v>167</v>
      </c>
      <c r="D142" s="225"/>
      <c r="E142" s="226">
        <v>25.8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166</v>
      </c>
      <c r="AH142" s="210">
        <v>4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7">
        <v>37</v>
      </c>
      <c r="B143" s="238" t="s">
        <v>345</v>
      </c>
      <c r="C143" s="257" t="s">
        <v>346</v>
      </c>
      <c r="D143" s="239" t="s">
        <v>301</v>
      </c>
      <c r="E143" s="240">
        <v>36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2.2599999999999999E-3</v>
      </c>
      <c r="Q143" s="240">
        <f>ROUND(E143*P143,2)</f>
        <v>0.08</v>
      </c>
      <c r="R143" s="242" t="s">
        <v>319</v>
      </c>
      <c r="S143" s="242" t="s">
        <v>171</v>
      </c>
      <c r="T143" s="243" t="s">
        <v>171</v>
      </c>
      <c r="U143" s="221">
        <v>5.7500000000000002E-2</v>
      </c>
      <c r="V143" s="221">
        <f>ROUND(E143*U143,2)</f>
        <v>2.0699999999999998</v>
      </c>
      <c r="W143" s="221"/>
      <c r="X143" s="221" t="s">
        <v>163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164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8" t="s">
        <v>347</v>
      </c>
      <c r="D144" s="223"/>
      <c r="E144" s="224">
        <v>18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166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9" t="s">
        <v>167</v>
      </c>
      <c r="D145" s="225"/>
      <c r="E145" s="226">
        <v>18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166</v>
      </c>
      <c r="AH145" s="210">
        <v>4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0" t="s">
        <v>156</v>
      </c>
      <c r="B146" s="231" t="s">
        <v>117</v>
      </c>
      <c r="C146" s="256" t="s">
        <v>118</v>
      </c>
      <c r="D146" s="232"/>
      <c r="E146" s="233"/>
      <c r="F146" s="234"/>
      <c r="G146" s="234">
        <f>SUMIF(AG147:AG150,"&lt;&gt;NOR",G147:G150)</f>
        <v>0</v>
      </c>
      <c r="H146" s="234"/>
      <c r="I146" s="234">
        <f>SUM(I147:I150)</f>
        <v>0</v>
      </c>
      <c r="J146" s="234"/>
      <c r="K146" s="234">
        <f>SUM(K147:K150)</f>
        <v>0</v>
      </c>
      <c r="L146" s="234"/>
      <c r="M146" s="234">
        <f>SUM(M147:M150)</f>
        <v>0</v>
      </c>
      <c r="N146" s="233"/>
      <c r="O146" s="233">
        <f>SUM(O147:O150)</f>
        <v>0</v>
      </c>
      <c r="P146" s="233"/>
      <c r="Q146" s="233">
        <f>SUM(Q147:Q150)</f>
        <v>2.19</v>
      </c>
      <c r="R146" s="234"/>
      <c r="S146" s="234"/>
      <c r="T146" s="235"/>
      <c r="U146" s="229"/>
      <c r="V146" s="229">
        <f>SUM(V147:V150)</f>
        <v>11.58</v>
      </c>
      <c r="W146" s="229"/>
      <c r="X146" s="229"/>
      <c r="AG146" t="s">
        <v>157</v>
      </c>
    </row>
    <row r="147" spans="1:60" outlineLevel="1" x14ac:dyDescent="0.2">
      <c r="A147" s="246">
        <v>38</v>
      </c>
      <c r="B147" s="247" t="s">
        <v>349</v>
      </c>
      <c r="C147" s="262" t="s">
        <v>350</v>
      </c>
      <c r="D147" s="248" t="s">
        <v>237</v>
      </c>
      <c r="E147" s="249">
        <v>10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49">
        <v>0</v>
      </c>
      <c r="O147" s="249">
        <f>ROUND(E147*N147,2)</f>
        <v>0</v>
      </c>
      <c r="P147" s="249">
        <v>0.13100000000000001</v>
      </c>
      <c r="Q147" s="249">
        <f>ROUND(E147*P147,2)</f>
        <v>1.31</v>
      </c>
      <c r="R147" s="251" t="s">
        <v>351</v>
      </c>
      <c r="S147" s="251" t="s">
        <v>171</v>
      </c>
      <c r="T147" s="252" t="s">
        <v>171</v>
      </c>
      <c r="U147" s="221">
        <v>0.76800000000000002</v>
      </c>
      <c r="V147" s="221">
        <f>ROUND(E147*U147,2)</f>
        <v>7.68</v>
      </c>
      <c r="W147" s="221"/>
      <c r="X147" s="221" t="s">
        <v>163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164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7">
        <v>39</v>
      </c>
      <c r="B148" s="238" t="s">
        <v>352</v>
      </c>
      <c r="C148" s="257" t="s">
        <v>353</v>
      </c>
      <c r="D148" s="239" t="s">
        <v>237</v>
      </c>
      <c r="E148" s="240">
        <v>10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8.8099999999999998E-2</v>
      </c>
      <c r="Q148" s="240">
        <f>ROUND(E148*P148,2)</f>
        <v>0.88</v>
      </c>
      <c r="R148" s="242" t="s">
        <v>351</v>
      </c>
      <c r="S148" s="242" t="s">
        <v>171</v>
      </c>
      <c r="T148" s="243" t="s">
        <v>171</v>
      </c>
      <c r="U148" s="221">
        <v>0.39</v>
      </c>
      <c r="V148" s="221">
        <f>ROUND(E148*U148,2)</f>
        <v>3.9</v>
      </c>
      <c r="W148" s="221"/>
      <c r="X148" s="221" t="s">
        <v>163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164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>
        <v>40</v>
      </c>
      <c r="B149" s="218" t="s">
        <v>354</v>
      </c>
      <c r="C149" s="263" t="s">
        <v>355</v>
      </c>
      <c r="D149" s="219" t="s">
        <v>0</v>
      </c>
      <c r="E149" s="253"/>
      <c r="F149" s="222"/>
      <c r="G149" s="221">
        <f>ROUND(E149*F149,2)</f>
        <v>0</v>
      </c>
      <c r="H149" s="222"/>
      <c r="I149" s="221">
        <f>ROUND(E149*H149,2)</f>
        <v>0</v>
      </c>
      <c r="J149" s="222"/>
      <c r="K149" s="221">
        <f>ROUND(E149*J149,2)</f>
        <v>0</v>
      </c>
      <c r="L149" s="221">
        <v>21</v>
      </c>
      <c r="M149" s="221">
        <f>G149*(1+L149/100)</f>
        <v>0</v>
      </c>
      <c r="N149" s="220">
        <v>0</v>
      </c>
      <c r="O149" s="220">
        <f>ROUND(E149*N149,2)</f>
        <v>0</v>
      </c>
      <c r="P149" s="220">
        <v>0</v>
      </c>
      <c r="Q149" s="220">
        <f>ROUND(E149*P149,2)</f>
        <v>0</v>
      </c>
      <c r="R149" s="221" t="s">
        <v>351</v>
      </c>
      <c r="S149" s="221" t="s">
        <v>171</v>
      </c>
      <c r="T149" s="221" t="s">
        <v>171</v>
      </c>
      <c r="U149" s="221">
        <v>0</v>
      </c>
      <c r="V149" s="221">
        <f>ROUND(E149*U149,2)</f>
        <v>0</v>
      </c>
      <c r="W149" s="221"/>
      <c r="X149" s="221" t="s">
        <v>291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292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4" t="s">
        <v>356</v>
      </c>
      <c r="D150" s="254"/>
      <c r="E150" s="254"/>
      <c r="F150" s="254"/>
      <c r="G150" s="254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179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30" t="s">
        <v>156</v>
      </c>
      <c r="B151" s="231" t="s">
        <v>121</v>
      </c>
      <c r="C151" s="256" t="s">
        <v>122</v>
      </c>
      <c r="D151" s="232"/>
      <c r="E151" s="233"/>
      <c r="F151" s="234"/>
      <c r="G151" s="234">
        <f>SUMIF(AG152:AG160,"&lt;&gt;NOR",G152:G160)</f>
        <v>0</v>
      </c>
      <c r="H151" s="234"/>
      <c r="I151" s="234">
        <f>SUM(I152:I160)</f>
        <v>0</v>
      </c>
      <c r="J151" s="234"/>
      <c r="K151" s="234">
        <f>SUM(K152:K160)</f>
        <v>0</v>
      </c>
      <c r="L151" s="234"/>
      <c r="M151" s="234">
        <f>SUM(M152:M160)</f>
        <v>0</v>
      </c>
      <c r="N151" s="233"/>
      <c r="O151" s="233">
        <f>SUM(O152:O160)</f>
        <v>0</v>
      </c>
      <c r="P151" s="233"/>
      <c r="Q151" s="233">
        <f>SUM(Q152:Q160)</f>
        <v>0.71</v>
      </c>
      <c r="R151" s="234"/>
      <c r="S151" s="234"/>
      <c r="T151" s="235"/>
      <c r="U151" s="229"/>
      <c r="V151" s="229">
        <f>SUM(V152:V160)</f>
        <v>74.900000000000006</v>
      </c>
      <c r="W151" s="229"/>
      <c r="X151" s="229"/>
      <c r="AG151" t="s">
        <v>157</v>
      </c>
    </row>
    <row r="152" spans="1:60" ht="22.5" outlineLevel="1" x14ac:dyDescent="0.2">
      <c r="A152" s="237">
        <v>41</v>
      </c>
      <c r="B152" s="238" t="s">
        <v>363</v>
      </c>
      <c r="C152" s="257" t="s">
        <v>364</v>
      </c>
      <c r="D152" s="239" t="s">
        <v>160</v>
      </c>
      <c r="E152" s="240">
        <v>713.36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0</v>
      </c>
      <c r="O152" s="240">
        <f>ROUND(E152*N152,2)</f>
        <v>0</v>
      </c>
      <c r="P152" s="240">
        <v>1E-3</v>
      </c>
      <c r="Q152" s="240">
        <f>ROUND(E152*P152,2)</f>
        <v>0.71</v>
      </c>
      <c r="R152" s="242" t="s">
        <v>365</v>
      </c>
      <c r="S152" s="242" t="s">
        <v>171</v>
      </c>
      <c r="T152" s="243" t="s">
        <v>171</v>
      </c>
      <c r="U152" s="221">
        <v>0.105</v>
      </c>
      <c r="V152" s="221">
        <f>ROUND(E152*U152,2)</f>
        <v>74.900000000000006</v>
      </c>
      <c r="W152" s="221"/>
      <c r="X152" s="221" t="s">
        <v>163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164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8" t="s">
        <v>366</v>
      </c>
      <c r="D153" s="223"/>
      <c r="E153" s="224">
        <v>41.2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8" t="s">
        <v>367</v>
      </c>
      <c r="D154" s="223"/>
      <c r="E154" s="224">
        <v>130.24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166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8" t="s">
        <v>368</v>
      </c>
      <c r="D155" s="223"/>
      <c r="E155" s="224">
        <v>32.799999999999997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166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8" t="s">
        <v>369</v>
      </c>
      <c r="D156" s="223"/>
      <c r="E156" s="224">
        <v>35.6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166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8" t="s">
        <v>370</v>
      </c>
      <c r="D157" s="223"/>
      <c r="E157" s="224">
        <v>36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8" t="s">
        <v>371</v>
      </c>
      <c r="D158" s="223"/>
      <c r="E158" s="224">
        <v>32.64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166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8" t="s">
        <v>372</v>
      </c>
      <c r="D159" s="223"/>
      <c r="E159" s="224">
        <v>48.2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9" t="s">
        <v>167</v>
      </c>
      <c r="D160" s="225"/>
      <c r="E160" s="226">
        <v>356.68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166</v>
      </c>
      <c r="AH160" s="210">
        <v>4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x14ac:dyDescent="0.2">
      <c r="A161" s="230" t="s">
        <v>156</v>
      </c>
      <c r="B161" s="231" t="s">
        <v>125</v>
      </c>
      <c r="C161" s="256" t="s">
        <v>126</v>
      </c>
      <c r="D161" s="232"/>
      <c r="E161" s="233"/>
      <c r="F161" s="234"/>
      <c r="G161" s="234">
        <f>SUMIF(AG162:AG197,"&lt;&gt;NOR",G162:G197)</f>
        <v>0</v>
      </c>
      <c r="H161" s="234"/>
      <c r="I161" s="234">
        <f>SUM(I162:I197)</f>
        <v>0</v>
      </c>
      <c r="J161" s="234"/>
      <c r="K161" s="234">
        <f>SUM(K162:K197)</f>
        <v>0</v>
      </c>
      <c r="L161" s="234"/>
      <c r="M161" s="234">
        <f>SUM(M162:M197)</f>
        <v>0</v>
      </c>
      <c r="N161" s="233"/>
      <c r="O161" s="233">
        <f>SUM(O162:O197)</f>
        <v>0</v>
      </c>
      <c r="P161" s="233"/>
      <c r="Q161" s="233">
        <f>SUM(Q162:Q197)</f>
        <v>0</v>
      </c>
      <c r="R161" s="234"/>
      <c r="S161" s="234"/>
      <c r="T161" s="235"/>
      <c r="U161" s="229"/>
      <c r="V161" s="229">
        <f>SUM(V162:V197)</f>
        <v>2847.7799999999997</v>
      </c>
      <c r="W161" s="229"/>
      <c r="X161" s="229"/>
      <c r="AG161" t="s">
        <v>157</v>
      </c>
    </row>
    <row r="162" spans="1:60" outlineLevel="1" x14ac:dyDescent="0.2">
      <c r="A162" s="237">
        <v>42</v>
      </c>
      <c r="B162" s="238" t="s">
        <v>373</v>
      </c>
      <c r="C162" s="257" t="s">
        <v>374</v>
      </c>
      <c r="D162" s="239" t="s">
        <v>375</v>
      </c>
      <c r="E162" s="240">
        <v>528.61320000000001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0</v>
      </c>
      <c r="O162" s="240">
        <f>ROUND(E162*N162,2)</f>
        <v>0</v>
      </c>
      <c r="P162" s="240">
        <v>0</v>
      </c>
      <c r="Q162" s="240">
        <f>ROUND(E162*P162,2)</f>
        <v>0</v>
      </c>
      <c r="R162" s="242" t="s">
        <v>376</v>
      </c>
      <c r="S162" s="242" t="s">
        <v>171</v>
      </c>
      <c r="T162" s="243" t="s">
        <v>171</v>
      </c>
      <c r="U162" s="221">
        <v>4.5999999999999999E-2</v>
      </c>
      <c r="V162" s="221">
        <f>ROUND(E162*U162,2)</f>
        <v>24.32</v>
      </c>
      <c r="W162" s="221"/>
      <c r="X162" s="221" t="s">
        <v>163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164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8" t="s">
        <v>545</v>
      </c>
      <c r="D163" s="223"/>
      <c r="E163" s="224">
        <v>528.61320000000001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166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7">
        <v>43</v>
      </c>
      <c r="B164" s="238" t="s">
        <v>378</v>
      </c>
      <c r="C164" s="257" t="s">
        <v>379</v>
      </c>
      <c r="D164" s="239" t="s">
        <v>375</v>
      </c>
      <c r="E164" s="240">
        <v>528.61320000000001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2" t="s">
        <v>376</v>
      </c>
      <c r="S164" s="242" t="s">
        <v>171</v>
      </c>
      <c r="T164" s="243" t="s">
        <v>171</v>
      </c>
      <c r="U164" s="221">
        <v>0</v>
      </c>
      <c r="V164" s="221">
        <f>ROUND(E164*U164,2)</f>
        <v>0</v>
      </c>
      <c r="W164" s="221"/>
      <c r="X164" s="221" t="s">
        <v>163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164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8" t="s">
        <v>546</v>
      </c>
      <c r="D165" s="223"/>
      <c r="E165" s="224">
        <v>226.98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166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8" t="s">
        <v>547</v>
      </c>
      <c r="D166" s="223"/>
      <c r="E166" s="224">
        <v>301.63319999999999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7">
        <v>44</v>
      </c>
      <c r="B167" s="238" t="s">
        <v>383</v>
      </c>
      <c r="C167" s="257" t="s">
        <v>548</v>
      </c>
      <c r="D167" s="239" t="s">
        <v>375</v>
      </c>
      <c r="E167" s="240">
        <v>47.128219999999999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0">
        <v>0</v>
      </c>
      <c r="O167" s="240">
        <f>ROUND(E167*N167,2)</f>
        <v>0</v>
      </c>
      <c r="P167" s="240">
        <v>0</v>
      </c>
      <c r="Q167" s="240">
        <f>ROUND(E167*P167,2)</f>
        <v>0</v>
      </c>
      <c r="R167" s="242" t="s">
        <v>183</v>
      </c>
      <c r="S167" s="242" t="s">
        <v>171</v>
      </c>
      <c r="T167" s="243" t="s">
        <v>171</v>
      </c>
      <c r="U167" s="221">
        <v>0</v>
      </c>
      <c r="V167" s="221">
        <f>ROUND(E167*U167,2)</f>
        <v>0</v>
      </c>
      <c r="W167" s="221"/>
      <c r="X167" s="221" t="s">
        <v>163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164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8" t="s">
        <v>549</v>
      </c>
      <c r="D168" s="223"/>
      <c r="E168" s="224">
        <v>1207.12346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166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8" t="s">
        <v>550</v>
      </c>
      <c r="D169" s="223"/>
      <c r="E169" s="224">
        <v>-10.24042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8" t="s">
        <v>551</v>
      </c>
      <c r="D170" s="223"/>
      <c r="E170" s="224">
        <v>-555.19264999999996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166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8" t="s">
        <v>552</v>
      </c>
      <c r="D171" s="223"/>
      <c r="E171" s="224">
        <v>-12.851279999999999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166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8" t="s">
        <v>553</v>
      </c>
      <c r="D172" s="223"/>
      <c r="E172" s="224">
        <v>-40.981960000000001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166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8" t="s">
        <v>554</v>
      </c>
      <c r="D173" s="223"/>
      <c r="E173" s="224">
        <v>-2.1909999999999998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166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8" t="s">
        <v>555</v>
      </c>
      <c r="D174" s="223"/>
      <c r="E174" s="224">
        <v>-9.9247300000000003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166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8" t="s">
        <v>556</v>
      </c>
      <c r="D175" s="223"/>
      <c r="E175" s="224">
        <v>-528.61320000000001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7">
        <v>45</v>
      </c>
      <c r="B176" s="238" t="s">
        <v>393</v>
      </c>
      <c r="C176" s="257" t="s">
        <v>557</v>
      </c>
      <c r="D176" s="239" t="s">
        <v>375</v>
      </c>
      <c r="E176" s="240">
        <v>555.19264999999996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2" t="s">
        <v>183</v>
      </c>
      <c r="S176" s="242" t="s">
        <v>171</v>
      </c>
      <c r="T176" s="243" t="s">
        <v>171</v>
      </c>
      <c r="U176" s="221">
        <v>0</v>
      </c>
      <c r="V176" s="221">
        <f>ROUND(E176*U176,2)</f>
        <v>0</v>
      </c>
      <c r="W176" s="221"/>
      <c r="X176" s="221" t="s">
        <v>163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164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8" t="s">
        <v>558</v>
      </c>
      <c r="D177" s="223"/>
      <c r="E177" s="224">
        <v>180.66419999999999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166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8" t="s">
        <v>396</v>
      </c>
      <c r="D178" s="223"/>
      <c r="E178" s="224">
        <v>320.63869999999997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166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8" t="s">
        <v>397</v>
      </c>
      <c r="D179" s="223"/>
      <c r="E179" s="224">
        <v>53.889749999999999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166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46">
        <v>46</v>
      </c>
      <c r="B180" s="247" t="s">
        <v>398</v>
      </c>
      <c r="C180" s="262" t="s">
        <v>559</v>
      </c>
      <c r="D180" s="248" t="s">
        <v>375</v>
      </c>
      <c r="E180" s="249">
        <v>12.851279999999999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49">
        <v>0</v>
      </c>
      <c r="O180" s="249">
        <f>ROUND(E180*N180,2)</f>
        <v>0</v>
      </c>
      <c r="P180" s="249">
        <v>0</v>
      </c>
      <c r="Q180" s="249">
        <f>ROUND(E180*P180,2)</f>
        <v>0</v>
      </c>
      <c r="R180" s="251" t="s">
        <v>183</v>
      </c>
      <c r="S180" s="251" t="s">
        <v>171</v>
      </c>
      <c r="T180" s="252" t="s">
        <v>171</v>
      </c>
      <c r="U180" s="221">
        <v>0</v>
      </c>
      <c r="V180" s="221">
        <f>ROUND(E180*U180,2)</f>
        <v>0</v>
      </c>
      <c r="W180" s="221"/>
      <c r="X180" s="221" t="s">
        <v>163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6">
        <v>47</v>
      </c>
      <c r="B181" s="247" t="s">
        <v>400</v>
      </c>
      <c r="C181" s="262" t="s">
        <v>560</v>
      </c>
      <c r="D181" s="248" t="s">
        <v>375</v>
      </c>
      <c r="E181" s="249">
        <v>40.981960000000001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49">
        <v>0</v>
      </c>
      <c r="O181" s="249">
        <f>ROUND(E181*N181,2)</f>
        <v>0</v>
      </c>
      <c r="P181" s="249">
        <v>0</v>
      </c>
      <c r="Q181" s="249">
        <f>ROUND(E181*P181,2)</f>
        <v>0</v>
      </c>
      <c r="R181" s="251" t="s">
        <v>183</v>
      </c>
      <c r="S181" s="251" t="s">
        <v>171</v>
      </c>
      <c r="T181" s="252" t="s">
        <v>171</v>
      </c>
      <c r="U181" s="221">
        <v>0</v>
      </c>
      <c r="V181" s="221">
        <f>ROUND(E181*U181,2)</f>
        <v>0</v>
      </c>
      <c r="W181" s="221"/>
      <c r="X181" s="221" t="s">
        <v>163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164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7">
        <v>48</v>
      </c>
      <c r="B182" s="238" t="s">
        <v>402</v>
      </c>
      <c r="C182" s="257" t="s">
        <v>561</v>
      </c>
      <c r="D182" s="239" t="s">
        <v>375</v>
      </c>
      <c r="E182" s="240">
        <v>2.1909999999999998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2" t="s">
        <v>183</v>
      </c>
      <c r="S182" s="242" t="s">
        <v>171</v>
      </c>
      <c r="T182" s="243" t="s">
        <v>171</v>
      </c>
      <c r="U182" s="221">
        <v>0</v>
      </c>
      <c r="V182" s="221">
        <f>ROUND(E182*U182,2)</f>
        <v>0</v>
      </c>
      <c r="W182" s="221"/>
      <c r="X182" s="221" t="s">
        <v>163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164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8" t="s">
        <v>562</v>
      </c>
      <c r="D183" s="223"/>
      <c r="E183" s="224">
        <v>1.31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8" t="s">
        <v>563</v>
      </c>
      <c r="D184" s="223"/>
      <c r="E184" s="224">
        <v>0.88100000000000001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166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7">
        <v>49</v>
      </c>
      <c r="B185" s="238" t="s">
        <v>406</v>
      </c>
      <c r="C185" s="257" t="s">
        <v>564</v>
      </c>
      <c r="D185" s="239" t="s">
        <v>375</v>
      </c>
      <c r="E185" s="240">
        <v>9.9247300000000003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0</v>
      </c>
      <c r="O185" s="240">
        <f>ROUND(E185*N185,2)</f>
        <v>0</v>
      </c>
      <c r="P185" s="240">
        <v>0</v>
      </c>
      <c r="Q185" s="240">
        <f>ROUND(E185*P185,2)</f>
        <v>0</v>
      </c>
      <c r="R185" s="242" t="s">
        <v>183</v>
      </c>
      <c r="S185" s="242" t="s">
        <v>171</v>
      </c>
      <c r="T185" s="243" t="s">
        <v>171</v>
      </c>
      <c r="U185" s="221">
        <v>0</v>
      </c>
      <c r="V185" s="221">
        <f>ROUND(E185*U185,2)</f>
        <v>0</v>
      </c>
      <c r="W185" s="221"/>
      <c r="X185" s="221" t="s">
        <v>163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164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8" t="s">
        <v>408</v>
      </c>
      <c r="D186" s="223"/>
      <c r="E186" s="224">
        <v>1.37398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166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8" t="s">
        <v>409</v>
      </c>
      <c r="D187" s="223"/>
      <c r="E187" s="224">
        <v>0.71335999999999999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166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8" t="s">
        <v>410</v>
      </c>
      <c r="D188" s="223"/>
      <c r="E188" s="224">
        <v>7.8373900000000001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166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7">
        <v>50</v>
      </c>
      <c r="B189" s="238" t="s">
        <v>411</v>
      </c>
      <c r="C189" s="257" t="s">
        <v>412</v>
      </c>
      <c r="D189" s="239" t="s">
        <v>375</v>
      </c>
      <c r="E189" s="240">
        <v>1207.12346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0</v>
      </c>
      <c r="O189" s="240">
        <f>ROUND(E189*N189,2)</f>
        <v>0</v>
      </c>
      <c r="P189" s="240">
        <v>0</v>
      </c>
      <c r="Q189" s="240">
        <f>ROUND(E189*P189,2)</f>
        <v>0</v>
      </c>
      <c r="R189" s="242" t="s">
        <v>177</v>
      </c>
      <c r="S189" s="242" t="s">
        <v>171</v>
      </c>
      <c r="T189" s="243" t="s">
        <v>171</v>
      </c>
      <c r="U189" s="221">
        <v>0.27700000000000002</v>
      </c>
      <c r="V189" s="221">
        <f>ROUND(E189*U189,2)</f>
        <v>334.37</v>
      </c>
      <c r="W189" s="221"/>
      <c r="X189" s="221" t="s">
        <v>413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414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0" t="s">
        <v>415</v>
      </c>
      <c r="D190" s="245"/>
      <c r="E190" s="245"/>
      <c r="F190" s="245"/>
      <c r="G190" s="245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179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7">
        <v>51</v>
      </c>
      <c r="B191" s="238" t="s">
        <v>416</v>
      </c>
      <c r="C191" s="257" t="s">
        <v>417</v>
      </c>
      <c r="D191" s="239" t="s">
        <v>375</v>
      </c>
      <c r="E191" s="240">
        <v>1207.12346</v>
      </c>
      <c r="F191" s="241"/>
      <c r="G191" s="242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0">
        <v>0</v>
      </c>
      <c r="O191" s="240">
        <f>ROUND(E191*N191,2)</f>
        <v>0</v>
      </c>
      <c r="P191" s="240">
        <v>0</v>
      </c>
      <c r="Q191" s="240">
        <f>ROUND(E191*P191,2)</f>
        <v>0</v>
      </c>
      <c r="R191" s="242" t="s">
        <v>183</v>
      </c>
      <c r="S191" s="242" t="s">
        <v>171</v>
      </c>
      <c r="T191" s="243" t="s">
        <v>171</v>
      </c>
      <c r="U191" s="221">
        <v>0.49</v>
      </c>
      <c r="V191" s="221">
        <f>ROUND(E191*U191,2)</f>
        <v>591.49</v>
      </c>
      <c r="W191" s="221"/>
      <c r="X191" s="221" t="s">
        <v>413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414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65" t="s">
        <v>420</v>
      </c>
      <c r="D192" s="255"/>
      <c r="E192" s="255"/>
      <c r="F192" s="255"/>
      <c r="G192" s="255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421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6">
        <v>52</v>
      </c>
      <c r="B193" s="247" t="s">
        <v>418</v>
      </c>
      <c r="C193" s="262" t="s">
        <v>419</v>
      </c>
      <c r="D193" s="248" t="s">
        <v>375</v>
      </c>
      <c r="E193" s="249">
        <v>5420.38267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49">
        <v>0</v>
      </c>
      <c r="O193" s="249">
        <f>ROUND(E193*N193,2)</f>
        <v>0</v>
      </c>
      <c r="P193" s="249">
        <v>0</v>
      </c>
      <c r="Q193" s="249">
        <f>ROUND(E193*P193,2)</f>
        <v>0</v>
      </c>
      <c r="R193" s="251" t="s">
        <v>183</v>
      </c>
      <c r="S193" s="251" t="s">
        <v>171</v>
      </c>
      <c r="T193" s="252" t="s">
        <v>171</v>
      </c>
      <c r="U193" s="221">
        <v>0</v>
      </c>
      <c r="V193" s="221">
        <f>ROUND(E193*U193,2)</f>
        <v>0</v>
      </c>
      <c r="W193" s="221"/>
      <c r="X193" s="221" t="s">
        <v>413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414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7">
        <v>53</v>
      </c>
      <c r="B194" s="238" t="s">
        <v>418</v>
      </c>
      <c r="C194" s="257" t="s">
        <v>419</v>
      </c>
      <c r="D194" s="239" t="s">
        <v>375</v>
      </c>
      <c r="E194" s="240">
        <v>528.61143000000004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0</v>
      </c>
      <c r="O194" s="240">
        <f>ROUND(E194*N194,2)</f>
        <v>0</v>
      </c>
      <c r="P194" s="240">
        <v>0</v>
      </c>
      <c r="Q194" s="240">
        <f>ROUND(E194*P194,2)</f>
        <v>0</v>
      </c>
      <c r="R194" s="242" t="s">
        <v>183</v>
      </c>
      <c r="S194" s="242" t="s">
        <v>171</v>
      </c>
      <c r="T194" s="243" t="s">
        <v>171</v>
      </c>
      <c r="U194" s="221">
        <v>0</v>
      </c>
      <c r="V194" s="221">
        <f>ROUND(E194*U194,2)</f>
        <v>0</v>
      </c>
      <c r="W194" s="221"/>
      <c r="X194" s="221" t="s">
        <v>413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414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65" t="s">
        <v>422</v>
      </c>
      <c r="D195" s="255"/>
      <c r="E195" s="255"/>
      <c r="F195" s="255"/>
      <c r="G195" s="255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421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6">
        <v>54</v>
      </c>
      <c r="B196" s="247" t="s">
        <v>423</v>
      </c>
      <c r="C196" s="262" t="s">
        <v>424</v>
      </c>
      <c r="D196" s="248" t="s">
        <v>375</v>
      </c>
      <c r="E196" s="249">
        <v>1207.12346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49">
        <v>0</v>
      </c>
      <c r="O196" s="249">
        <f>ROUND(E196*N196,2)</f>
        <v>0</v>
      </c>
      <c r="P196" s="249">
        <v>0</v>
      </c>
      <c r="Q196" s="249">
        <f>ROUND(E196*P196,2)</f>
        <v>0</v>
      </c>
      <c r="R196" s="251" t="s">
        <v>183</v>
      </c>
      <c r="S196" s="251" t="s">
        <v>171</v>
      </c>
      <c r="T196" s="252" t="s">
        <v>171</v>
      </c>
      <c r="U196" s="221">
        <v>0.94199999999999995</v>
      </c>
      <c r="V196" s="221">
        <f>ROUND(E196*U196,2)</f>
        <v>1137.1099999999999</v>
      </c>
      <c r="W196" s="221"/>
      <c r="X196" s="221" t="s">
        <v>413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7">
        <v>55</v>
      </c>
      <c r="B197" s="238" t="s">
        <v>425</v>
      </c>
      <c r="C197" s="257" t="s">
        <v>426</v>
      </c>
      <c r="D197" s="239" t="s">
        <v>375</v>
      </c>
      <c r="E197" s="240">
        <v>7242.7407300000004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 t="s">
        <v>183</v>
      </c>
      <c r="S197" s="242" t="s">
        <v>171</v>
      </c>
      <c r="T197" s="243" t="s">
        <v>171</v>
      </c>
      <c r="U197" s="221">
        <v>0.105</v>
      </c>
      <c r="V197" s="221">
        <f>ROUND(E197*U197,2)</f>
        <v>760.49</v>
      </c>
      <c r="W197" s="221"/>
      <c r="X197" s="221" t="s">
        <v>413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414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3"/>
      <c r="B198" s="4"/>
      <c r="C198" s="26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v>15</v>
      </c>
      <c r="AF198">
        <v>21</v>
      </c>
      <c r="AG198" t="s">
        <v>143</v>
      </c>
    </row>
    <row r="199" spans="1:60" x14ac:dyDescent="0.2">
      <c r="A199" s="213"/>
      <c r="B199" s="214" t="s">
        <v>29</v>
      </c>
      <c r="C199" s="267"/>
      <c r="D199" s="215"/>
      <c r="E199" s="216"/>
      <c r="F199" s="216"/>
      <c r="G199" s="236">
        <f>G8+G12+G16+G87+G94+G98+G105+G109+G119+G146+G151+G161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f>SUMIF(L7:L197,AE198,G7:G197)</f>
        <v>0</v>
      </c>
      <c r="AF199">
        <f>SUMIF(L7:L197,AF198,G7:G197)</f>
        <v>0</v>
      </c>
      <c r="AG199" t="s">
        <v>427</v>
      </c>
    </row>
    <row r="200" spans="1:60" x14ac:dyDescent="0.2">
      <c r="C200" s="268"/>
      <c r="D200" s="10"/>
      <c r="AG200" t="s">
        <v>428</v>
      </c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17">
    <mergeCell ref="C108:G108"/>
    <mergeCell ref="C150:G150"/>
    <mergeCell ref="C190:G190"/>
    <mergeCell ref="C192:G192"/>
    <mergeCell ref="C195:G195"/>
    <mergeCell ref="C29:G29"/>
    <mergeCell ref="C39:G39"/>
    <mergeCell ref="C52:G52"/>
    <mergeCell ref="C61:G61"/>
    <mergeCell ref="C82:G82"/>
    <mergeCell ref="C104:G104"/>
    <mergeCell ref="A1:G1"/>
    <mergeCell ref="C2:G2"/>
    <mergeCell ref="C3:G3"/>
    <mergeCell ref="C4:G4"/>
    <mergeCell ref="C18:G18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66</v>
      </c>
      <c r="C4" s="202" t="s">
        <v>53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93</v>
      </c>
      <c r="C8" s="256" t="s">
        <v>94</v>
      </c>
      <c r="D8" s="232"/>
      <c r="E8" s="233"/>
      <c r="F8" s="234"/>
      <c r="G8" s="234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3"/>
      <c r="O8" s="233">
        <f>SUM(O9:O19)</f>
        <v>0.01</v>
      </c>
      <c r="P8" s="233"/>
      <c r="Q8" s="233">
        <f>SUM(Q9:Q19)</f>
        <v>3.77</v>
      </c>
      <c r="R8" s="234"/>
      <c r="S8" s="234"/>
      <c r="T8" s="235"/>
      <c r="U8" s="229"/>
      <c r="V8" s="229">
        <f>SUM(V9:V19)</f>
        <v>39.140000000000008</v>
      </c>
      <c r="W8" s="229"/>
      <c r="X8" s="229"/>
      <c r="AG8" t="s">
        <v>157</v>
      </c>
    </row>
    <row r="9" spans="1:60" outlineLevel="1" x14ac:dyDescent="0.2">
      <c r="A9" s="246">
        <v>1</v>
      </c>
      <c r="B9" s="247" t="s">
        <v>429</v>
      </c>
      <c r="C9" s="262" t="s">
        <v>430</v>
      </c>
      <c r="D9" s="248" t="s">
        <v>176</v>
      </c>
      <c r="E9" s="249">
        <v>1.5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171</v>
      </c>
      <c r="T9" s="252" t="s">
        <v>162</v>
      </c>
      <c r="U9" s="221">
        <v>1.4379999999999999</v>
      </c>
      <c r="V9" s="221">
        <f>ROUND(E9*U9,2)</f>
        <v>2.16</v>
      </c>
      <c r="W9" s="221"/>
      <c r="X9" s="221" t="s">
        <v>431</v>
      </c>
      <c r="Y9" s="210"/>
      <c r="Z9" s="210"/>
      <c r="AA9" s="210"/>
      <c r="AB9" s="210"/>
      <c r="AC9" s="210"/>
      <c r="AD9" s="210"/>
      <c r="AE9" s="210"/>
      <c r="AF9" s="210"/>
      <c r="AG9" s="210" t="s">
        <v>432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6">
        <v>2</v>
      </c>
      <c r="B10" s="247" t="s">
        <v>433</v>
      </c>
      <c r="C10" s="262" t="s">
        <v>434</v>
      </c>
      <c r="D10" s="248" t="s">
        <v>160</v>
      </c>
      <c r="E10" s="249">
        <v>6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0.44500000000000001</v>
      </c>
      <c r="Q10" s="249">
        <f>ROUND(E10*P10,2)</f>
        <v>2.67</v>
      </c>
      <c r="R10" s="251"/>
      <c r="S10" s="251" t="s">
        <v>171</v>
      </c>
      <c r="T10" s="252" t="s">
        <v>162</v>
      </c>
      <c r="U10" s="221">
        <v>0.56299999999999994</v>
      </c>
      <c r="V10" s="221">
        <f>ROUND(E10*U10,2)</f>
        <v>3.38</v>
      </c>
      <c r="W10" s="221"/>
      <c r="X10" s="221" t="s">
        <v>431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435</v>
      </c>
      <c r="C11" s="262" t="s">
        <v>436</v>
      </c>
      <c r="D11" s="248" t="s">
        <v>176</v>
      </c>
      <c r="E11" s="249">
        <v>9.1999999999999993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171</v>
      </c>
      <c r="T11" s="252" t="s">
        <v>162</v>
      </c>
      <c r="U11" s="221">
        <v>0.495</v>
      </c>
      <c r="V11" s="221">
        <f>ROUND(E11*U11,2)</f>
        <v>4.55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4</v>
      </c>
      <c r="B12" s="247" t="s">
        <v>438</v>
      </c>
      <c r="C12" s="262" t="s">
        <v>439</v>
      </c>
      <c r="D12" s="248" t="s">
        <v>176</v>
      </c>
      <c r="E12" s="249">
        <v>9.1999999999999993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171</v>
      </c>
      <c r="T12" s="252" t="s">
        <v>162</v>
      </c>
      <c r="U12" s="221">
        <v>0.60029999999999994</v>
      </c>
      <c r="V12" s="221">
        <f>ROUND(E12*U12,2)</f>
        <v>5.52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437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440</v>
      </c>
      <c r="C13" s="262" t="s">
        <v>441</v>
      </c>
      <c r="D13" s="248" t="s">
        <v>176</v>
      </c>
      <c r="E13" s="249">
        <v>3.6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171</v>
      </c>
      <c r="T13" s="252" t="s">
        <v>162</v>
      </c>
      <c r="U13" s="221">
        <v>4.6550000000000002</v>
      </c>
      <c r="V13" s="221">
        <f>ROUND(E13*U13,2)</f>
        <v>16.760000000000002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437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442</v>
      </c>
      <c r="C14" s="262" t="s">
        <v>443</v>
      </c>
      <c r="D14" s="248" t="s">
        <v>160</v>
      </c>
      <c r="E14" s="249">
        <v>12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9.8999999999999999E-4</v>
      </c>
      <c r="O14" s="249">
        <f>ROUND(E14*N14,2)</f>
        <v>0.01</v>
      </c>
      <c r="P14" s="249">
        <v>0</v>
      </c>
      <c r="Q14" s="249">
        <f>ROUND(E14*P14,2)</f>
        <v>0</v>
      </c>
      <c r="R14" s="251"/>
      <c r="S14" s="251" t="s">
        <v>171</v>
      </c>
      <c r="T14" s="252" t="s">
        <v>162</v>
      </c>
      <c r="U14" s="221">
        <v>0.23599999999999999</v>
      </c>
      <c r="V14" s="221">
        <f>ROUND(E14*U14,2)</f>
        <v>2.83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444</v>
      </c>
      <c r="C15" s="262" t="s">
        <v>445</v>
      </c>
      <c r="D15" s="248" t="s">
        <v>160</v>
      </c>
      <c r="E15" s="249">
        <v>12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171</v>
      </c>
      <c r="T15" s="252" t="s">
        <v>162</v>
      </c>
      <c r="U15" s="221">
        <v>7.0000000000000007E-2</v>
      </c>
      <c r="V15" s="221">
        <f>ROUND(E15*U15,2)</f>
        <v>0.84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8</v>
      </c>
      <c r="B16" s="247" t="s">
        <v>446</v>
      </c>
      <c r="C16" s="262" t="s">
        <v>447</v>
      </c>
      <c r="D16" s="248" t="s">
        <v>176</v>
      </c>
      <c r="E16" s="249">
        <v>9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171</v>
      </c>
      <c r="T16" s="252" t="s">
        <v>162</v>
      </c>
      <c r="U16" s="221">
        <v>0.20200000000000001</v>
      </c>
      <c r="V16" s="221">
        <f>ROUND(E16*U16,2)</f>
        <v>1.82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9</v>
      </c>
      <c r="B17" s="247" t="s">
        <v>448</v>
      </c>
      <c r="C17" s="262" t="s">
        <v>449</v>
      </c>
      <c r="D17" s="248" t="s">
        <v>375</v>
      </c>
      <c r="E17" s="249">
        <v>2.1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450</v>
      </c>
      <c r="T17" s="252" t="s">
        <v>162</v>
      </c>
      <c r="U17" s="221">
        <v>0</v>
      </c>
      <c r="V17" s="221">
        <f>ROUND(E17*U17,2)</f>
        <v>0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10</v>
      </c>
      <c r="B18" s="247" t="s">
        <v>451</v>
      </c>
      <c r="C18" s="262" t="s">
        <v>452</v>
      </c>
      <c r="D18" s="248" t="s">
        <v>176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171</v>
      </c>
      <c r="T18" s="252" t="s">
        <v>162</v>
      </c>
      <c r="U18" s="221">
        <v>0</v>
      </c>
      <c r="V18" s="221">
        <f>ROUND(E18*U18,2)</f>
        <v>0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11</v>
      </c>
      <c r="B19" s="247" t="s">
        <v>453</v>
      </c>
      <c r="C19" s="262" t="s">
        <v>454</v>
      </c>
      <c r="D19" s="248" t="s">
        <v>160</v>
      </c>
      <c r="E19" s="249">
        <v>8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0.13800000000000001</v>
      </c>
      <c r="Q19" s="249">
        <f>ROUND(E19*P19,2)</f>
        <v>1.1000000000000001</v>
      </c>
      <c r="R19" s="251"/>
      <c r="S19" s="251" t="s">
        <v>171</v>
      </c>
      <c r="T19" s="252" t="s">
        <v>162</v>
      </c>
      <c r="U19" s="221">
        <v>0.16</v>
      </c>
      <c r="V19" s="221">
        <f>ROUND(E19*U19,2)</f>
        <v>1.28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0" t="s">
        <v>156</v>
      </c>
      <c r="B20" s="231" t="s">
        <v>99</v>
      </c>
      <c r="C20" s="256" t="s">
        <v>100</v>
      </c>
      <c r="D20" s="232"/>
      <c r="E20" s="233"/>
      <c r="F20" s="234"/>
      <c r="G20" s="234">
        <f>SUMIF(AG21:AG26,"&lt;&gt;NOR",G21:G26)</f>
        <v>0</v>
      </c>
      <c r="H20" s="234"/>
      <c r="I20" s="234">
        <f>SUM(I21:I26)</f>
        <v>0</v>
      </c>
      <c r="J20" s="234"/>
      <c r="K20" s="234">
        <f>SUM(K21:K26)</f>
        <v>0</v>
      </c>
      <c r="L20" s="234"/>
      <c r="M20" s="234">
        <f>SUM(M21:M26)</f>
        <v>0</v>
      </c>
      <c r="N20" s="233"/>
      <c r="O20" s="233">
        <f>SUM(O21:O26)</f>
        <v>6.0000000000000005E-2</v>
      </c>
      <c r="P20" s="233"/>
      <c r="Q20" s="233">
        <f>SUM(Q21:Q26)</f>
        <v>2.3699999999999997</v>
      </c>
      <c r="R20" s="234"/>
      <c r="S20" s="234"/>
      <c r="T20" s="235"/>
      <c r="U20" s="229"/>
      <c r="V20" s="229">
        <f>SUM(V21:V26)</f>
        <v>19.049999999999997</v>
      </c>
      <c r="W20" s="229"/>
      <c r="X20" s="229"/>
      <c r="AG20" t="s">
        <v>157</v>
      </c>
    </row>
    <row r="21" spans="1:60" outlineLevel="1" x14ac:dyDescent="0.2">
      <c r="A21" s="246">
        <v>12</v>
      </c>
      <c r="B21" s="247" t="s">
        <v>455</v>
      </c>
      <c r="C21" s="262" t="s">
        <v>456</v>
      </c>
      <c r="D21" s="248" t="s">
        <v>301</v>
      </c>
      <c r="E21" s="249">
        <v>14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3.8000000000000002E-4</v>
      </c>
      <c r="O21" s="249">
        <f>ROUND(E21*N21,2)</f>
        <v>0.01</v>
      </c>
      <c r="P21" s="249">
        <v>1.2999999999999999E-2</v>
      </c>
      <c r="Q21" s="249">
        <f>ROUND(E21*P21,2)</f>
        <v>0.18</v>
      </c>
      <c r="R21" s="251"/>
      <c r="S21" s="251" t="s">
        <v>171</v>
      </c>
      <c r="T21" s="252" t="s">
        <v>162</v>
      </c>
      <c r="U21" s="221">
        <v>0.107</v>
      </c>
      <c r="V21" s="221">
        <f>ROUND(E21*U21,2)</f>
        <v>1.5</v>
      </c>
      <c r="W21" s="221"/>
      <c r="X21" s="221" t="s">
        <v>163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437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6">
        <v>13</v>
      </c>
      <c r="B22" s="247" t="s">
        <v>457</v>
      </c>
      <c r="C22" s="262" t="s">
        <v>458</v>
      </c>
      <c r="D22" s="248" t="s">
        <v>301</v>
      </c>
      <c r="E22" s="249">
        <v>17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5.9000000000000003E-4</v>
      </c>
      <c r="O22" s="249">
        <f>ROUND(E22*N22,2)</f>
        <v>0.01</v>
      </c>
      <c r="P22" s="249">
        <v>9.2999999999999999E-2</v>
      </c>
      <c r="Q22" s="249">
        <f>ROUND(E22*P22,2)</f>
        <v>1.58</v>
      </c>
      <c r="R22" s="251"/>
      <c r="S22" s="251" t="s">
        <v>171</v>
      </c>
      <c r="T22" s="252" t="s">
        <v>162</v>
      </c>
      <c r="U22" s="221">
        <v>0.64300000000000002</v>
      </c>
      <c r="V22" s="221">
        <f>ROUND(E22*U22,2)</f>
        <v>10.93</v>
      </c>
      <c r="W22" s="221"/>
      <c r="X22" s="221" t="s">
        <v>163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437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6">
        <v>14</v>
      </c>
      <c r="B23" s="247" t="s">
        <v>459</v>
      </c>
      <c r="C23" s="262" t="s">
        <v>460</v>
      </c>
      <c r="D23" s="248" t="s">
        <v>301</v>
      </c>
      <c r="E23" s="249">
        <v>11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3.8000000000000002E-4</v>
      </c>
      <c r="O23" s="249">
        <f>ROUND(E23*N23,2)</f>
        <v>0</v>
      </c>
      <c r="P23" s="249">
        <v>3.6999999999999998E-2</v>
      </c>
      <c r="Q23" s="249">
        <f>ROUND(E23*P23,2)</f>
        <v>0.41</v>
      </c>
      <c r="R23" s="251"/>
      <c r="S23" s="251" t="s">
        <v>171</v>
      </c>
      <c r="T23" s="252" t="s">
        <v>162</v>
      </c>
      <c r="U23" s="221">
        <v>0.13100000000000001</v>
      </c>
      <c r="V23" s="221">
        <f>ROUND(E23*U23,2)</f>
        <v>1.44</v>
      </c>
      <c r="W23" s="221"/>
      <c r="X23" s="221" t="s">
        <v>163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6">
        <v>15</v>
      </c>
      <c r="B24" s="247" t="s">
        <v>461</v>
      </c>
      <c r="C24" s="262" t="s">
        <v>462</v>
      </c>
      <c r="D24" s="248" t="s">
        <v>237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6.1500000000000001E-3</v>
      </c>
      <c r="O24" s="249">
        <f>ROUND(E24*N24,2)</f>
        <v>0.01</v>
      </c>
      <c r="P24" s="249">
        <v>2.5999999999999999E-2</v>
      </c>
      <c r="Q24" s="249">
        <f>ROUND(E24*P24,2)</f>
        <v>0.05</v>
      </c>
      <c r="R24" s="251"/>
      <c r="S24" s="251" t="s">
        <v>171</v>
      </c>
      <c r="T24" s="252" t="s">
        <v>162</v>
      </c>
      <c r="U24" s="221">
        <v>0.85799999999999998</v>
      </c>
      <c r="V24" s="221">
        <f>ROUND(E24*U24,2)</f>
        <v>1.72</v>
      </c>
      <c r="W24" s="221"/>
      <c r="X24" s="221" t="s">
        <v>163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6">
        <v>16</v>
      </c>
      <c r="B25" s="247" t="s">
        <v>463</v>
      </c>
      <c r="C25" s="262" t="s">
        <v>464</v>
      </c>
      <c r="D25" s="248" t="s">
        <v>237</v>
      </c>
      <c r="E25" s="249">
        <v>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6.1500000000000001E-3</v>
      </c>
      <c r="O25" s="249">
        <f>ROUND(E25*N25,2)</f>
        <v>0.02</v>
      </c>
      <c r="P25" s="249">
        <v>2.5999999999999999E-2</v>
      </c>
      <c r="Q25" s="249">
        <f>ROUND(E25*P25,2)</f>
        <v>0.1</v>
      </c>
      <c r="R25" s="251"/>
      <c r="S25" s="251" t="s">
        <v>171</v>
      </c>
      <c r="T25" s="252" t="s">
        <v>162</v>
      </c>
      <c r="U25" s="221">
        <v>0.434</v>
      </c>
      <c r="V25" s="221">
        <f>ROUND(E25*U25,2)</f>
        <v>1.74</v>
      </c>
      <c r="W25" s="221"/>
      <c r="X25" s="221" t="s">
        <v>163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6">
        <v>17</v>
      </c>
      <c r="B26" s="247" t="s">
        <v>465</v>
      </c>
      <c r="C26" s="262" t="s">
        <v>466</v>
      </c>
      <c r="D26" s="248" t="s">
        <v>237</v>
      </c>
      <c r="E26" s="249">
        <v>2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6.1500000000000001E-3</v>
      </c>
      <c r="O26" s="249">
        <f>ROUND(E26*N26,2)</f>
        <v>0.01</v>
      </c>
      <c r="P26" s="249">
        <v>2.5999999999999999E-2</v>
      </c>
      <c r="Q26" s="249">
        <f>ROUND(E26*P26,2)</f>
        <v>0.05</v>
      </c>
      <c r="R26" s="251"/>
      <c r="S26" s="251" t="s">
        <v>161</v>
      </c>
      <c r="T26" s="252" t="s">
        <v>162</v>
      </c>
      <c r="U26" s="221">
        <v>0.85799999999999998</v>
      </c>
      <c r="V26" s="221">
        <f>ROUND(E26*U26,2)</f>
        <v>1.72</v>
      </c>
      <c r="W26" s="221"/>
      <c r="X26" s="221" t="s">
        <v>163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437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0" t="s">
        <v>156</v>
      </c>
      <c r="B27" s="231" t="s">
        <v>101</v>
      </c>
      <c r="C27" s="256" t="s">
        <v>102</v>
      </c>
      <c r="D27" s="232"/>
      <c r="E27" s="233"/>
      <c r="F27" s="234"/>
      <c r="G27" s="234">
        <f>SUMIF(AG28:AG31,"&lt;&gt;NOR",G28:G31)</f>
        <v>0</v>
      </c>
      <c r="H27" s="234"/>
      <c r="I27" s="234">
        <f>SUM(I28:I31)</f>
        <v>0</v>
      </c>
      <c r="J27" s="234"/>
      <c r="K27" s="234">
        <f>SUM(K28:K31)</f>
        <v>0</v>
      </c>
      <c r="L27" s="234"/>
      <c r="M27" s="234">
        <f>SUM(M28:M31)</f>
        <v>0</v>
      </c>
      <c r="N27" s="233"/>
      <c r="O27" s="233">
        <f>SUM(O28:O31)</f>
        <v>0</v>
      </c>
      <c r="P27" s="233"/>
      <c r="Q27" s="233">
        <f>SUM(Q28:Q31)</f>
        <v>9.4</v>
      </c>
      <c r="R27" s="234"/>
      <c r="S27" s="234"/>
      <c r="T27" s="235"/>
      <c r="U27" s="229"/>
      <c r="V27" s="229">
        <f>SUM(V28:V31)</f>
        <v>27.77</v>
      </c>
      <c r="W27" s="229"/>
      <c r="X27" s="229"/>
      <c r="AG27" t="s">
        <v>157</v>
      </c>
    </row>
    <row r="28" spans="1:60" outlineLevel="1" x14ac:dyDescent="0.2">
      <c r="A28" s="246">
        <v>18</v>
      </c>
      <c r="B28" s="247" t="s">
        <v>467</v>
      </c>
      <c r="C28" s="262" t="s">
        <v>468</v>
      </c>
      <c r="D28" s="248" t="s">
        <v>237</v>
      </c>
      <c r="E28" s="249">
        <v>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49">
        <v>9.7000000000000005E-4</v>
      </c>
      <c r="O28" s="249">
        <f>ROUND(E28*N28,2)</f>
        <v>0</v>
      </c>
      <c r="P28" s="249">
        <v>0.55000000000000004</v>
      </c>
      <c r="Q28" s="249">
        <f>ROUND(E28*P28,2)</f>
        <v>1.1000000000000001</v>
      </c>
      <c r="R28" s="251"/>
      <c r="S28" s="251" t="s">
        <v>171</v>
      </c>
      <c r="T28" s="252" t="s">
        <v>162</v>
      </c>
      <c r="U28" s="221">
        <v>0.97</v>
      </c>
      <c r="V28" s="221">
        <f>ROUND(E28*U28,2)</f>
        <v>1.94</v>
      </c>
      <c r="W28" s="221"/>
      <c r="X28" s="221" t="s">
        <v>163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6">
        <v>19</v>
      </c>
      <c r="B29" s="247" t="s">
        <v>469</v>
      </c>
      <c r="C29" s="262" t="s">
        <v>470</v>
      </c>
      <c r="D29" s="248" t="s">
        <v>237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9.7000000000000005E-4</v>
      </c>
      <c r="O29" s="249">
        <f>ROUND(E29*N29,2)</f>
        <v>0</v>
      </c>
      <c r="P29" s="249">
        <v>0.55000000000000004</v>
      </c>
      <c r="Q29" s="249">
        <f>ROUND(E29*P29,2)</f>
        <v>1.1000000000000001</v>
      </c>
      <c r="R29" s="251"/>
      <c r="S29" s="251" t="s">
        <v>171</v>
      </c>
      <c r="T29" s="252" t="s">
        <v>162</v>
      </c>
      <c r="U29" s="221">
        <v>1.131</v>
      </c>
      <c r="V29" s="221">
        <f>ROUND(E29*U29,2)</f>
        <v>2.2599999999999998</v>
      </c>
      <c r="W29" s="221"/>
      <c r="X29" s="221" t="s">
        <v>163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6">
        <v>20</v>
      </c>
      <c r="B30" s="247" t="s">
        <v>471</v>
      </c>
      <c r="C30" s="262" t="s">
        <v>472</v>
      </c>
      <c r="D30" s="248" t="s">
        <v>237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9.7000000000000005E-4</v>
      </c>
      <c r="O30" s="249">
        <f>ROUND(E30*N30,2)</f>
        <v>0</v>
      </c>
      <c r="P30" s="249">
        <v>0.55000000000000004</v>
      </c>
      <c r="Q30" s="249">
        <f>ROUND(E30*P30,2)</f>
        <v>2.2000000000000002</v>
      </c>
      <c r="R30" s="251"/>
      <c r="S30" s="251" t="s">
        <v>161</v>
      </c>
      <c r="T30" s="252" t="s">
        <v>162</v>
      </c>
      <c r="U30" s="221">
        <v>0.97</v>
      </c>
      <c r="V30" s="221">
        <f>ROUND(E30*U30,2)</f>
        <v>3.88</v>
      </c>
      <c r="W30" s="221"/>
      <c r="X30" s="221" t="s">
        <v>163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21</v>
      </c>
      <c r="B31" s="247" t="s">
        <v>473</v>
      </c>
      <c r="C31" s="262" t="s">
        <v>474</v>
      </c>
      <c r="D31" s="248" t="s">
        <v>176</v>
      </c>
      <c r="E31" s="249">
        <v>2.1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1.47E-3</v>
      </c>
      <c r="O31" s="249">
        <f>ROUND(E31*N31,2)</f>
        <v>0</v>
      </c>
      <c r="P31" s="249">
        <v>2.38</v>
      </c>
      <c r="Q31" s="249">
        <f>ROUND(E31*P31,2)</f>
        <v>5</v>
      </c>
      <c r="R31" s="251"/>
      <c r="S31" s="251" t="s">
        <v>171</v>
      </c>
      <c r="T31" s="252" t="s">
        <v>162</v>
      </c>
      <c r="U31" s="221">
        <v>9.375</v>
      </c>
      <c r="V31" s="221">
        <f>ROUND(E31*U31,2)</f>
        <v>19.690000000000001</v>
      </c>
      <c r="W31" s="221"/>
      <c r="X31" s="221" t="s">
        <v>163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0" t="s">
        <v>156</v>
      </c>
      <c r="B32" s="231" t="s">
        <v>103</v>
      </c>
      <c r="C32" s="256" t="s">
        <v>104</v>
      </c>
      <c r="D32" s="232"/>
      <c r="E32" s="233"/>
      <c r="F32" s="234"/>
      <c r="G32" s="234">
        <f>SUMIF(AG33:AG33,"&lt;&gt;NOR",G33:G33)</f>
        <v>0</v>
      </c>
      <c r="H32" s="234"/>
      <c r="I32" s="234">
        <f>SUM(I33:I33)</f>
        <v>0</v>
      </c>
      <c r="J32" s="234"/>
      <c r="K32" s="234">
        <f>SUM(K33:K33)</f>
        <v>0</v>
      </c>
      <c r="L32" s="234"/>
      <c r="M32" s="234">
        <f>SUM(M33:M33)</f>
        <v>0</v>
      </c>
      <c r="N32" s="233"/>
      <c r="O32" s="233">
        <f>SUM(O33:O33)</f>
        <v>0</v>
      </c>
      <c r="P32" s="233"/>
      <c r="Q32" s="233">
        <f>SUM(Q33:Q33)</f>
        <v>0</v>
      </c>
      <c r="R32" s="234"/>
      <c r="S32" s="234"/>
      <c r="T32" s="235"/>
      <c r="U32" s="229"/>
      <c r="V32" s="229">
        <f>SUM(V33:V33)</f>
        <v>16.489999999999998</v>
      </c>
      <c r="W32" s="229"/>
      <c r="X32" s="229"/>
      <c r="AG32" t="s">
        <v>157</v>
      </c>
    </row>
    <row r="33" spans="1:60" outlineLevel="1" x14ac:dyDescent="0.2">
      <c r="A33" s="246">
        <v>22</v>
      </c>
      <c r="B33" s="247" t="s">
        <v>475</v>
      </c>
      <c r="C33" s="262" t="s">
        <v>476</v>
      </c>
      <c r="D33" s="248" t="s">
        <v>375</v>
      </c>
      <c r="E33" s="249">
        <v>6.4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171</v>
      </c>
      <c r="T33" s="252" t="s">
        <v>162</v>
      </c>
      <c r="U33" s="221">
        <v>2.577</v>
      </c>
      <c r="V33" s="221">
        <f>ROUND(E33*U33,2)</f>
        <v>16.489999999999998</v>
      </c>
      <c r="W33" s="221"/>
      <c r="X33" s="221" t="s">
        <v>163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437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0" t="s">
        <v>156</v>
      </c>
      <c r="B34" s="231" t="s">
        <v>128</v>
      </c>
      <c r="C34" s="256" t="s">
        <v>27</v>
      </c>
      <c r="D34" s="232"/>
      <c r="E34" s="233"/>
      <c r="F34" s="234"/>
      <c r="G34" s="234">
        <f>SUMIF(AG35:AG36,"&lt;&gt;NOR",G35:G36)</f>
        <v>0</v>
      </c>
      <c r="H34" s="234"/>
      <c r="I34" s="234">
        <f>SUM(I35:I36)</f>
        <v>0</v>
      </c>
      <c r="J34" s="234"/>
      <c r="K34" s="234">
        <f>SUM(K35:K36)</f>
        <v>0</v>
      </c>
      <c r="L34" s="234"/>
      <c r="M34" s="234">
        <f>SUM(M35:M36)</f>
        <v>0</v>
      </c>
      <c r="N34" s="233"/>
      <c r="O34" s="233">
        <f>SUM(O35:O36)</f>
        <v>0</v>
      </c>
      <c r="P34" s="233"/>
      <c r="Q34" s="233">
        <f>SUM(Q35:Q36)</f>
        <v>0</v>
      </c>
      <c r="R34" s="234"/>
      <c r="S34" s="234"/>
      <c r="T34" s="235"/>
      <c r="U34" s="229"/>
      <c r="V34" s="229">
        <f>SUM(V35:V36)</f>
        <v>0</v>
      </c>
      <c r="W34" s="229"/>
      <c r="X34" s="229"/>
      <c r="AG34" t="s">
        <v>157</v>
      </c>
    </row>
    <row r="35" spans="1:60" outlineLevel="1" x14ac:dyDescent="0.2">
      <c r="A35" s="246">
        <v>23</v>
      </c>
      <c r="B35" s="247" t="s">
        <v>477</v>
      </c>
      <c r="C35" s="262" t="s">
        <v>478</v>
      </c>
      <c r="D35" s="248" t="s">
        <v>479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49">
        <v>0</v>
      </c>
      <c r="O35" s="249">
        <f>ROUND(E35*N35,2)</f>
        <v>0</v>
      </c>
      <c r="P35" s="249">
        <v>0</v>
      </c>
      <c r="Q35" s="249">
        <f>ROUND(E35*P35,2)</f>
        <v>0</v>
      </c>
      <c r="R35" s="251"/>
      <c r="S35" s="251" t="s">
        <v>161</v>
      </c>
      <c r="T35" s="252" t="s">
        <v>162</v>
      </c>
      <c r="U35" s="221">
        <v>0</v>
      </c>
      <c r="V35" s="221">
        <f>ROUND(E35*U35,2)</f>
        <v>0</v>
      </c>
      <c r="W35" s="221"/>
      <c r="X35" s="221" t="s">
        <v>163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437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7">
        <v>24</v>
      </c>
      <c r="B36" s="238" t="s">
        <v>480</v>
      </c>
      <c r="C36" s="257" t="s">
        <v>481</v>
      </c>
      <c r="D36" s="239" t="s">
        <v>479</v>
      </c>
      <c r="E36" s="240">
        <v>3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/>
      <c r="S36" s="242" t="s">
        <v>161</v>
      </c>
      <c r="T36" s="243" t="s">
        <v>162</v>
      </c>
      <c r="U36" s="221">
        <v>0</v>
      </c>
      <c r="V36" s="221">
        <f>ROUND(E36*U36,2)</f>
        <v>0</v>
      </c>
      <c r="W36" s="221"/>
      <c r="X36" s="221" t="s">
        <v>163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3"/>
      <c r="B37" s="4"/>
      <c r="C37" s="26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143</v>
      </c>
    </row>
    <row r="38" spans="1:60" x14ac:dyDescent="0.2">
      <c r="A38" s="213"/>
      <c r="B38" s="214" t="s">
        <v>29</v>
      </c>
      <c r="C38" s="267"/>
      <c r="D38" s="215"/>
      <c r="E38" s="216"/>
      <c r="F38" s="216"/>
      <c r="G38" s="236">
        <f>G8+G20+G27+G32+G34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427</v>
      </c>
    </row>
    <row r="39" spans="1:60" x14ac:dyDescent="0.2">
      <c r="C39" s="268"/>
      <c r="D39" s="10"/>
      <c r="AG39" t="s">
        <v>428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67</v>
      </c>
      <c r="C4" s="202" t="s">
        <v>55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3"/>
      <c r="O8" s="233">
        <f>SUM(O9:O19)</f>
        <v>0</v>
      </c>
      <c r="P8" s="233"/>
      <c r="Q8" s="233">
        <f>SUM(Q9:Q19)</f>
        <v>0</v>
      </c>
      <c r="R8" s="234"/>
      <c r="S8" s="234"/>
      <c r="T8" s="235"/>
      <c r="U8" s="229"/>
      <c r="V8" s="229">
        <f>SUM(V9:V19)</f>
        <v>232.08</v>
      </c>
      <c r="W8" s="229"/>
      <c r="X8" s="229"/>
      <c r="AG8" t="s">
        <v>157</v>
      </c>
    </row>
    <row r="9" spans="1:60" outlineLevel="1" x14ac:dyDescent="0.2">
      <c r="A9" s="246">
        <v>1</v>
      </c>
      <c r="B9" s="247" t="s">
        <v>510</v>
      </c>
      <c r="C9" s="262" t="s">
        <v>483</v>
      </c>
      <c r="D9" s="248" t="s">
        <v>484</v>
      </c>
      <c r="E9" s="249">
        <v>20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6">
        <v>2</v>
      </c>
      <c r="B10" s="247" t="s">
        <v>512</v>
      </c>
      <c r="C10" s="262" t="s">
        <v>487</v>
      </c>
      <c r="D10" s="248" t="s">
        <v>484</v>
      </c>
      <c r="E10" s="249">
        <v>120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6">
        <v>3</v>
      </c>
      <c r="B11" s="247" t="s">
        <v>514</v>
      </c>
      <c r="C11" s="262" t="s">
        <v>489</v>
      </c>
      <c r="D11" s="248" t="s">
        <v>484</v>
      </c>
      <c r="E11" s="249">
        <v>180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516</v>
      </c>
      <c r="C12" s="262" t="s">
        <v>491</v>
      </c>
      <c r="D12" s="248" t="s">
        <v>484</v>
      </c>
      <c r="E12" s="249">
        <v>340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495</v>
      </c>
      <c r="D13" s="248" t="s">
        <v>496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6">
        <v>6</v>
      </c>
      <c r="B14" s="247" t="s">
        <v>520</v>
      </c>
      <c r="C14" s="262" t="s">
        <v>498</v>
      </c>
      <c r="D14" s="248" t="s">
        <v>301</v>
      </c>
      <c r="E14" s="249">
        <v>170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229.5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522</v>
      </c>
      <c r="C15" s="262" t="s">
        <v>500</v>
      </c>
      <c r="D15" s="248" t="s">
        <v>301</v>
      </c>
      <c r="E15" s="249">
        <v>65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161</v>
      </c>
      <c r="T15" s="252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8</v>
      </c>
      <c r="B16" s="247" t="s">
        <v>524</v>
      </c>
      <c r="C16" s="262" t="s">
        <v>502</v>
      </c>
      <c r="D16" s="248" t="s">
        <v>503</v>
      </c>
      <c r="E16" s="249">
        <v>3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161</v>
      </c>
      <c r="T16" s="252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9</v>
      </c>
      <c r="B17" s="247" t="s">
        <v>526</v>
      </c>
      <c r="C17" s="262" t="s">
        <v>505</v>
      </c>
      <c r="D17" s="248" t="s">
        <v>496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161</v>
      </c>
      <c r="T17" s="252" t="s">
        <v>162</v>
      </c>
      <c r="U17" s="221">
        <v>2.58</v>
      </c>
      <c r="V17" s="221">
        <f>ROUND(E17*U17,2)</f>
        <v>2.58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485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10</v>
      </c>
      <c r="B18" s="247" t="s">
        <v>529</v>
      </c>
      <c r="C18" s="262" t="s">
        <v>507</v>
      </c>
      <c r="D18" s="248" t="s">
        <v>237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161</v>
      </c>
      <c r="T18" s="252" t="s">
        <v>162</v>
      </c>
      <c r="U18" s="221">
        <v>0</v>
      </c>
      <c r="V18" s="221">
        <f>ROUND(E18*U18,2)</f>
        <v>0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7">
        <v>11</v>
      </c>
      <c r="B19" s="238" t="s">
        <v>531</v>
      </c>
      <c r="C19" s="257" t="s">
        <v>509</v>
      </c>
      <c r="D19" s="239" t="s">
        <v>237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161</v>
      </c>
      <c r="T19" s="243" t="s">
        <v>162</v>
      </c>
      <c r="U19" s="221">
        <v>0</v>
      </c>
      <c r="V19" s="221">
        <f>ROUND(E19*U19,2)</f>
        <v>0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485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143</v>
      </c>
    </row>
    <row r="21" spans="1:60" x14ac:dyDescent="0.2">
      <c r="A21" s="213"/>
      <c r="B21" s="214" t="s">
        <v>29</v>
      </c>
      <c r="C21" s="267"/>
      <c r="D21" s="215"/>
      <c r="E21" s="216"/>
      <c r="F21" s="216"/>
      <c r="G21" s="236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427</v>
      </c>
    </row>
    <row r="22" spans="1:60" x14ac:dyDescent="0.2">
      <c r="C22" s="268"/>
      <c r="D22" s="10"/>
      <c r="AG22" t="s">
        <v>428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68</v>
      </c>
      <c r="C4" s="202" t="s">
        <v>57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SUMIF(AG9:AG24,"&lt;&gt;NOR",G9:G24)</f>
        <v>0</v>
      </c>
      <c r="H8" s="234"/>
      <c r="I8" s="234">
        <f>SUM(I9:I24)</f>
        <v>0</v>
      </c>
      <c r="J8" s="234"/>
      <c r="K8" s="234">
        <f>SUM(K9:K24)</f>
        <v>0</v>
      </c>
      <c r="L8" s="234"/>
      <c r="M8" s="234">
        <f>SUM(M9:M24)</f>
        <v>0</v>
      </c>
      <c r="N8" s="233"/>
      <c r="O8" s="233">
        <f>SUM(O9:O24)</f>
        <v>0</v>
      </c>
      <c r="P8" s="233"/>
      <c r="Q8" s="233">
        <f>SUM(Q9:Q24)</f>
        <v>0</v>
      </c>
      <c r="R8" s="234"/>
      <c r="S8" s="234"/>
      <c r="T8" s="235"/>
      <c r="U8" s="229"/>
      <c r="V8" s="229">
        <f>SUM(V9:V24)</f>
        <v>30.33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511</v>
      </c>
      <c r="D9" s="248" t="s">
        <v>484</v>
      </c>
      <c r="E9" s="249">
        <v>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513</v>
      </c>
      <c r="D10" s="248" t="s">
        <v>484</v>
      </c>
      <c r="E10" s="249">
        <v>6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515</v>
      </c>
      <c r="D11" s="248" t="s">
        <v>484</v>
      </c>
      <c r="E11" s="249">
        <v>6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516</v>
      </c>
      <c r="C12" s="262" t="s">
        <v>517</v>
      </c>
      <c r="D12" s="248" t="s">
        <v>484</v>
      </c>
      <c r="E12" s="249">
        <v>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519</v>
      </c>
      <c r="D13" s="248" t="s">
        <v>176</v>
      </c>
      <c r="E13" s="249">
        <v>1.5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520</v>
      </c>
      <c r="C14" s="262" t="s">
        <v>521</v>
      </c>
      <c r="D14" s="248" t="s">
        <v>503</v>
      </c>
      <c r="E14" s="249">
        <v>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6.75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7</v>
      </c>
      <c r="B15" s="247" t="s">
        <v>522</v>
      </c>
      <c r="C15" s="262" t="s">
        <v>523</v>
      </c>
      <c r="D15" s="248" t="s">
        <v>503</v>
      </c>
      <c r="E15" s="249">
        <v>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161</v>
      </c>
      <c r="T15" s="252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524</v>
      </c>
      <c r="C16" s="257" t="s">
        <v>502</v>
      </c>
      <c r="D16" s="239" t="s">
        <v>503</v>
      </c>
      <c r="E16" s="240">
        <v>24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161</v>
      </c>
      <c r="T16" s="243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5" t="s">
        <v>525</v>
      </c>
      <c r="D17" s="255"/>
      <c r="E17" s="255"/>
      <c r="F17" s="255"/>
      <c r="G17" s="25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421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9</v>
      </c>
      <c r="B18" s="238" t="s">
        <v>526</v>
      </c>
      <c r="C18" s="257" t="s">
        <v>527</v>
      </c>
      <c r="D18" s="239" t="s">
        <v>503</v>
      </c>
      <c r="E18" s="240">
        <v>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161</v>
      </c>
      <c r="T18" s="243" t="s">
        <v>162</v>
      </c>
      <c r="U18" s="221">
        <v>2.58</v>
      </c>
      <c r="V18" s="221">
        <f>ROUND(E18*U18,2)</f>
        <v>20.64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5" t="s">
        <v>528</v>
      </c>
      <c r="D19" s="255"/>
      <c r="E19" s="255"/>
      <c r="F19" s="255"/>
      <c r="G19" s="25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421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6">
        <v>10</v>
      </c>
      <c r="B20" s="247" t="s">
        <v>529</v>
      </c>
      <c r="C20" s="262" t="s">
        <v>530</v>
      </c>
      <c r="D20" s="248" t="s">
        <v>503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51"/>
      <c r="S20" s="251" t="s">
        <v>161</v>
      </c>
      <c r="T20" s="252" t="s">
        <v>162</v>
      </c>
      <c r="U20" s="221">
        <v>0</v>
      </c>
      <c r="V20" s="221">
        <f>ROUND(E20*U20,2)</f>
        <v>0</v>
      </c>
      <c r="W20" s="221"/>
      <c r="X20" s="221" t="s">
        <v>163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485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>
        <v>11</v>
      </c>
      <c r="B21" s="247" t="s">
        <v>531</v>
      </c>
      <c r="C21" s="262" t="s">
        <v>505</v>
      </c>
      <c r="D21" s="248" t="s">
        <v>496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161</v>
      </c>
      <c r="T21" s="252" t="s">
        <v>162</v>
      </c>
      <c r="U21" s="221">
        <v>0</v>
      </c>
      <c r="V21" s="221">
        <f>ROUND(E21*U21,2)</f>
        <v>0</v>
      </c>
      <c r="W21" s="221"/>
      <c r="X21" s="221" t="s">
        <v>163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485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6">
        <v>12</v>
      </c>
      <c r="B22" s="247" t="s">
        <v>508</v>
      </c>
      <c r="C22" s="262" t="s">
        <v>565</v>
      </c>
      <c r="D22" s="248" t="s">
        <v>503</v>
      </c>
      <c r="E22" s="249">
        <v>5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0</v>
      </c>
      <c r="O22" s="249">
        <f>ROUND(E22*N22,2)</f>
        <v>0</v>
      </c>
      <c r="P22" s="249">
        <v>0</v>
      </c>
      <c r="Q22" s="249">
        <f>ROUND(E22*P22,2)</f>
        <v>0</v>
      </c>
      <c r="R22" s="251"/>
      <c r="S22" s="251" t="s">
        <v>161</v>
      </c>
      <c r="T22" s="252" t="s">
        <v>162</v>
      </c>
      <c r="U22" s="221">
        <v>0.49</v>
      </c>
      <c r="V22" s="221">
        <f>ROUND(E22*U22,2)</f>
        <v>2.4500000000000002</v>
      </c>
      <c r="W22" s="221"/>
      <c r="X22" s="221" t="s">
        <v>163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485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6">
        <v>13</v>
      </c>
      <c r="B23" s="247" t="s">
        <v>532</v>
      </c>
      <c r="C23" s="262" t="s">
        <v>507</v>
      </c>
      <c r="D23" s="248" t="s">
        <v>237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0</v>
      </c>
      <c r="O23" s="249">
        <f>ROUND(E23*N23,2)</f>
        <v>0</v>
      </c>
      <c r="P23" s="249">
        <v>0</v>
      </c>
      <c r="Q23" s="249">
        <f>ROUND(E23*P23,2)</f>
        <v>0</v>
      </c>
      <c r="R23" s="251"/>
      <c r="S23" s="251" t="s">
        <v>161</v>
      </c>
      <c r="T23" s="252" t="s">
        <v>162</v>
      </c>
      <c r="U23" s="221">
        <v>0.49</v>
      </c>
      <c r="V23" s="221">
        <f>ROUND(E23*U23,2)</f>
        <v>0.49</v>
      </c>
      <c r="W23" s="221"/>
      <c r="X23" s="221" t="s">
        <v>163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485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7">
        <v>14</v>
      </c>
      <c r="B24" s="238" t="s">
        <v>566</v>
      </c>
      <c r="C24" s="257" t="s">
        <v>509</v>
      </c>
      <c r="D24" s="239" t="s">
        <v>237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161</v>
      </c>
      <c r="T24" s="243" t="s">
        <v>162</v>
      </c>
      <c r="U24" s="221">
        <v>0</v>
      </c>
      <c r="V24" s="221">
        <f>ROUND(E24*U24,2)</f>
        <v>0</v>
      </c>
      <c r="W24" s="221"/>
      <c r="X24" s="221" t="s">
        <v>163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485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143</v>
      </c>
    </row>
    <row r="26" spans="1:60" x14ac:dyDescent="0.2">
      <c r="A26" s="213"/>
      <c r="B26" s="214" t="s">
        <v>29</v>
      </c>
      <c r="C26" s="267"/>
      <c r="D26" s="215"/>
      <c r="E26" s="216"/>
      <c r="F26" s="216"/>
      <c r="G26" s="236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427</v>
      </c>
    </row>
    <row r="27" spans="1:60" x14ac:dyDescent="0.2">
      <c r="C27" s="268"/>
      <c r="D27" s="10"/>
      <c r="AG27" t="s">
        <v>428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6">
    <mergeCell ref="A1:G1"/>
    <mergeCell ref="C2:G2"/>
    <mergeCell ref="C3:G3"/>
    <mergeCell ref="C4:G4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69</v>
      </c>
      <c r="C4" s="202" t="s">
        <v>59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3"/>
      <c r="O8" s="233">
        <f>SUM(O9:O19)</f>
        <v>0</v>
      </c>
      <c r="P8" s="233"/>
      <c r="Q8" s="233">
        <f>SUM(Q9:Q19)</f>
        <v>0</v>
      </c>
      <c r="R8" s="234"/>
      <c r="S8" s="234"/>
      <c r="T8" s="235"/>
      <c r="U8" s="229"/>
      <c r="V8" s="229">
        <f>SUM(V9:V19)</f>
        <v>6.63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567</v>
      </c>
      <c r="D9" s="248" t="s">
        <v>301</v>
      </c>
      <c r="E9" s="249">
        <v>180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534</v>
      </c>
      <c r="D10" s="248" t="s">
        <v>484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535</v>
      </c>
      <c r="D11" s="248" t="s">
        <v>536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4</v>
      </c>
      <c r="B12" s="247" t="s">
        <v>516</v>
      </c>
      <c r="C12" s="262" t="s">
        <v>568</v>
      </c>
      <c r="D12" s="248" t="s">
        <v>538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521</v>
      </c>
      <c r="D13" s="248" t="s">
        <v>503</v>
      </c>
      <c r="E13" s="249">
        <v>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>
        <v>6</v>
      </c>
      <c r="B14" s="247" t="s">
        <v>520</v>
      </c>
      <c r="C14" s="262" t="s">
        <v>523</v>
      </c>
      <c r="D14" s="248" t="s">
        <v>503</v>
      </c>
      <c r="E14" s="249">
        <v>3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161</v>
      </c>
      <c r="T14" s="252" t="s">
        <v>162</v>
      </c>
      <c r="U14" s="221">
        <v>1.35</v>
      </c>
      <c r="V14" s="221">
        <f>ROUND(E14*U14,2)</f>
        <v>4.05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7</v>
      </c>
      <c r="B15" s="238" t="s">
        <v>522</v>
      </c>
      <c r="C15" s="257" t="s">
        <v>502</v>
      </c>
      <c r="D15" s="239" t="s">
        <v>503</v>
      </c>
      <c r="E15" s="240">
        <v>8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161</v>
      </c>
      <c r="T15" s="243" t="s">
        <v>162</v>
      </c>
      <c r="U15" s="221">
        <v>0</v>
      </c>
      <c r="V15" s="221">
        <f>ROUND(E15*U15,2)</f>
        <v>0</v>
      </c>
      <c r="W15" s="221"/>
      <c r="X15" s="221" t="s">
        <v>163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5" t="s">
        <v>525</v>
      </c>
      <c r="D16" s="255"/>
      <c r="E16" s="255"/>
      <c r="F16" s="255"/>
      <c r="G16" s="255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421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8</v>
      </c>
      <c r="B17" s="247" t="s">
        <v>524</v>
      </c>
      <c r="C17" s="262" t="s">
        <v>527</v>
      </c>
      <c r="D17" s="248" t="s">
        <v>503</v>
      </c>
      <c r="E17" s="249">
        <v>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161</v>
      </c>
      <c r="T17" s="252" t="s">
        <v>162</v>
      </c>
      <c r="U17" s="221">
        <v>0</v>
      </c>
      <c r="V17" s="221">
        <f>ROUND(E17*U17,2)</f>
        <v>0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485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>
        <v>9</v>
      </c>
      <c r="B18" s="247" t="s">
        <v>526</v>
      </c>
      <c r="C18" s="262" t="s">
        <v>505</v>
      </c>
      <c r="D18" s="248" t="s">
        <v>496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161</v>
      </c>
      <c r="T18" s="252" t="s">
        <v>162</v>
      </c>
      <c r="U18" s="221">
        <v>2.58</v>
      </c>
      <c r="V18" s="221">
        <f>ROUND(E18*U18,2)</f>
        <v>2.58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7">
        <v>10</v>
      </c>
      <c r="B19" s="238" t="s">
        <v>529</v>
      </c>
      <c r="C19" s="257" t="s">
        <v>509</v>
      </c>
      <c r="D19" s="239" t="s">
        <v>237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161</v>
      </c>
      <c r="T19" s="243" t="s">
        <v>162</v>
      </c>
      <c r="U19" s="221">
        <v>0</v>
      </c>
      <c r="V19" s="221">
        <f>ROUND(E19*U19,2)</f>
        <v>0</v>
      </c>
      <c r="W19" s="221"/>
      <c r="X19" s="221" t="s">
        <v>163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485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143</v>
      </c>
    </row>
    <row r="21" spans="1:60" x14ac:dyDescent="0.2">
      <c r="A21" s="213"/>
      <c r="B21" s="214" t="s">
        <v>29</v>
      </c>
      <c r="C21" s="267"/>
      <c r="D21" s="215"/>
      <c r="E21" s="216"/>
      <c r="F21" s="216"/>
      <c r="G21" s="236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427</v>
      </c>
    </row>
    <row r="22" spans="1:60" x14ac:dyDescent="0.2">
      <c r="C22" s="268"/>
      <c r="D22" s="10"/>
      <c r="AG22" t="s">
        <v>428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5"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130</v>
      </c>
      <c r="B1" s="195"/>
      <c r="C1" s="195"/>
      <c r="D1" s="195"/>
      <c r="E1" s="195"/>
      <c r="F1" s="195"/>
      <c r="G1" s="195"/>
      <c r="AG1" t="s">
        <v>131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132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132</v>
      </c>
      <c r="AG3" t="s">
        <v>133</v>
      </c>
    </row>
    <row r="4" spans="1:60" ht="24.95" customHeight="1" x14ac:dyDescent="0.2">
      <c r="A4" s="200" t="s">
        <v>9</v>
      </c>
      <c r="B4" s="201" t="s">
        <v>70</v>
      </c>
      <c r="C4" s="202" t="s">
        <v>61</v>
      </c>
      <c r="D4" s="203"/>
      <c r="E4" s="203"/>
      <c r="F4" s="203"/>
      <c r="G4" s="204"/>
      <c r="AG4" t="s">
        <v>134</v>
      </c>
    </row>
    <row r="5" spans="1:60" x14ac:dyDescent="0.2">
      <c r="D5" s="10"/>
    </row>
    <row r="6" spans="1:60" ht="38.25" x14ac:dyDescent="0.2">
      <c r="A6" s="206" t="s">
        <v>135</v>
      </c>
      <c r="B6" s="208" t="s">
        <v>136</v>
      </c>
      <c r="C6" s="208" t="s">
        <v>137</v>
      </c>
      <c r="D6" s="207" t="s">
        <v>138</v>
      </c>
      <c r="E6" s="206" t="s">
        <v>139</v>
      </c>
      <c r="F6" s="205" t="s">
        <v>140</v>
      </c>
      <c r="G6" s="206" t="s">
        <v>29</v>
      </c>
      <c r="H6" s="209" t="s">
        <v>30</v>
      </c>
      <c r="I6" s="209" t="s">
        <v>141</v>
      </c>
      <c r="J6" s="209" t="s">
        <v>31</v>
      </c>
      <c r="K6" s="209" t="s">
        <v>142</v>
      </c>
      <c r="L6" s="209" t="s">
        <v>143</v>
      </c>
      <c r="M6" s="209" t="s">
        <v>144</v>
      </c>
      <c r="N6" s="209" t="s">
        <v>145</v>
      </c>
      <c r="O6" s="209" t="s">
        <v>146</v>
      </c>
      <c r="P6" s="209" t="s">
        <v>147</v>
      </c>
      <c r="Q6" s="209" t="s">
        <v>148</v>
      </c>
      <c r="R6" s="209" t="s">
        <v>149</v>
      </c>
      <c r="S6" s="209" t="s">
        <v>150</v>
      </c>
      <c r="T6" s="209" t="s">
        <v>151</v>
      </c>
      <c r="U6" s="209" t="s">
        <v>152</v>
      </c>
      <c r="V6" s="209" t="s">
        <v>153</v>
      </c>
      <c r="W6" s="209" t="s">
        <v>154</v>
      </c>
      <c r="X6" s="209" t="s">
        <v>155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0" t="s">
        <v>156</v>
      </c>
      <c r="B8" s="231" t="s">
        <v>123</v>
      </c>
      <c r="C8" s="256" t="s">
        <v>124</v>
      </c>
      <c r="D8" s="232"/>
      <c r="E8" s="233"/>
      <c r="F8" s="234"/>
      <c r="G8" s="234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</v>
      </c>
      <c r="P8" s="233"/>
      <c r="Q8" s="233">
        <f>SUM(Q9:Q18)</f>
        <v>0</v>
      </c>
      <c r="R8" s="234"/>
      <c r="S8" s="234"/>
      <c r="T8" s="235"/>
      <c r="U8" s="229"/>
      <c r="V8" s="229">
        <f>SUM(V9:V18)</f>
        <v>6.63</v>
      </c>
      <c r="W8" s="229"/>
      <c r="X8" s="229"/>
      <c r="AG8" t="s">
        <v>157</v>
      </c>
    </row>
    <row r="9" spans="1:60" ht="22.5" outlineLevel="1" x14ac:dyDescent="0.2">
      <c r="A9" s="246">
        <v>1</v>
      </c>
      <c r="B9" s="247" t="s">
        <v>510</v>
      </c>
      <c r="C9" s="262" t="s">
        <v>569</v>
      </c>
      <c r="D9" s="248" t="s">
        <v>301</v>
      </c>
      <c r="E9" s="249">
        <v>45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161</v>
      </c>
      <c r="T9" s="252" t="s">
        <v>162</v>
      </c>
      <c r="U9" s="221">
        <v>0</v>
      </c>
      <c r="V9" s="221">
        <f>ROUND(E9*U9,2)</f>
        <v>0</v>
      </c>
      <c r="W9" s="221"/>
      <c r="X9" s="221" t="s">
        <v>163</v>
      </c>
      <c r="Y9" s="210"/>
      <c r="Z9" s="210"/>
      <c r="AA9" s="210"/>
      <c r="AB9" s="210"/>
      <c r="AC9" s="210"/>
      <c r="AD9" s="210"/>
      <c r="AE9" s="210"/>
      <c r="AF9" s="210"/>
      <c r="AG9" s="210" t="s">
        <v>485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>
        <v>2</v>
      </c>
      <c r="B10" s="247" t="s">
        <v>512</v>
      </c>
      <c r="C10" s="262" t="s">
        <v>542</v>
      </c>
      <c r="D10" s="248" t="s">
        <v>484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161</v>
      </c>
      <c r="T10" s="252" t="s">
        <v>162</v>
      </c>
      <c r="U10" s="221">
        <v>0</v>
      </c>
      <c r="V10" s="221">
        <f>ROUND(E10*U10,2)</f>
        <v>0</v>
      </c>
      <c r="W10" s="221"/>
      <c r="X10" s="221" t="s">
        <v>163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485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3</v>
      </c>
      <c r="B11" s="247" t="s">
        <v>514</v>
      </c>
      <c r="C11" s="262" t="s">
        <v>543</v>
      </c>
      <c r="D11" s="248" t="s">
        <v>484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161</v>
      </c>
      <c r="T11" s="252" t="s">
        <v>162</v>
      </c>
      <c r="U11" s="221">
        <v>0</v>
      </c>
      <c r="V11" s="221">
        <f>ROUND(E11*U11,2)</f>
        <v>0</v>
      </c>
      <c r="W11" s="221"/>
      <c r="X11" s="221" t="s">
        <v>163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485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4</v>
      </c>
      <c r="B12" s="247" t="s">
        <v>516</v>
      </c>
      <c r="C12" s="262" t="s">
        <v>521</v>
      </c>
      <c r="D12" s="248" t="s">
        <v>503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161</v>
      </c>
      <c r="T12" s="252" t="s">
        <v>162</v>
      </c>
      <c r="U12" s="221">
        <v>0</v>
      </c>
      <c r="V12" s="221">
        <f>ROUND(E12*U12,2)</f>
        <v>0</v>
      </c>
      <c r="W12" s="221"/>
      <c r="X12" s="221" t="s">
        <v>163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485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5</v>
      </c>
      <c r="B13" s="247" t="s">
        <v>518</v>
      </c>
      <c r="C13" s="262" t="s">
        <v>544</v>
      </c>
      <c r="D13" s="248" t="s">
        <v>503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161</v>
      </c>
      <c r="T13" s="252" t="s">
        <v>162</v>
      </c>
      <c r="U13" s="221">
        <v>0</v>
      </c>
      <c r="V13" s="221">
        <f>ROUND(E13*U13,2)</f>
        <v>0</v>
      </c>
      <c r="W13" s="221"/>
      <c r="X13" s="221" t="s">
        <v>163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485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6</v>
      </c>
      <c r="B14" s="238" t="s">
        <v>520</v>
      </c>
      <c r="C14" s="257" t="s">
        <v>502</v>
      </c>
      <c r="D14" s="239" t="s">
        <v>503</v>
      </c>
      <c r="E14" s="240">
        <v>3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161</v>
      </c>
      <c r="T14" s="243" t="s">
        <v>162</v>
      </c>
      <c r="U14" s="221">
        <v>1.35</v>
      </c>
      <c r="V14" s="221">
        <f>ROUND(E14*U14,2)</f>
        <v>4.05</v>
      </c>
      <c r="W14" s="221"/>
      <c r="X14" s="221" t="s">
        <v>163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5" t="s">
        <v>525</v>
      </c>
      <c r="D15" s="255"/>
      <c r="E15" s="255"/>
      <c r="F15" s="255"/>
      <c r="G15" s="25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421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7</v>
      </c>
      <c r="B16" s="247" t="s">
        <v>522</v>
      </c>
      <c r="C16" s="262" t="s">
        <v>527</v>
      </c>
      <c r="D16" s="248" t="s">
        <v>503</v>
      </c>
      <c r="E16" s="249">
        <v>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161</v>
      </c>
      <c r="T16" s="252" t="s">
        <v>162</v>
      </c>
      <c r="U16" s="221">
        <v>0</v>
      </c>
      <c r="V16" s="221">
        <f>ROUND(E16*U16,2)</f>
        <v>0</v>
      </c>
      <c r="W16" s="221"/>
      <c r="X16" s="221" t="s">
        <v>163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485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8</v>
      </c>
      <c r="B17" s="247" t="s">
        <v>524</v>
      </c>
      <c r="C17" s="262" t="s">
        <v>505</v>
      </c>
      <c r="D17" s="248" t="s">
        <v>496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161</v>
      </c>
      <c r="T17" s="252" t="s">
        <v>162</v>
      </c>
      <c r="U17" s="221">
        <v>0</v>
      </c>
      <c r="V17" s="221">
        <f>ROUND(E17*U17,2)</f>
        <v>0</v>
      </c>
      <c r="W17" s="221"/>
      <c r="X17" s="221" t="s">
        <v>163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485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9</v>
      </c>
      <c r="B18" s="238" t="s">
        <v>526</v>
      </c>
      <c r="C18" s="257" t="s">
        <v>509</v>
      </c>
      <c r="D18" s="239" t="s">
        <v>237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161</v>
      </c>
      <c r="T18" s="243" t="s">
        <v>162</v>
      </c>
      <c r="U18" s="221">
        <v>2.58</v>
      </c>
      <c r="V18" s="221">
        <f>ROUND(E18*U18,2)</f>
        <v>2.58</v>
      </c>
      <c r="W18" s="221"/>
      <c r="X18" s="221" t="s">
        <v>163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143</v>
      </c>
    </row>
    <row r="20" spans="1:60" x14ac:dyDescent="0.2">
      <c r="A20" s="213"/>
      <c r="B20" s="214" t="s">
        <v>29</v>
      </c>
      <c r="C20" s="267"/>
      <c r="D20" s="215"/>
      <c r="E20" s="216"/>
      <c r="F20" s="216"/>
      <c r="G20" s="236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427</v>
      </c>
    </row>
    <row r="21" spans="1:60" x14ac:dyDescent="0.2">
      <c r="C21" s="268"/>
      <c r="D21" s="10"/>
      <c r="AG21" t="s">
        <v>428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A4" sheet="1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01 2021078-001 Pol</vt:lpstr>
      <vt:lpstr>01 2021078-002 Pol</vt:lpstr>
      <vt:lpstr>01 2021078-003 Pol</vt:lpstr>
      <vt:lpstr>01 2021078-004 Pol</vt:lpstr>
      <vt:lpstr>01 2021078-005 Pol</vt:lpstr>
      <vt:lpstr>01 2021078-006 Pol</vt:lpstr>
      <vt:lpstr>02 2021078-021 Pol</vt:lpstr>
      <vt:lpstr>02 2021078-022 Pol</vt:lpstr>
      <vt:lpstr>02 2021078-023 Pol</vt:lpstr>
      <vt:lpstr>02 2021078-024 Pol</vt:lpstr>
      <vt:lpstr>02 2021078-025 Pol</vt:lpstr>
      <vt:lpstr>02 2021078-026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2021078-001 Pol'!Názvy_tisku</vt:lpstr>
      <vt:lpstr>'01 2021078-002 Pol'!Názvy_tisku</vt:lpstr>
      <vt:lpstr>'01 2021078-003 Pol'!Názvy_tisku</vt:lpstr>
      <vt:lpstr>'01 2021078-004 Pol'!Názvy_tisku</vt:lpstr>
      <vt:lpstr>'01 2021078-005 Pol'!Názvy_tisku</vt:lpstr>
      <vt:lpstr>'01 2021078-006 Pol'!Názvy_tisku</vt:lpstr>
      <vt:lpstr>'02 2021078-021 Pol'!Názvy_tisku</vt:lpstr>
      <vt:lpstr>'02 2021078-022 Pol'!Názvy_tisku</vt:lpstr>
      <vt:lpstr>'02 2021078-023 Pol'!Názvy_tisku</vt:lpstr>
      <vt:lpstr>'02 2021078-024 Pol'!Názvy_tisku</vt:lpstr>
      <vt:lpstr>'02 2021078-025 Pol'!Názvy_tisku</vt:lpstr>
      <vt:lpstr>'02 2021078-026 Pol'!Názvy_tisku</vt:lpstr>
      <vt:lpstr>oadresa</vt:lpstr>
      <vt:lpstr>Stavba!Objednatel</vt:lpstr>
      <vt:lpstr>Stavba!Objekt</vt:lpstr>
      <vt:lpstr>'01 2021078-001 Pol'!Oblast_tisku</vt:lpstr>
      <vt:lpstr>'01 2021078-002 Pol'!Oblast_tisku</vt:lpstr>
      <vt:lpstr>'01 2021078-003 Pol'!Oblast_tisku</vt:lpstr>
      <vt:lpstr>'01 2021078-004 Pol'!Oblast_tisku</vt:lpstr>
      <vt:lpstr>'01 2021078-005 Pol'!Oblast_tisku</vt:lpstr>
      <vt:lpstr>'01 2021078-006 Pol'!Oblast_tisku</vt:lpstr>
      <vt:lpstr>'02 2021078-021 Pol'!Oblast_tisku</vt:lpstr>
      <vt:lpstr>'02 2021078-022 Pol'!Oblast_tisku</vt:lpstr>
      <vt:lpstr>'02 2021078-023 Pol'!Oblast_tisku</vt:lpstr>
      <vt:lpstr>'02 2021078-024 Pol'!Oblast_tisku</vt:lpstr>
      <vt:lpstr>'02 2021078-025 Pol'!Oblast_tisku</vt:lpstr>
      <vt:lpstr>'02 2021078-026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2022-03-29T11:44:52Z</dcterms:modified>
</cp:coreProperties>
</file>