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UMAS projekt\Zakázky_2021\Otrokovice hřiště\rozpočet\"/>
    </mc:Choice>
  </mc:AlternateContent>
  <xr:revisionPtr revIDLastSave="0" documentId="13_ncr:1_{B7B548B6-626B-477A-9BFB-222C56158A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2011-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2022011-001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2022011-001 Pol'!$A$1:$X$335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46" i="12" l="1"/>
  <c r="BA230" i="12"/>
  <c r="BA212" i="12"/>
  <c r="BA163" i="12"/>
  <c r="BA143" i="12"/>
  <c r="BA140" i="12"/>
  <c r="BA134" i="12"/>
  <c r="BA129" i="12"/>
  <c r="BA119" i="12"/>
  <c r="BA115" i="12"/>
  <c r="BA94" i="12"/>
  <c r="BA82" i="12"/>
  <c r="BA51" i="12"/>
  <c r="BA45" i="12"/>
  <c r="BA42" i="12"/>
  <c r="BA36" i="12"/>
  <c r="BA17" i="12"/>
  <c r="G9" i="12"/>
  <c r="I9" i="12"/>
  <c r="K9" i="12"/>
  <c r="M9" i="12"/>
  <c r="O9" i="12"/>
  <c r="O8" i="12" s="1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26" i="12"/>
  <c r="I26" i="12"/>
  <c r="K26" i="12"/>
  <c r="M26" i="12"/>
  <c r="O26" i="12"/>
  <c r="Q26" i="12"/>
  <c r="V26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50" i="12"/>
  <c r="M50" i="12" s="1"/>
  <c r="I50" i="12"/>
  <c r="K50" i="12"/>
  <c r="O50" i="12"/>
  <c r="Q50" i="12"/>
  <c r="V50" i="12"/>
  <c r="G53" i="12"/>
  <c r="I53" i="12"/>
  <c r="K53" i="12"/>
  <c r="M53" i="12"/>
  <c r="O53" i="12"/>
  <c r="Q53" i="12"/>
  <c r="V53" i="12"/>
  <c r="G61" i="12"/>
  <c r="M61" i="12" s="1"/>
  <c r="I61" i="12"/>
  <c r="K61" i="12"/>
  <c r="O61" i="12"/>
  <c r="Q61" i="12"/>
  <c r="V61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18" i="12"/>
  <c r="I118" i="12"/>
  <c r="K118" i="12"/>
  <c r="M118" i="12"/>
  <c r="O118" i="12"/>
  <c r="Q118" i="12"/>
  <c r="V118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G128" i="12"/>
  <c r="M128" i="12" s="1"/>
  <c r="I128" i="12"/>
  <c r="K128" i="12"/>
  <c r="O128" i="12"/>
  <c r="Q128" i="12"/>
  <c r="V128" i="12"/>
  <c r="G133" i="12"/>
  <c r="I133" i="12"/>
  <c r="K133" i="12"/>
  <c r="M133" i="12"/>
  <c r="O133" i="12"/>
  <c r="Q133" i="12"/>
  <c r="V133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7" i="12"/>
  <c r="I147" i="12"/>
  <c r="K147" i="12"/>
  <c r="M147" i="12"/>
  <c r="O147" i="12"/>
  <c r="Q147" i="12"/>
  <c r="V147" i="12"/>
  <c r="G151" i="12"/>
  <c r="I55" i="1" s="1"/>
  <c r="G152" i="12"/>
  <c r="M152" i="12" s="1"/>
  <c r="M151" i="12" s="1"/>
  <c r="I152" i="12"/>
  <c r="I151" i="12" s="1"/>
  <c r="K152" i="12"/>
  <c r="K151" i="12" s="1"/>
  <c r="O152" i="12"/>
  <c r="O151" i="12" s="1"/>
  <c r="Q152" i="12"/>
  <c r="Q151" i="12" s="1"/>
  <c r="V152" i="12"/>
  <c r="V151" i="12" s="1"/>
  <c r="G156" i="12"/>
  <c r="G155" i="12" s="1"/>
  <c r="I56" i="1" s="1"/>
  <c r="I156" i="12"/>
  <c r="I155" i="12" s="1"/>
  <c r="K156" i="12"/>
  <c r="O156" i="12"/>
  <c r="Q156" i="12"/>
  <c r="V156" i="12"/>
  <c r="G159" i="12"/>
  <c r="M159" i="12" s="1"/>
  <c r="I159" i="12"/>
  <c r="K159" i="12"/>
  <c r="O159" i="12"/>
  <c r="Q159" i="12"/>
  <c r="V159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5" i="12"/>
  <c r="I165" i="12"/>
  <c r="K165" i="12"/>
  <c r="M165" i="12"/>
  <c r="O165" i="12"/>
  <c r="Q165" i="12"/>
  <c r="V165" i="12"/>
  <c r="G168" i="12"/>
  <c r="M168" i="12" s="1"/>
  <c r="I168" i="12"/>
  <c r="K168" i="12"/>
  <c r="K155" i="12" s="1"/>
  <c r="O168" i="12"/>
  <c r="Q168" i="12"/>
  <c r="V168" i="12"/>
  <c r="G170" i="12"/>
  <c r="I170" i="12"/>
  <c r="K170" i="12"/>
  <c r="M170" i="12"/>
  <c r="O170" i="12"/>
  <c r="Q170" i="12"/>
  <c r="V170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5" i="12"/>
  <c r="M185" i="12" s="1"/>
  <c r="I185" i="12"/>
  <c r="K185" i="12"/>
  <c r="O185" i="12"/>
  <c r="Q185" i="12"/>
  <c r="V185" i="12"/>
  <c r="G190" i="12"/>
  <c r="M190" i="12" s="1"/>
  <c r="I190" i="12"/>
  <c r="K190" i="12"/>
  <c r="O190" i="12"/>
  <c r="Q190" i="12"/>
  <c r="V190" i="12"/>
  <c r="G193" i="12"/>
  <c r="M193" i="12" s="1"/>
  <c r="I193" i="12"/>
  <c r="K193" i="12"/>
  <c r="O193" i="12"/>
  <c r="Q193" i="12"/>
  <c r="V193" i="12"/>
  <c r="V172" i="12" s="1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11" i="12"/>
  <c r="M211" i="12" s="1"/>
  <c r="I211" i="12"/>
  <c r="K211" i="12"/>
  <c r="O211" i="12"/>
  <c r="Q211" i="12"/>
  <c r="V211" i="12"/>
  <c r="G214" i="12"/>
  <c r="M214" i="12" s="1"/>
  <c r="I214" i="12"/>
  <c r="K214" i="12"/>
  <c r="O214" i="12"/>
  <c r="Q214" i="12"/>
  <c r="V214" i="12"/>
  <c r="I217" i="12"/>
  <c r="G218" i="12"/>
  <c r="G217" i="12" s="1"/>
  <c r="I58" i="1" s="1"/>
  <c r="I218" i="12"/>
  <c r="K218" i="12"/>
  <c r="O218" i="12"/>
  <c r="Q218" i="12"/>
  <c r="Q217" i="12" s="1"/>
  <c r="V218" i="12"/>
  <c r="G221" i="12"/>
  <c r="I221" i="12"/>
  <c r="K221" i="12"/>
  <c r="M221" i="12"/>
  <c r="O221" i="12"/>
  <c r="Q221" i="12"/>
  <c r="V221" i="12"/>
  <c r="G225" i="12"/>
  <c r="M225" i="12" s="1"/>
  <c r="I225" i="12"/>
  <c r="K225" i="12"/>
  <c r="O225" i="12"/>
  <c r="O217" i="12" s="1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I233" i="12"/>
  <c r="G234" i="12"/>
  <c r="M234" i="12" s="1"/>
  <c r="I234" i="12"/>
  <c r="K234" i="12"/>
  <c r="O234" i="12"/>
  <c r="Q234" i="12"/>
  <c r="V234" i="12"/>
  <c r="G236" i="12"/>
  <c r="I236" i="12"/>
  <c r="K236" i="12"/>
  <c r="M236" i="12"/>
  <c r="O236" i="12"/>
  <c r="Q236" i="12"/>
  <c r="V236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1" i="12"/>
  <c r="G240" i="12" s="1"/>
  <c r="I60" i="1" s="1"/>
  <c r="I241" i="12"/>
  <c r="K241" i="12"/>
  <c r="K240" i="12" s="1"/>
  <c r="M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I245" i="12"/>
  <c r="K245" i="12"/>
  <c r="M245" i="12"/>
  <c r="O245" i="12"/>
  <c r="Q245" i="12"/>
  <c r="Q240" i="12" s="1"/>
  <c r="V245" i="12"/>
  <c r="G247" i="12"/>
  <c r="M247" i="12" s="1"/>
  <c r="I247" i="12"/>
  <c r="K247" i="12"/>
  <c r="O247" i="12"/>
  <c r="O240" i="12" s="1"/>
  <c r="Q247" i="12"/>
  <c r="V247" i="12"/>
  <c r="G248" i="12"/>
  <c r="I248" i="12"/>
  <c r="K248" i="12"/>
  <c r="M248" i="12"/>
  <c r="O248" i="12"/>
  <c r="Q248" i="12"/>
  <c r="V248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Q250" i="12" s="1"/>
  <c r="V251" i="12"/>
  <c r="G253" i="12"/>
  <c r="I253" i="12"/>
  <c r="I250" i="12" s="1"/>
  <c r="K253" i="12"/>
  <c r="M253" i="12"/>
  <c r="O253" i="12"/>
  <c r="O250" i="12" s="1"/>
  <c r="Q253" i="12"/>
  <c r="V253" i="12"/>
  <c r="G255" i="12"/>
  <c r="I62" i="1" s="1"/>
  <c r="I255" i="12"/>
  <c r="O255" i="12"/>
  <c r="G256" i="12"/>
  <c r="I256" i="12"/>
  <c r="K256" i="12"/>
  <c r="K255" i="12" s="1"/>
  <c r="M256" i="12"/>
  <c r="M255" i="12" s="1"/>
  <c r="O256" i="12"/>
  <c r="Q256" i="12"/>
  <c r="Q255" i="12" s="1"/>
  <c r="V256" i="12"/>
  <c r="V255" i="12" s="1"/>
  <c r="K260" i="12"/>
  <c r="O260" i="12"/>
  <c r="Q260" i="12"/>
  <c r="G261" i="12"/>
  <c r="G260" i="12" s="1"/>
  <c r="I63" i="1" s="1"/>
  <c r="I261" i="12"/>
  <c r="I260" i="12" s="1"/>
  <c r="K261" i="12"/>
  <c r="M261" i="12"/>
  <c r="M260" i="12" s="1"/>
  <c r="O261" i="12"/>
  <c r="Q261" i="12"/>
  <c r="V261" i="12"/>
  <c r="V260" i="12" s="1"/>
  <c r="G263" i="12"/>
  <c r="I263" i="12"/>
  <c r="I262" i="12" s="1"/>
  <c r="K263" i="12"/>
  <c r="K262" i="12" s="1"/>
  <c r="M263" i="12"/>
  <c r="O263" i="12"/>
  <c r="O262" i="12" s="1"/>
  <c r="Q263" i="12"/>
  <c r="Q262" i="12" s="1"/>
  <c r="V263" i="12"/>
  <c r="V262" i="12" s="1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8" i="12"/>
  <c r="G267" i="12" s="1"/>
  <c r="I65" i="1" s="1"/>
  <c r="I268" i="12"/>
  <c r="I267" i="12" s="1"/>
  <c r="K268" i="12"/>
  <c r="O268" i="12"/>
  <c r="Q268" i="12"/>
  <c r="V268" i="12"/>
  <c r="G275" i="12"/>
  <c r="I275" i="12"/>
  <c r="K275" i="12"/>
  <c r="M275" i="12"/>
  <c r="O275" i="12"/>
  <c r="Q275" i="12"/>
  <c r="V275" i="12"/>
  <c r="G277" i="12"/>
  <c r="I277" i="12"/>
  <c r="K277" i="12"/>
  <c r="M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I281" i="12"/>
  <c r="K281" i="12"/>
  <c r="M281" i="12"/>
  <c r="O281" i="12"/>
  <c r="Q281" i="12"/>
  <c r="V281" i="12"/>
  <c r="G282" i="12"/>
  <c r="M282" i="12" s="1"/>
  <c r="I282" i="12"/>
  <c r="K282" i="12"/>
  <c r="O282" i="12"/>
  <c r="Q282" i="12"/>
  <c r="V282" i="12"/>
  <c r="G285" i="12"/>
  <c r="I285" i="12"/>
  <c r="K285" i="12"/>
  <c r="M285" i="12"/>
  <c r="O285" i="12"/>
  <c r="Q285" i="12"/>
  <c r="V285" i="12"/>
  <c r="G289" i="12"/>
  <c r="M289" i="12" s="1"/>
  <c r="I289" i="12"/>
  <c r="K289" i="12"/>
  <c r="O289" i="12"/>
  <c r="Q289" i="12"/>
  <c r="V289" i="12"/>
  <c r="G292" i="12"/>
  <c r="M292" i="12" s="1"/>
  <c r="I292" i="12"/>
  <c r="K292" i="12"/>
  <c r="O292" i="12"/>
  <c r="Q292" i="12"/>
  <c r="V292" i="12"/>
  <c r="G295" i="12"/>
  <c r="G294" i="12" s="1"/>
  <c r="I66" i="1" s="1"/>
  <c r="I295" i="12"/>
  <c r="K295" i="12"/>
  <c r="K294" i="12" s="1"/>
  <c r="M295" i="12"/>
  <c r="O295" i="12"/>
  <c r="O294" i="12" s="1"/>
  <c r="Q295" i="12"/>
  <c r="V295" i="12"/>
  <c r="G297" i="12"/>
  <c r="M297" i="12" s="1"/>
  <c r="I297" i="12"/>
  <c r="K297" i="12"/>
  <c r="O297" i="12"/>
  <c r="Q297" i="12"/>
  <c r="V297" i="12"/>
  <c r="G300" i="12"/>
  <c r="I300" i="12"/>
  <c r="K300" i="12"/>
  <c r="M300" i="12"/>
  <c r="O300" i="12"/>
  <c r="Q300" i="12"/>
  <c r="V300" i="12"/>
  <c r="G303" i="12"/>
  <c r="I303" i="12"/>
  <c r="K303" i="12"/>
  <c r="M303" i="12"/>
  <c r="O303" i="12"/>
  <c r="Q303" i="12"/>
  <c r="V303" i="12"/>
  <c r="G306" i="12"/>
  <c r="M306" i="12" s="1"/>
  <c r="I306" i="12"/>
  <c r="K306" i="12"/>
  <c r="O306" i="12"/>
  <c r="Q306" i="12"/>
  <c r="V306" i="12"/>
  <c r="G308" i="12"/>
  <c r="I67" i="1" s="1"/>
  <c r="I308" i="12"/>
  <c r="O308" i="12"/>
  <c r="V308" i="12"/>
  <c r="G309" i="12"/>
  <c r="M309" i="12" s="1"/>
  <c r="M308" i="12" s="1"/>
  <c r="I309" i="12"/>
  <c r="K309" i="12"/>
  <c r="K308" i="12" s="1"/>
  <c r="O309" i="12"/>
  <c r="Q309" i="12"/>
  <c r="Q308" i="12" s="1"/>
  <c r="V309" i="12"/>
  <c r="G314" i="12"/>
  <c r="I314" i="12"/>
  <c r="K314" i="12"/>
  <c r="K313" i="12" s="1"/>
  <c r="M314" i="12"/>
  <c r="O314" i="12"/>
  <c r="O313" i="12" s="1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I69" i="1" s="1"/>
  <c r="I18" i="1" s="1"/>
  <c r="G319" i="12"/>
  <c r="M319" i="12" s="1"/>
  <c r="I319" i="12"/>
  <c r="K319" i="12"/>
  <c r="O319" i="12"/>
  <c r="Q319" i="12"/>
  <c r="Q318" i="12" s="1"/>
  <c r="V319" i="12"/>
  <c r="G320" i="12"/>
  <c r="I320" i="12"/>
  <c r="K320" i="12"/>
  <c r="M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I322" i="12"/>
  <c r="K322" i="12"/>
  <c r="M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O323" i="12" s="1"/>
  <c r="Q326" i="12"/>
  <c r="V326" i="12"/>
  <c r="V323" i="12" s="1"/>
  <c r="G327" i="12"/>
  <c r="M327" i="12" s="1"/>
  <c r="I327" i="12"/>
  <c r="I323" i="12" s="1"/>
  <c r="K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I329" i="12"/>
  <c r="K329" i="12"/>
  <c r="M329" i="12"/>
  <c r="O329" i="12"/>
  <c r="Q329" i="12"/>
  <c r="V329" i="12"/>
  <c r="G330" i="12"/>
  <c r="I71" i="1" s="1"/>
  <c r="I20" i="1" s="1"/>
  <c r="G331" i="12"/>
  <c r="I331" i="12"/>
  <c r="I330" i="12" s="1"/>
  <c r="K331" i="12"/>
  <c r="M331" i="12"/>
  <c r="O331" i="12"/>
  <c r="Q331" i="12"/>
  <c r="V331" i="12"/>
  <c r="V330" i="12" s="1"/>
  <c r="G332" i="12"/>
  <c r="M332" i="12" s="1"/>
  <c r="I332" i="12"/>
  <c r="K332" i="12"/>
  <c r="O332" i="12"/>
  <c r="O330" i="12" s="1"/>
  <c r="Q332" i="12"/>
  <c r="V332" i="12"/>
  <c r="AE334" i="12"/>
  <c r="F42" i="1" s="1"/>
  <c r="I19" i="1"/>
  <c r="H40" i="1"/>
  <c r="M313" i="12" l="1"/>
  <c r="I240" i="12"/>
  <c r="Q8" i="12"/>
  <c r="G172" i="12"/>
  <c r="I57" i="1" s="1"/>
  <c r="I8" i="12"/>
  <c r="Q330" i="12"/>
  <c r="G8" i="12"/>
  <c r="I313" i="12"/>
  <c r="I294" i="12"/>
  <c r="V250" i="12"/>
  <c r="K172" i="12"/>
  <c r="I172" i="12"/>
  <c r="M330" i="12"/>
  <c r="V318" i="12"/>
  <c r="O318" i="12"/>
  <c r="G313" i="12"/>
  <c r="I68" i="1" s="1"/>
  <c r="K330" i="12"/>
  <c r="Q323" i="12"/>
  <c r="K318" i="12"/>
  <c r="F39" i="1"/>
  <c r="G262" i="12"/>
  <c r="I64" i="1" s="1"/>
  <c r="I17" i="1" s="1"/>
  <c r="K250" i="12"/>
  <c r="V100" i="12"/>
  <c r="K323" i="12"/>
  <c r="M318" i="12"/>
  <c r="F41" i="1"/>
  <c r="Q313" i="12"/>
  <c r="I318" i="12"/>
  <c r="M250" i="12"/>
  <c r="V233" i="12"/>
  <c r="O100" i="12"/>
  <c r="V267" i="12"/>
  <c r="Q233" i="12"/>
  <c r="V217" i="12"/>
  <c r="V155" i="12"/>
  <c r="K100" i="12"/>
  <c r="K8" i="12"/>
  <c r="Q100" i="12"/>
  <c r="V294" i="12"/>
  <c r="K267" i="12"/>
  <c r="O267" i="12"/>
  <c r="V240" i="12"/>
  <c r="K233" i="12"/>
  <c r="Q172" i="12"/>
  <c r="O155" i="12"/>
  <c r="I100" i="12"/>
  <c r="Q294" i="12"/>
  <c r="Q267" i="12"/>
  <c r="M268" i="12"/>
  <c r="M262" i="12"/>
  <c r="K217" i="12"/>
  <c r="O172" i="12"/>
  <c r="M156" i="12"/>
  <c r="G100" i="12"/>
  <c r="I54" i="1" s="1"/>
  <c r="V8" i="12"/>
  <c r="AF334" i="12"/>
  <c r="V313" i="12"/>
  <c r="O233" i="12"/>
  <c r="M233" i="12"/>
  <c r="Q155" i="12"/>
  <c r="M267" i="12"/>
  <c r="M240" i="12"/>
  <c r="M8" i="12"/>
  <c r="M323" i="12"/>
  <c r="M172" i="12"/>
  <c r="M155" i="12"/>
  <c r="M100" i="12"/>
  <c r="M294" i="12"/>
  <c r="G323" i="12"/>
  <c r="I70" i="1" s="1"/>
  <c r="M218" i="12"/>
  <c r="M217" i="12" s="1"/>
  <c r="G250" i="12"/>
  <c r="I61" i="1" s="1"/>
  <c r="G233" i="12"/>
  <c r="I59" i="1" s="1"/>
  <c r="J28" i="1"/>
  <c r="J26" i="1"/>
  <c r="G38" i="1"/>
  <c r="F38" i="1"/>
  <c r="J23" i="1"/>
  <c r="J24" i="1"/>
  <c r="J25" i="1"/>
  <c r="J27" i="1"/>
  <c r="E24" i="1"/>
  <c r="E26" i="1"/>
  <c r="G42" i="1" l="1"/>
  <c r="H42" i="1" s="1"/>
  <c r="I42" i="1" s="1"/>
  <c r="G41" i="1"/>
  <c r="H41" i="1" s="1"/>
  <c r="I41" i="1" s="1"/>
  <c r="G39" i="1"/>
  <c r="I53" i="1"/>
  <c r="G334" i="12"/>
  <c r="H39" i="1"/>
  <c r="H43" i="1" s="1"/>
  <c r="F43" i="1"/>
  <c r="I16" i="1" l="1"/>
  <c r="I21" i="1" s="1"/>
  <c r="I72" i="1"/>
  <c r="G43" i="1"/>
  <c r="G25" i="1" s="1"/>
  <c r="A25" i="1" s="1"/>
  <c r="A26" i="1" s="1"/>
  <c r="G26" i="1" s="1"/>
  <c r="I39" i="1"/>
  <c r="I43" i="1" s="1"/>
  <c r="G23" i="1"/>
  <c r="A23" i="1" s="1"/>
  <c r="A24" i="1" s="1"/>
  <c r="G24" i="1" s="1"/>
  <c r="A27" i="1" s="1"/>
  <c r="A29" i="1" s="1"/>
  <c r="G29" i="1" s="1"/>
  <c r="G27" i="1" s="1"/>
  <c r="J70" i="1" l="1"/>
  <c r="J56" i="1"/>
  <c r="J62" i="1"/>
  <c r="J59" i="1"/>
  <c r="J69" i="1"/>
  <c r="J58" i="1"/>
  <c r="J67" i="1"/>
  <c r="J61" i="1"/>
  <c r="J55" i="1"/>
  <c r="J71" i="1"/>
  <c r="J65" i="1"/>
  <c r="J60" i="1"/>
  <c r="J66" i="1"/>
  <c r="J53" i="1"/>
  <c r="J54" i="1"/>
  <c r="J57" i="1"/>
  <c r="J64" i="1"/>
  <c r="J68" i="1"/>
  <c r="J63" i="1"/>
  <c r="G28" i="1"/>
  <c r="J41" i="1"/>
  <c r="J42" i="1"/>
  <c r="J39" i="1"/>
  <c r="J43" i="1" s="1"/>
  <c r="J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<sst xmlns="http://schemas.openxmlformats.org/spreadsheetml/2006/main" count="1500" uniqueCount="550">
  <si>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</si>
  <si>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</si>
  <si>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</si>
  <si>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</si>
  <si>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</si>
  <si>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</si>
  <si>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</si>
  <si>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</si>
  <si>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</si>
  <si>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</si>
  <si>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</si>
  <si>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</si>
  <si>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</si>
  <si>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</si>
  <si>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</si>
  <si>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</si>
  <si>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</si>
  <si>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</si>
  <si>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</si>
  <si>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</si>
  <si>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</si>
  <si>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</si>
  <si>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</si>
  <si>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</si>
  <si>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</si>
  <si>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</si>
  <si>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</si>
  <si>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</si>
  <si>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</si>
  <si>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</si>
  <si>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</si>
  <si>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</si>
  <si>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</si>
  <si>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</si>
  <si>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</si>
  <si>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</si>
  <si>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</si>
  <si>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</si>
  <si>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</si>
  <si>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</si>
  <si>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</si>
  <si>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</si>
  <si>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</si>
  <si>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2022011-001</t>
  </si>
  <si>
    <t>VV stavba</t>
  </si>
  <si>
    <t>01</t>
  </si>
  <si>
    <t>ROŠ II. etapa</t>
  </si>
  <si>
    <t>Objekt:</t>
  </si>
  <si>
    <t>Rozpočet:</t>
  </si>
  <si>
    <t>ing. Procházka</t>
  </si>
  <si>
    <t>2022-011</t>
  </si>
  <si>
    <t>Město Otrokovice</t>
  </si>
  <si>
    <t>Stavba</t>
  </si>
  <si>
    <t>Stavební objekt</t>
  </si>
  <si>
    <t>Celkem za stavbu</t>
  </si>
  <si>
    <t>CZK</t>
  </si>
  <si>
    <t>#POPS</t>
  </si>
  <si>
    <t>Popis stavby: 2022-011 - Město Otrokovice</t>
  </si>
  <si>
    <t>#POPO</t>
  </si>
  <si>
    <t>Popis objektu: 01 - ROŠ II. etapa</t>
  </si>
  <si>
    <t>#POPR</t>
  </si>
  <si>
    <t>Popis rozpočtu: 2022011-001 - VV stavba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</si>
  <si>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</si>
  <si>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</si>
  <si>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</si>
  <si>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</si>
  <si>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</si>
  <si>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</si>
  <si>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</si>
  <si>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</si>
  <si>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</si>
  <si>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</si>
  <si>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</si>
  <si>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</si>
  <si>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63</t>
  </si>
  <si>
    <t>Podlahy a podlahové konstrukce</t>
  </si>
  <si>
    <t>8</t>
  </si>
  <si>
    <t>Trubní vedení</t>
  </si>
  <si>
    <t>87</t>
  </si>
  <si>
    <t>Potrubí z trub z plastických hmot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</si>
  <si>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</si>
  <si>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</si>
  <si>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</si>
  <si>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</si>
  <si>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</si>
  <si>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</si>
  <si>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</si>
  <si>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</si>
  <si>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767</t>
  </si>
  <si>
    <t>Konstrukce zámečnické</t>
  </si>
  <si>
    <t>775</t>
  </si>
  <si>
    <t>Podlahy vlysové a parketové</t>
  </si>
  <si>
    <t>783</t>
  </si>
  <si>
    <t>Nátěry</t>
  </si>
  <si>
    <t>799</t>
  </si>
  <si>
    <t>Ostatní</t>
  </si>
  <si>
    <t>M23</t>
  </si>
  <si>
    <t>Montáže potrubí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</si>
  <si>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</si>
  <si>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</si>
  <si>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</si>
  <si>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</si>
  <si>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</si>
  <si>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</si>
  <si>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</si>
  <si>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</si>
  <si>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</si>
  <si>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</si>
  <si>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</si>
  <si>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</si>
  <si>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</si>
  <si>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</si>
  <si>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</si>
  <si>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</si>
  <si>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</si>
  <si>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</si>
  <si>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</si>
  <si>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</si>
  <si>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</si>
  <si>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</si>
  <si>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</si>
  <si>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</si>
  <si>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</si>
  <si>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</si>
  <si>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</si>
  <si>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</si>
  <si>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</si>
  <si>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</si>
  <si>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</si>
  <si>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</si>
  <si>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</si>
  <si>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</si>
  <si>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</si>
  <si>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</si>
  <si>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</si>
  <si>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22/ I</t>
  </si>
  <si>
    <t>Práce</t>
  </si>
  <si>
    <t>POL1_</t>
  </si>
  <si>
    <t>s přemístěním hmot na skládku na vzdálenost do 3 m nebo s naložením na dopravní prostředek</t>
  </si>
  <si>
    <t>SPI</t>
  </si>
  <si>
    <t>3*6,05</t>
  </si>
  <si>
    <t>VV</t>
  </si>
  <si>
    <t>113107310R00</t>
  </si>
  <si>
    <t>Odstranění podkladů nebo krytů z kameniva těženého, v ploše jednotlivě do 50 m2, tloušťka vrstvy 100 mm</t>
  </si>
  <si>
    <t>9*6,8</t>
  </si>
  <si>
    <t>113108310R00</t>
  </si>
  <si>
    <t>Odstranění podkladů nebo krytů živičných, v ploše jednotlivě do 50 m2, tloušťka vrstvy 100 mm</t>
  </si>
  <si>
    <t>121101102R00</t>
  </si>
  <si>
    <t>Sejmutí ornice s přemístěním na vzdálenost přes 50 do 100 m</t>
  </si>
  <si>
    <t>m3</t>
  </si>
  <si>
    <t>800-1</t>
  </si>
  <si>
    <t>nebo lesní půdy, s vodorovným přemístěním na hromady v místě upotřebení nebo na dočasné či trvalé skládky se složením</t>
  </si>
  <si>
    <t>Začátek provozního součtu</t>
  </si>
  <si>
    <t xml:space="preserve">  30*26</t>
  </si>
  <si>
    <t xml:space="preserve">  10,3*0,4+3,4*1,9+2</t>
  </si>
  <si>
    <t xml:space="preserve">  26,05*13</t>
  </si>
  <si>
    <t xml:space="preserve">  odečet  vybouraných ploch : -3*6,05-9*6,8-21,7*20,85</t>
  </si>
  <si>
    <t xml:space="preserve">  Mezisoučet</t>
  </si>
  <si>
    <t>Konec provozního součtu</t>
  </si>
  <si>
    <t>599,435*0,25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</si>
  <si>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</si>
  <si>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</si>
  <si>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</si>
  <si>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S1 : 26*22*0,7</t>
  </si>
  <si>
    <t>S2 : 9*6,8*0,2</t>
  </si>
  <si>
    <t>S3 : 3*6,05*0,3</t>
  </si>
  <si>
    <t>vsak : 5,075*2,95*1,2</t>
  </si>
  <si>
    <t>122201109R00</t>
  </si>
  <si>
    <t>Odkopávky a  prokopávky nezapažené v hornině 3_x000D_
 příplatek k cenám za lepivost horniny</t>
  </si>
  <si>
    <t>Odkaz na mn. položky pořadí 5 : 436,05050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</si>
  <si>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</si>
  <si>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</si>
  <si>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</si>
  <si>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vodovod : 60*0,3*1,2</t>
  </si>
  <si>
    <t>drenáž : (6,9*19+7,9*16+4,3*2)*0,3*0,8</t>
  </si>
  <si>
    <t>26,7*0,3*0,8</t>
  </si>
  <si>
    <t>(57,6+31,8)*0,1*0,8</t>
  </si>
  <si>
    <t>132201119R00</t>
  </si>
  <si>
    <t xml:space="preserve">Hloubení rýh šířky do 60 cm příplatek za lepivost, v hornině 3,  </t>
  </si>
  <si>
    <t>Odkaz na mn. položky pořadí 7 : 99,02400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</si>
  <si>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</si>
  <si>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</si>
  <si>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</si>
  <si>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lavice : 22*0,8*0,3</t>
  </si>
  <si>
    <t>sprchy, pítko : (0,8*2,1+2,6*0,8+0,6*0,3*2+10,5*0,8+0,6*0,1)*0,9</t>
  </si>
  <si>
    <t>Mezisoučet</t>
  </si>
  <si>
    <t>přeložka vodovod a chránička elektro : 30*1,2*1,35</t>
  </si>
  <si>
    <t>132201219R00</t>
  </si>
  <si>
    <t xml:space="preserve">Hloubení rýh šířky přes 60 do 200 cm příplatek za lepivost, v hornině 3,  </t>
  </si>
  <si>
    <t>Odkaz na mn. položky pořadí 9 : 65,20200</t>
  </si>
  <si>
    <t>139601102R00</t>
  </si>
  <si>
    <t>Ruční výkop jam, rýh a šachet v hornině 3</t>
  </si>
  <si>
    <t>s přehozením na vzdálenost do 5 m nebo s naložením na ruční dopravní prostředek</t>
  </si>
  <si>
    <t>patky - oplocení : 0,4*0,4*0,7*(17+18)</t>
  </si>
  <si>
    <t>volejbal : 0,4*0,4*0,7*2</t>
  </si>
  <si>
    <t>street : 0,7*0,7*1</t>
  </si>
  <si>
    <t>pingpong : 0,4*0,4*0,7*8</t>
  </si>
  <si>
    <t>pítko : 0,5*0,6*0,7*2</t>
  </si>
  <si>
    <t>drén u pítka : 0,6*0,6*0,4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</si>
  <si>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</si>
  <si>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</si>
  <si>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</si>
  <si>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11 : 6,09400</t>
  </si>
  <si>
    <t>Odkaz na mn. položky pořadí 15 : 16,20000*-1</t>
  </si>
  <si>
    <t>Odkaz na mn. položky pořadí 16 : 48,39000*-1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</si>
  <si>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</si>
  <si>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</si>
  <si>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</si>
  <si>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</si>
  <si>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Odkaz na mn. položky pořadí 12 : 541,78050</t>
  </si>
  <si>
    <t>174101101R00</t>
  </si>
  <si>
    <t>Zásyp sypaninou se zhutněním jam, šachet, rýh nebo kolem objektů v těchto vykopávkách</t>
  </si>
  <si>
    <t>z jakékoliv horniny s uložením výkopku po vrstvách,</t>
  </si>
  <si>
    <t>vodovod : 60*0,3*0,9</t>
  </si>
  <si>
    <t>174101102R00</t>
  </si>
  <si>
    <t>Zásyp sypaninou se zhutněním v uzavřených prostorách s urovnáním povrchu zásypu s ručním zhutněním</t>
  </si>
  <si>
    <t>drenáž : (6,9*19+7,9*16+4,3*2)*0,3*0,5</t>
  </si>
  <si>
    <t>26,7*0,3*0,5</t>
  </si>
  <si>
    <t>(57,6+31,8)*0,1*0,5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</si>
  <si>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</si>
  <si>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</si>
  <si>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</si>
  <si>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60*0,3*0,3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</si>
  <si>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</si>
  <si>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</si>
  <si>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</si>
  <si>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</si>
  <si>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(33+39)*2*2</t>
  </si>
  <si>
    <t>181101102R00</t>
  </si>
  <si>
    <t>Úprava pláně v zářezech v hornině 1 až 4, se zhutněním</t>
  </si>
  <si>
    <t>vyrovnáním výškových rozdílů, ploch vodorovných a ploch do sklonu 1 : 5.</t>
  </si>
  <si>
    <t>30*26</t>
  </si>
  <si>
    <t>26,05*13</t>
  </si>
  <si>
    <t>3,8*1,9+8,4*0,8</t>
  </si>
  <si>
    <t>22*0,2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</si>
  <si>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</si>
  <si>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</si>
  <si>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</si>
  <si>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199000005R00</t>
  </si>
  <si>
    <t>Poplatky za skládku zeminy 1- 4, skupina 17 05 04 z Katalogu odpadů</t>
  </si>
  <si>
    <t>t</t>
  </si>
  <si>
    <t>005121 R</t>
  </si>
  <si>
    <t>Zařízení staveniště</t>
  </si>
  <si>
    <t>Soubor</t>
  </si>
  <si>
    <t>Indiv</t>
  </si>
  <si>
    <t>00572400R</t>
  </si>
  <si>
    <t>směs travní parková, pro běžnou zátěž</t>
  </si>
  <si>
    <t>kg</t>
  </si>
  <si>
    <t>SPCM</t>
  </si>
  <si>
    <t>Specifikace</t>
  </si>
  <si>
    <t>POL3_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</si>
  <si>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</si>
  <si>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</si>
  <si>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</si>
  <si>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</si>
  <si>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Dn 100 : (6,9*19+7,9*16+4,3*2+57,6+31,8)*1,2</t>
  </si>
  <si>
    <t>Dn 160 : 26,7*1,2</t>
  </si>
  <si>
    <t>213151121R00</t>
  </si>
  <si>
    <t>Montáž vsakovacích nádrží položení geotextílie</t>
  </si>
  <si>
    <t>827-1</t>
  </si>
  <si>
    <t>sprcha : 3*1,5+(3+1,5)*2*0,35</t>
  </si>
  <si>
    <t>pítko : (0,6*0,6+0,6*0,4*4)*2</t>
  </si>
  <si>
    <t>vsak : (2,4*2,4+2,4*2*0,32)*2</t>
  </si>
  <si>
    <t>274321311R00</t>
  </si>
  <si>
    <t>Beton základových pasů železový třídy C 16/20</t>
  </si>
  <si>
    <t>801-1</t>
  </si>
  <si>
    <t>včetně dodávky a uložení betonu, bez výztuže</t>
  </si>
  <si>
    <t>lavice : 22*0,8*0,15</t>
  </si>
  <si>
    <t>sprchy : (0,8*2,1+2,6*0,8+0,6*0,3*2+10,5*0,8+0,6*0,1)*0,8</t>
  </si>
  <si>
    <t>Koeficient : 0,035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</si>
  <si>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</si>
  <si>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</si>
  <si>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</si>
  <si>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lavice : (22+0,8)*2*0,1</t>
  </si>
  <si>
    <t>sprchy : (2,1+4,2+10,5+0,8+9,7+0,2*2+2,6+0,3*4+1,3+0,8)*0,1</t>
  </si>
  <si>
    <t>274351216R00</t>
  </si>
  <si>
    <t>Bednění stěn základových pasů odstranění</t>
  </si>
  <si>
    <t>Odkaz na mn. položky pořadí 27 : 7,92000</t>
  </si>
  <si>
    <t>274361921RT4</t>
  </si>
  <si>
    <t>Výztuž základových pasů ze svařovaných sítí průměr drátu 6 mm, velikost oka 100/100 mm</t>
  </si>
  <si>
    <t>lavice : 22*0,8*4,5*1,2/1000</t>
  </si>
  <si>
    <t>275313611R00</t>
  </si>
  <si>
    <t>Beton základových patek prostý třídy C 16/20</t>
  </si>
  <si>
    <t>oplocení, volejbal, pingpong : 0,4*0,4*0,6*(17+18+2+8)</t>
  </si>
  <si>
    <t>pítko : 0,5*0,6*0,6*2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</si>
  <si>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</si>
  <si>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</si>
  <si>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</si>
  <si>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0,4*4*0,1*(17+18+2+8)</t>
  </si>
  <si>
    <t>0,7*4*0,1</t>
  </si>
  <si>
    <t>(0,5+0,6)*2*0,1*2</t>
  </si>
  <si>
    <t>275351216R00</t>
  </si>
  <si>
    <t>Bednění stěn základových patek odstranění</t>
  </si>
  <si>
    <t>Odkaz na mn. položky pořadí 31 : 7,92000</t>
  </si>
  <si>
    <t>289970111R00</t>
  </si>
  <si>
    <t>Geotextílie separační, filtrační, zpevňující polypropylén, 300 g/m2</t>
  </si>
  <si>
    <t>S1 volejbal : 22*26+(22+26)*2*0,3</t>
  </si>
  <si>
    <t>291</t>
  </si>
  <si>
    <t>Dodávka a osazeníbloků vsaku 800x800x320 mm</t>
  </si>
  <si>
    <t>kus</t>
  </si>
  <si>
    <t>Vlastní</t>
  </si>
  <si>
    <t>212810010RAC</t>
  </si>
  <si>
    <t>Trativody z flexibilních trubek lože ze štěrkopísku a obsyp z drceného kameniva, d 100 mm</t>
  </si>
  <si>
    <t>m</t>
  </si>
  <si>
    <t>AP-HSV</t>
  </si>
  <si>
    <t>Agregovaná položka</t>
  </si>
  <si>
    <t>POL2_</t>
  </si>
  <si>
    <t>Lože pro trativody, položení trubek, obsyp potrubí sypaninou z vhodných hornin, nebo materiálem připraveným podél výkopu ve vzdálenosti do 3 m od jeho kraje.  Bez výkopu rýhy.</t>
  </si>
  <si>
    <t>6,9*19+7,9*16+4,3*2+57,6+31,8</t>
  </si>
  <si>
    <t>212810010RAD</t>
  </si>
  <si>
    <t>Trativody z flexibilních trubek lože ze štěrkopísku a obsyp z drceného kameniva, d 160 mm</t>
  </si>
  <si>
    <t>67390526R</t>
  </si>
  <si>
    <t>geotextilie PP, PES; funkce drenážní, separační, ochranná, výztužná, filtrační; plošná hmotnost 300 g/m2; tl. při 2 kPa 2,80 mm</t>
  </si>
  <si>
    <t>Odkaz na mn. položky pořadí 25 : 24,88200</t>
  </si>
  <si>
    <t>Koeficient : 0,15</t>
  </si>
  <si>
    <t>69366198R</t>
  </si>
  <si>
    <t>geotextilie PP; funkce separační, ochranná, výztužná, filtrační; plošná hmotnost 300 g/m2; zpevněná oboustranně</t>
  </si>
  <si>
    <t>Odkaz na mn. položky pořadí 24 : 458,64000</t>
  </si>
  <si>
    <t>318216114T00</t>
  </si>
  <si>
    <t>Oplocení gabiony š.400 mm, oko 100x50 mm, včetně dodávky lomového kamene</t>
  </si>
  <si>
    <t>lavice : 22*0,5</t>
  </si>
  <si>
    <t>sprcha : (1,9+3+10,3)*2</t>
  </si>
  <si>
    <t>564221111R00</t>
  </si>
  <si>
    <t>Podklad nebo podsyp ze štěrkopísku tloušťka po zhutnění 80 mm</t>
  </si>
  <si>
    <t>s rozprostřením, vlhčením a zhutněním</t>
  </si>
  <si>
    <t>166+97+5+239,5</t>
  </si>
  <si>
    <t>564751112R00</t>
  </si>
  <si>
    <t>Podklad nebo kryt z kameniva hrubého drceného tloušťka po zhutnění 160 mm</t>
  </si>
  <si>
    <t>velikost 32 - 63 mm s rozprostřením a zhutněním</t>
  </si>
  <si>
    <t>564841113RT2</t>
  </si>
  <si>
    <t>Podklad ze štěrkodrti s rozprostřením a zhutněním frakce 0-32 mm, tloušťka po zhutnění 140 mm</t>
  </si>
  <si>
    <t>631571001R00</t>
  </si>
  <si>
    <t>Násyp pod podlahy z kameniva z kameniva_x000D_
 z kameniva těženého 0-4 pro zpevnění podkladu</t>
  </si>
  <si>
    <t>pod mazaniny a dlažby, popř. na plochých střechách, vodorovný nebo ve spádu, s udusáním a urovnáním povrchu,</t>
  </si>
  <si>
    <t>S2,S3,S4 : (166+97+5+239,5)*0,02</t>
  </si>
  <si>
    <t>381</t>
  </si>
  <si>
    <t>Dodávka a položení umělé trávy</t>
  </si>
  <si>
    <t>S2, S3 : 166+97+5</t>
  </si>
  <si>
    <t>S4 : 239,5</t>
  </si>
  <si>
    <t>382</t>
  </si>
  <si>
    <t>Zapuštěný obrubník - dodávka a montáž</t>
  </si>
  <si>
    <t>bm</t>
  </si>
  <si>
    <t>volejbal : 120</t>
  </si>
  <si>
    <t>383</t>
  </si>
  <si>
    <t>Provedení obruby - ocelová pásovina osazená do betonového lože</t>
  </si>
  <si>
    <t>street a ping pong : 51</t>
  </si>
  <si>
    <t>564231111R00</t>
  </si>
  <si>
    <t>Podklad nebo podsyp ze štěrkopísku tloušťka po zhutnění 100 mm</t>
  </si>
  <si>
    <t>pod drenážní bloky : 3*3</t>
  </si>
  <si>
    <t>pod šachtu : 0,7*0,7</t>
  </si>
  <si>
    <t>564261111R00</t>
  </si>
  <si>
    <t>Podklad nebo podsyp ze štěrkopísku tloušťka po zhutnění 200 mm</t>
  </si>
  <si>
    <t>S1 - celková tl. 40 cm (2x20 cm) : 26*22</t>
  </si>
  <si>
    <t>Koeficient : 1</t>
  </si>
  <si>
    <t>564671111R00</t>
  </si>
  <si>
    <t>Podklad z kameniva hrubého drceného vel. 63-125 mm tloušťka po zhutnění 250 mm</t>
  </si>
  <si>
    <t>s rozprostřením a zhutněním</t>
  </si>
  <si>
    <t>S1 - celkem tl. 50 cm (2x25 cm) : 26*22</t>
  </si>
  <si>
    <t>564831111RT2</t>
  </si>
  <si>
    <t>Podklad ze štěrkodrti s rozprostřením a zhutněním frakce 0-32 mm, tloušťka po zhutnění 100 mm</t>
  </si>
  <si>
    <t>sprchy : 0,8*2,1+2,6*0,8+0,6*0,3*2+10,5*0,8+0,6*0,1</t>
  </si>
  <si>
    <t>patky : 0,4*0,4*(17+18+2+8)</t>
  </si>
  <si>
    <t>0,7*0,7</t>
  </si>
  <si>
    <t>0,5*0,6*2</t>
  </si>
  <si>
    <t>564851111R00</t>
  </si>
  <si>
    <t>Podklad ze štěrkodrti s rozprostřením a zhutněním frakce 0-63 mm, tloušťka po zhutnění 150 mm</t>
  </si>
  <si>
    <t>frakce 32/63 - drenáž sprch - celková tl. 30 cm : 2,6*1,3</t>
  </si>
  <si>
    <t>564851111RT4</t>
  </si>
  <si>
    <t>lavice : 22*0,8</t>
  </si>
  <si>
    <t>564861111R00</t>
  </si>
  <si>
    <t>Podklad ze štěrkodrti s rozprostřením a zhutněním frakce 0-63 mm, tloušťka po zhutnění 200 mm</t>
  </si>
  <si>
    <t>frakce 32/63 - pítko - celková tl. 40 cm : 0,6*0,6*2</t>
  </si>
  <si>
    <t>564871111RT2</t>
  </si>
  <si>
    <t>Podklad ze štěrkodrti s rozprostřením a zhutněním frakce 0-32 mm, tloušťka po zhutnění 250 mm</t>
  </si>
  <si>
    <t xml:space="preserve">  vsak : 5,075*2,95*1,2</t>
  </si>
  <si>
    <t xml:space="preserve">  odečet šachta : -0,3*0,3*pi</t>
  </si>
  <si>
    <t xml:space="preserve">  podsyp : -(3*3+0,7*0,7)*0,3</t>
  </si>
  <si>
    <t xml:space="preserve">  bloky : -2,4*2,4*0,32</t>
  </si>
  <si>
    <t>12,99256/(5,075*2,95)</t>
  </si>
  <si>
    <t xml:space="preserve">  0,86/0,25</t>
  </si>
  <si>
    <t>vsak : 5,075*2,95*4</t>
  </si>
  <si>
    <t>596245021R00</t>
  </si>
  <si>
    <t>Kladení zámkové dlažby do MC tloušťka dlažby 60 mm, tloušťka lože 40 mm</t>
  </si>
  <si>
    <t>s provedením lože z cementové malty tloušťky 40 mm, s vyplněním spár těženým kamenivem a se smetením přebytečného materiálu na krajnici</t>
  </si>
  <si>
    <t>(28+6+28+3,5)*0,2</t>
  </si>
  <si>
    <t>59245110R</t>
  </si>
  <si>
    <t>dlažba betonová dvouvrstvá, skladebná; obdélník; šedá; l = 200 mm; š = 100 mm; tl. 60,0 mm</t>
  </si>
  <si>
    <t>Odkaz na mn. položky pořadí 55 : 13,10000</t>
  </si>
  <si>
    <t>Koeficient : 0,05</t>
  </si>
  <si>
    <t>631313621R00</t>
  </si>
  <si>
    <t xml:space="preserve">Mazanina z betonu prostého tl. přes 80 do 120 mm třídy C 20/25,  </t>
  </si>
  <si>
    <t>(z kameniva) hlazená dřevěným hladítkem</t>
  </si>
  <si>
    <t>pítko : 0,4*0,4*0,1*2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</si>
  <si>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</si>
  <si>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</si>
  <si>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</si>
  <si>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Odkaz na mn. položky pořadí 57 : 0,03200</t>
  </si>
  <si>
    <t xml:space="preserve">spádování pítka : </t>
  </si>
  <si>
    <t>631351101R00</t>
  </si>
  <si>
    <t>Bednění stěn, rýh a otvorů v podlahách zřízení</t>
  </si>
  <si>
    <t>0,4*4*0,1*2</t>
  </si>
  <si>
    <t>631351102R00</t>
  </si>
  <si>
    <t>Bednění stěn, rýh a otvorů v podlahách odstranění</t>
  </si>
  <si>
    <t>Odkaz na mn. položky pořadí 59 : 0,32000</t>
  </si>
  <si>
    <t>631571005R00</t>
  </si>
  <si>
    <t>Násyp pod podlahy z kameniva z kameniva_x000D_
 z kačírku frakce 22-32 mm</t>
  </si>
  <si>
    <t>sprchy tl. 4,5 cm : 3*1,5*0,045</t>
  </si>
  <si>
    <t>pítko tl. 4,5 cm : 1,42*0,045</t>
  </si>
  <si>
    <t>871313121RU1</t>
  </si>
  <si>
    <t>Montáž potrubí z trub z plastů těsněných gumovým kroužkem  včetně dodávky trub hrdlových_x000D_
 D 110, tloušťky stěny 3,2 mm, délky 5000 mm</t>
  </si>
  <si>
    <t>v otevřeném výkopu ve sklonu do 20 %,</t>
  </si>
  <si>
    <t>871313121RU3</t>
  </si>
  <si>
    <t>Montáž potrubí z trub z plastů těsněných gumovým kroužkem  včetně dodávky trub hrdlových_x000D_
 D 150 mm, tloušťky stěny 4 mm, délky 5000 mm</t>
  </si>
  <si>
    <t>721273200RT3</t>
  </si>
  <si>
    <t>Ventilační hlavice D 110 mm, souprava z PP</t>
  </si>
  <si>
    <t>800-721</t>
  </si>
  <si>
    <t>894431413RAB</t>
  </si>
  <si>
    <t>Šachty plastové plastové šachty z dílců D 600 mm, dno sběrné s výkyvnými hrdly, D 160 mm, délka šachtové roury 1,00 m, poklop litina 40 t</t>
  </si>
  <si>
    <t>871211121R00</t>
  </si>
  <si>
    <t>Montáž potrubí z plastických hmot z tlakových trubek polyetylenových, vnějšího průměru 63 mm</t>
  </si>
  <si>
    <t>v otevřeném výkopu,</t>
  </si>
  <si>
    <t>877212121R00</t>
  </si>
  <si>
    <t>Montáž elektrotvarovek přirážka za 1 spoj elektrotvarovky, vnějšího průměru 63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</si>
  <si>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</si>
  <si>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</si>
  <si>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</si>
  <si>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899721112R00</t>
  </si>
  <si>
    <t>Výstražné fólie výstražná fólie pro vodovod, šířka 30 cm</t>
  </si>
  <si>
    <t>899731112R00</t>
  </si>
  <si>
    <t>Signalizační vodič CYY, 2,5 mm2</t>
  </si>
  <si>
    <t>28600105R</t>
  </si>
  <si>
    <t>trubka předizolovaná plášť.trubka PE, PE-Xa; SDR 11,0; DN = 65,0 mm; vnější průměr nosné trubky 75,0 mm; tloušťka stěny vnitřní trubky 6,8 mm; vnější průměr plášť. trub. 163,0 mm; teplota média max 95 °C; tlak média 0,6 MPa; s kyslíkovou bariérou; materiál izolace PUR</t>
  </si>
  <si>
    <t>953981104R00</t>
  </si>
  <si>
    <t>Chemické kotvy do betonu, do cihelného zdiva do betonu, hloubky 125 mm, M 16, ampule pro chemickou kotvu</t>
  </si>
  <si>
    <t>801-4</t>
  </si>
  <si>
    <t>lavice : 28*2</t>
  </si>
  <si>
    <t>953981105R00</t>
  </si>
  <si>
    <t>Chemické kotvy do betonu, do cihelného zdiva do betonu, hloubky 170 mm, M 20, ampule pro chemickou kotvu</t>
  </si>
  <si>
    <t>sprchy : 19*3</t>
  </si>
  <si>
    <t>961044111R00</t>
  </si>
  <si>
    <t>Bourání základů z betonu prostého</t>
  </si>
  <si>
    <t>801-3</t>
  </si>
  <si>
    <t>nebo vybourání otvorů průřezové plochy přes 4 m2 v základech,</t>
  </si>
  <si>
    <t>patky stáv. volejbal síť : 0,5*0,5*0,7*2</t>
  </si>
  <si>
    <t>stávající patky oplocení : 0,3*0,3*0,5*11</t>
  </si>
  <si>
    <t>998227111R00</t>
  </si>
  <si>
    <t xml:space="preserve">Přesun hmot, plochy pro tělovýchovu umělý sportovní povrch z dílců,  </t>
  </si>
  <si>
    <t>Přesun hmot</t>
  </si>
  <si>
    <t>POL7_</t>
  </si>
  <si>
    <t>7221</t>
  </si>
  <si>
    <t>Dodávka a osazení solární sprchy</t>
  </si>
  <si>
    <t>7222</t>
  </si>
  <si>
    <t>Dodávka a montáž pítka</t>
  </si>
  <si>
    <t>722200004RAB</t>
  </si>
  <si>
    <t>Vodovod z trub polyetylénových DN 40/4,3, ochrana potrubí izolačním pouzdrem z pěněného polyetylénu</t>
  </si>
  <si>
    <t>AP-PSV</t>
  </si>
  <si>
    <t>podíl nákladů na armatury, tlaková zkouška, proplach a dezinfekce.</t>
  </si>
  <si>
    <t>767995103R00</t>
  </si>
  <si>
    <t>Výroba a montáž atypických kovovových doplňků staveb hmotnosti přes 10 do 20 kg</t>
  </si>
  <si>
    <t>800-767</t>
  </si>
  <si>
    <t>svařenec "H" lavice jäkl 50/50/4, zinkovaný : (0,38*2+0,41)*5,78*28</t>
  </si>
  <si>
    <t>Svařenec "T" sprcha jäkl 60/40/4 zinkovaný : (0,38+0,25+1,8)*5,78*19</t>
  </si>
  <si>
    <t>sloupek oplocení D60/4000 : 35*4*4,45</t>
  </si>
  <si>
    <t>nosníky L 40/40/4 : (28*2+6+3,5)*2*2,52</t>
  </si>
  <si>
    <t>767996801R00</t>
  </si>
  <si>
    <t>Demontáž ostatních doplňků staveb atypických konstrukcí_x000D_
 o hmotnosti přes 20 do 50 kg</t>
  </si>
  <si>
    <t>stávající sloupky volejbal : 2*21</t>
  </si>
  <si>
    <t>767914831T00</t>
  </si>
  <si>
    <t xml:space="preserve">Demontáž oplocení </t>
  </si>
  <si>
    <t>stávající : 27</t>
  </si>
  <si>
    <t>767999</t>
  </si>
  <si>
    <t>Dodávka a montáž PP sitě oplocení 45/45/4 mm</t>
  </si>
  <si>
    <t>(28*2+6+3,5)*3,5</t>
  </si>
  <si>
    <t>1009</t>
  </si>
  <si>
    <t>Sloupek oplocení D60/400 žárově zinkovaný</t>
  </si>
  <si>
    <t>10091</t>
  </si>
  <si>
    <t>Rovnoramenný úhelník 40/40/4 mm žárově zinkovaný, spojovací materiál</t>
  </si>
  <si>
    <t>14587264R</t>
  </si>
  <si>
    <t>profil ocelový tenkostěnný uzavřený svařovaný jak. S235; čtvercový; tl = 4,00 mm; a = 50,0 mm; b = 50,0 mm</t>
  </si>
  <si>
    <t>žárově zinkovaný</t>
  </si>
  <si>
    <t>POP</t>
  </si>
  <si>
    <t>svařenec "H" lavice jäkl 50/50/4, zinkovaný : (0,38*2+0,41)*5,78*28/1000</t>
  </si>
  <si>
    <t>14587757R</t>
  </si>
  <si>
    <t>profil ocelový tenkostěnný uzavřený svařovaný jak. S235; obdélníkový; tl = 4,00 mm; a = 60,0 mm; b = 40,0 mm</t>
  </si>
  <si>
    <t>Svařenec "T" sprcha jäkl 60/40/4 zinkovaný : (0,38+0,25+1,8)*5,78*19/1000</t>
  </si>
  <si>
    <t>998767201R00</t>
  </si>
  <si>
    <t>Přesun hmot pro kovové stavební doplňk. konstrukce v objektech výšky do 6 m</t>
  </si>
  <si>
    <t>50 m vodorovně</t>
  </si>
  <si>
    <t>762526110R00</t>
  </si>
  <si>
    <t>Položení podlah montáž_x000D_
 polštářů pod podlahy rozteče do 65 cm</t>
  </si>
  <si>
    <t>800-762</t>
  </si>
  <si>
    <t>sprcha : 3*1,5</t>
  </si>
  <si>
    <t>775551200R00</t>
  </si>
  <si>
    <t>Podlahy palubové - položení připevněné vruty</t>
  </si>
  <si>
    <t>800-775</t>
  </si>
  <si>
    <t>lavička sedák : 22*0,8</t>
  </si>
  <si>
    <t>sprcha podlaha : 3*1,5</t>
  </si>
  <si>
    <t>611981860R</t>
  </si>
  <si>
    <t>prkno terasové dřevěné; modřín sibiřský; tl = 28 mm; š = 145,0 mm; l = 2 700 až 4 000 mm; povrch hladký</t>
  </si>
  <si>
    <t>Odkaz na mn. položky pořadí 89 : 22,10000</t>
  </si>
  <si>
    <t>Koeficient : 0,25</t>
  </si>
  <si>
    <t>61199</t>
  </si>
  <si>
    <t>podkladový hranol 30x50 mm</t>
  </si>
  <si>
    <t>4*3</t>
  </si>
  <si>
    <t>998775201R00</t>
  </si>
  <si>
    <t>Přesun hmot pro podlahy vlysové a parketové v objektech výšky do 6 m</t>
  </si>
  <si>
    <t>783626300R00</t>
  </si>
  <si>
    <t>Nátěry truhlářských výrobků syntetické lazurovací, 3x lakování</t>
  </si>
  <si>
    <t>800-783</t>
  </si>
  <si>
    <t>lavice : 22*0,8*2</t>
  </si>
  <si>
    <t>sprcha : 3*1,5*2</t>
  </si>
  <si>
    <t>(0,3+0,5)*2*12</t>
  </si>
  <si>
    <t>7992</t>
  </si>
  <si>
    <t>kpl</t>
  </si>
  <si>
    <t>7994</t>
  </si>
  <si>
    <t>Lajnování volejbal</t>
  </si>
  <si>
    <t>7996</t>
  </si>
  <si>
    <t>Pingpong Cornilleau</t>
  </si>
  <si>
    <t>7997</t>
  </si>
  <si>
    <t>Basketball Goal chain net</t>
  </si>
  <si>
    <t>230191017R00</t>
  </si>
  <si>
    <t>Uložení chráničky ve výkopu PE 110x6,3mm</t>
  </si>
  <si>
    <t>230191034R00</t>
  </si>
  <si>
    <t>Uložení chráničky ve výkopu PE 200x7,7 mm</t>
  </si>
  <si>
    <t>28611144.AR</t>
  </si>
  <si>
    <t>trubka plastová kanalizační PVC; hladká, s hrdlem; Sn 4 kN/m2; D = 110,0 mm; s = 3,20 mm; l = 5000,0 mm</t>
  </si>
  <si>
    <t>28611265.AR</t>
  </si>
  <si>
    <t>trubka plastová kanalizační PVC; hladká, s hrdlem; Sn 8 kN/m2; D = 200,0 mm; s = 5,90 mm; l = 5000,0 mm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</si>
  <si>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</si>
  <si>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</si>
  <si>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</si>
  <si>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</si>
  <si>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</si>
  <si>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</si>
  <si>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</si>
  <si>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</si>
  <si>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</si>
  <si>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</si>
  <si>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</si>
  <si>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</si>
  <si>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979990101R00</t>
  </si>
  <si>
    <t>Poplatek za skládku směsi betonu a cihel do 30x30 cm, skupina 17 01 01 a 17 01 02 z Katalogu odpadů</t>
  </si>
  <si>
    <t>VRN</t>
  </si>
  <si>
    <t>POL99_2</t>
  </si>
  <si>
    <t>005122 R</t>
  </si>
  <si>
    <t>Provozní vlivy</t>
  </si>
  <si>
    <t>POL99_1</t>
  </si>
  <si>
    <t>SUM</t>
  </si>
  <si>
    <t>END</t>
  </si>
  <si>
    <t>2D prvky - streeball lajnování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</si>
</sst>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2" fillId="0" borderId="18" xfId="0" applyNumberFormat="1" applyFont="1" applyBorder="1" applyAlignment="1">
      <alignment horizontal="left" vertical="top" wrapText="1"/>
    </xf>
    <xf numFmtId="0" fontId="22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sheetProtection password="CA9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9" t="s">
        <v>41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2">
      <c r="A2" s="2"/>
      <c r="B2" s="77" t="s">
        <v>22</v>
      </c>
      <c r="C2" s="78"/>
      <c r="D2" s="79" t="s">
        <v>50</v>
      </c>
      <c r="E2" s="218" t="s">
        <v>51</v>
      </c>
      <c r="F2" s="219"/>
      <c r="G2" s="219"/>
      <c r="H2" s="219"/>
      <c r="I2" s="219"/>
      <c r="J2" s="22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1" t="s">
        <v>46</v>
      </c>
      <c r="F3" s="222"/>
      <c r="G3" s="222"/>
      <c r="H3" s="222"/>
      <c r="I3" s="222"/>
      <c r="J3" s="223"/>
    </row>
    <row r="4" spans="1:15" ht="23.25" customHeight="1" x14ac:dyDescent="0.2">
      <c r="A4" s="76">
        <v>4905</v>
      </c>
      <c r="B4" s="82" t="s">
        <v>48</v>
      </c>
      <c r="C4" s="83"/>
      <c r="D4" s="84" t="s">
        <v>43</v>
      </c>
      <c r="E4" s="231" t="s">
        <v>44</v>
      </c>
      <c r="F4" s="232"/>
      <c r="G4" s="232"/>
      <c r="H4" s="232"/>
      <c r="I4" s="232"/>
      <c r="J4" s="233"/>
    </row>
    <row r="5" spans="1:15" ht="24" customHeight="1" x14ac:dyDescent="0.2">
      <c r="A5" s="2"/>
      <c r="B5" s="31" t="s">
        <v>42</v>
      </c>
      <c r="D5" s="236"/>
      <c r="E5" s="237"/>
      <c r="F5" s="237"/>
      <c r="G5" s="23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8"/>
      <c r="E6" s="239"/>
      <c r="F6" s="239"/>
      <c r="G6" s="23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40"/>
      <c r="F7" s="241"/>
      <c r="G7" s="24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5"/>
      <c r="E11" s="225"/>
      <c r="F11" s="225"/>
      <c r="G11" s="22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30"/>
      <c r="E12" s="230"/>
      <c r="F12" s="230"/>
      <c r="G12" s="23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34"/>
      <c r="F13" s="235"/>
      <c r="G13" s="23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4"/>
      <c r="F15" s="224"/>
      <c r="G15" s="226"/>
      <c r="H15" s="226"/>
      <c r="I15" s="226" t="s">
        <v>29</v>
      </c>
      <c r="J15" s="227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15"/>
      <c r="F16" s="216"/>
      <c r="G16" s="215"/>
      <c r="H16" s="216"/>
      <c r="I16" s="215">
        <f>SUMIF(F53:F71,A16,I53:I71)+SUMIF(F53:F71,"PSU",I53:I71)</f>
        <v>0</v>
      </c>
      <c r="J16" s="217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15"/>
      <c r="F17" s="216"/>
      <c r="G17" s="215"/>
      <c r="H17" s="216"/>
      <c r="I17" s="215">
        <f>SUMIF(F53:F71,A17,I53:I71)</f>
        <v>0</v>
      </c>
      <c r="J17" s="217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15"/>
      <c r="F18" s="216"/>
      <c r="G18" s="215"/>
      <c r="H18" s="216"/>
      <c r="I18" s="215">
        <f>SUMIF(F53:F71,A18,I53:I71)</f>
        <v>0</v>
      </c>
      <c r="J18" s="217"/>
    </row>
    <row r="19" spans="1:10" ht="23.25" customHeight="1" x14ac:dyDescent="0.2">
      <c r="A19" s="139" t="s">
        <v>102</v>
      </c>
      <c r="B19" s="38" t="s">
        <v>27</v>
      </c>
      <c r="C19" s="62"/>
      <c r="D19" s="63"/>
      <c r="E19" s="215"/>
      <c r="F19" s="216"/>
      <c r="G19" s="215"/>
      <c r="H19" s="216"/>
      <c r="I19" s="215">
        <f>SUMIF(F53:F71,A19,I53:I71)</f>
        <v>0</v>
      </c>
      <c r="J19" s="217"/>
    </row>
    <row r="20" spans="1:10" ht="23.25" customHeight="1" x14ac:dyDescent="0.2">
      <c r="A20" s="139" t="s">
        <v>101</v>
      </c>
      <c r="B20" s="38" t="s">
        <v>28</v>
      </c>
      <c r="C20" s="62"/>
      <c r="D20" s="63"/>
      <c r="E20" s="215"/>
      <c r="F20" s="216"/>
      <c r="G20" s="215"/>
      <c r="H20" s="216"/>
      <c r="I20" s="215">
        <f>SUMIF(F53:F71,A20,I53:I71)</f>
        <v>0</v>
      </c>
      <c r="J20" s="217"/>
    </row>
    <row r="21" spans="1:10" ht="23.25" customHeight="1" x14ac:dyDescent="0.2">
      <c r="A21" s="2"/>
      <c r="B21" s="48" t="s">
        <v>29</v>
      </c>
      <c r="C21" s="64"/>
      <c r="D21" s="65"/>
      <c r="E21" s="228"/>
      <c r="F21" s="229"/>
      <c r="G21" s="228"/>
      <c r="H21" s="229"/>
      <c r="I21" s="228">
        <f>SUM(I16:J20)</f>
        <v>0</v>
      </c>
      <c r="J21" s="24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5">
        <f>ZakladDPHSniVypocet</f>
        <v>0</v>
      </c>
      <c r="H23" s="246"/>
      <c r="I23" s="24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43">
        <f>IF(A24&gt;50, ROUNDUP(A23, 0), ROUNDDOWN(A23, 0))</f>
        <v>0</v>
      </c>
      <c r="H24" s="244"/>
      <c r="I24" s="24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5">
        <f>ZakladDPHZaklVypocet</f>
        <v>0</v>
      </c>
      <c r="H25" s="246"/>
      <c r="I25" s="24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2">
        <f>IF(A26&gt;50, ROUNDUP(A25, 0), ROUNDDOWN(A25, 0))</f>
        <v>0</v>
      </c>
      <c r="H26" s="213"/>
      <c r="I26" s="21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14">
        <f>CenaCelkem-(ZakladDPHSni+DPHSni+ZakladDPHZakl+DPHZakl)</f>
        <v>0</v>
      </c>
      <c r="H27" s="214"/>
      <c r="I27" s="21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49">
        <f>ZakladDPHSniVypocet+ZakladDPHZaklVypocet</f>
        <v>0</v>
      </c>
      <c r="H28" s="249"/>
      <c r="I28" s="24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48">
        <f>IF(A29&gt;50, ROUNDUP(A27, 0), ROUNDDOWN(A27, 0))</f>
        <v>0</v>
      </c>
      <c r="H29" s="248"/>
      <c r="I29" s="248"/>
      <c r="J29" s="120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0"/>
      <c r="E34" s="251"/>
      <c r="G34" s="252"/>
      <c r="H34" s="253"/>
      <c r="I34" s="253"/>
      <c r="J34" s="25"/>
    </row>
    <row r="35" spans="1:10" ht="12.75" customHeight="1" x14ac:dyDescent="0.2">
      <c r="A35" s="2"/>
      <c r="B35" s="2"/>
      <c r="D35" s="242" t="s">
        <v>2</v>
      </c>
      <c r="E35" s="24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52</v>
      </c>
      <c r="C39" s="254"/>
      <c r="D39" s="254"/>
      <c r="E39" s="254"/>
      <c r="F39" s="100">
        <f>'01 2022011-001 Pol'!AE334</f>
        <v>0</v>
      </c>
      <c r="G39" s="101">
        <f>'01 2022011-001 Pol'!AF334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255" t="s">
        <v>53</v>
      </c>
      <c r="D40" s="255"/>
      <c r="E40" s="255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255" t="s">
        <v>46</v>
      </c>
      <c r="D41" s="255"/>
      <c r="E41" s="255"/>
      <c r="F41" s="105">
        <f>'01 2022011-001 Pol'!AE334</f>
        <v>0</v>
      </c>
      <c r="G41" s="106">
        <f>'01 2022011-001 Pol'!AF334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254" t="s">
        <v>44</v>
      </c>
      <c r="D42" s="254"/>
      <c r="E42" s="254"/>
      <c r="F42" s="109">
        <f>'01 2022011-001 Pol'!AE334</f>
        <v>0</v>
      </c>
      <c r="G42" s="102">
        <f>'01 2022011-001 Pol'!AF334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256" t="s">
        <v>54</v>
      </c>
      <c r="C43" s="257"/>
      <c r="D43" s="257"/>
      <c r="E43" s="258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21" t="s">
        <v>62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63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64</v>
      </c>
      <c r="C53" s="259" t="s">
        <v>65</v>
      </c>
      <c r="D53" s="260"/>
      <c r="E53" s="260"/>
      <c r="F53" s="135" t="s">
        <v>24</v>
      </c>
      <c r="G53" s="136"/>
      <c r="H53" s="136"/>
      <c r="I53" s="136">
        <f>'01 2022011-001 Pol'!G8</f>
        <v>0</v>
      </c>
      <c r="J53" s="133" t="str">
        <f>IF(I72=0,"",I53/I72*100)</f>
        <v/>
      </c>
    </row>
    <row r="54" spans="1:10" ht="36.75" customHeight="1" x14ac:dyDescent="0.2">
      <c r="A54" s="124"/>
      <c r="B54" s="129" t="s">
        <v>66</v>
      </c>
      <c r="C54" s="259" t="s">
        <v>67</v>
      </c>
      <c r="D54" s="260"/>
      <c r="E54" s="260"/>
      <c r="F54" s="135" t="s">
        <v>24</v>
      </c>
      <c r="G54" s="136"/>
      <c r="H54" s="136"/>
      <c r="I54" s="136">
        <f>'01 2022011-001 Pol'!G100</f>
        <v>0</v>
      </c>
      <c r="J54" s="133" t="str">
        <f>IF(I72=0,"",I54/I72*100)</f>
        <v/>
      </c>
    </row>
    <row r="55" spans="1:10" ht="36.75" customHeight="1" x14ac:dyDescent="0.2">
      <c r="A55" s="124"/>
      <c r="B55" s="129" t="s">
        <v>68</v>
      </c>
      <c r="C55" s="259" t="s">
        <v>69</v>
      </c>
      <c r="D55" s="260"/>
      <c r="E55" s="260"/>
      <c r="F55" s="135" t="s">
        <v>24</v>
      </c>
      <c r="G55" s="136"/>
      <c r="H55" s="136"/>
      <c r="I55" s="136">
        <f>'01 2022011-001 Pol'!G151</f>
        <v>0</v>
      </c>
      <c r="J55" s="133" t="str">
        <f>IF(I72=0,"",I55/I72*100)</f>
        <v/>
      </c>
    </row>
    <row r="56" spans="1:10" ht="36.75" customHeight="1" x14ac:dyDescent="0.2">
      <c r="A56" s="124"/>
      <c r="B56" s="129" t="s">
        <v>70</v>
      </c>
      <c r="C56" s="259" t="s">
        <v>71</v>
      </c>
      <c r="D56" s="260"/>
      <c r="E56" s="260"/>
      <c r="F56" s="135" t="s">
        <v>24</v>
      </c>
      <c r="G56" s="136"/>
      <c r="H56" s="136"/>
      <c r="I56" s="136">
        <f>'01 2022011-001 Pol'!G155</f>
        <v>0</v>
      </c>
      <c r="J56" s="133" t="str">
        <f>IF(I72=0,"",I56/I72*100)</f>
        <v/>
      </c>
    </row>
    <row r="57" spans="1:10" ht="36.75" customHeight="1" x14ac:dyDescent="0.2">
      <c r="A57" s="124"/>
      <c r="B57" s="129" t="s">
        <v>72</v>
      </c>
      <c r="C57" s="259" t="s">
        <v>73</v>
      </c>
      <c r="D57" s="260"/>
      <c r="E57" s="260"/>
      <c r="F57" s="135" t="s">
        <v>24</v>
      </c>
      <c r="G57" s="136"/>
      <c r="H57" s="136"/>
      <c r="I57" s="136">
        <f>'01 2022011-001 Pol'!G172</f>
        <v>0</v>
      </c>
      <c r="J57" s="133" t="str">
        <f>IF(I72=0,"",I57/I72*100)</f>
        <v/>
      </c>
    </row>
    <row r="58" spans="1:10" ht="36.75" customHeight="1" x14ac:dyDescent="0.2">
      <c r="A58" s="124"/>
      <c r="B58" s="129" t="s">
        <v>74</v>
      </c>
      <c r="C58" s="259" t="s">
        <v>75</v>
      </c>
      <c r="D58" s="260"/>
      <c r="E58" s="260"/>
      <c r="F58" s="135" t="s">
        <v>24</v>
      </c>
      <c r="G58" s="136"/>
      <c r="H58" s="136"/>
      <c r="I58" s="136">
        <f>'01 2022011-001 Pol'!G217</f>
        <v>0</v>
      </c>
      <c r="J58" s="133" t="str">
        <f>IF(I72=0,"",I58/I72*100)</f>
        <v/>
      </c>
    </row>
    <row r="59" spans="1:10" ht="36.75" customHeight="1" x14ac:dyDescent="0.2">
      <c r="A59" s="124"/>
      <c r="B59" s="129" t="s">
        <v>76</v>
      </c>
      <c r="C59" s="259" t="s">
        <v>77</v>
      </c>
      <c r="D59" s="260"/>
      <c r="E59" s="260"/>
      <c r="F59" s="135" t="s">
        <v>24</v>
      </c>
      <c r="G59" s="136"/>
      <c r="H59" s="136"/>
      <c r="I59" s="136">
        <f>'01 2022011-001 Pol'!G233</f>
        <v>0</v>
      </c>
      <c r="J59" s="133" t="str">
        <f>IF(I72=0,"",I59/I72*100)</f>
        <v/>
      </c>
    </row>
    <row r="60" spans="1:10" ht="36.75" customHeight="1" x14ac:dyDescent="0.2">
      <c r="A60" s="124"/>
      <c r="B60" s="129" t="s">
        <v>78</v>
      </c>
      <c r="C60" s="259" t="s">
        <v>79</v>
      </c>
      <c r="D60" s="260"/>
      <c r="E60" s="260"/>
      <c r="F60" s="135" t="s">
        <v>24</v>
      </c>
      <c r="G60" s="136"/>
      <c r="H60" s="136"/>
      <c r="I60" s="136">
        <f>'01 2022011-001 Pol'!G240</f>
        <v>0</v>
      </c>
      <c r="J60" s="133" t="str">
        <f>IF(I72=0,"",I60/I72*100)</f>
        <v/>
      </c>
    </row>
    <row r="61" spans="1:10" ht="36.75" customHeight="1" x14ac:dyDescent="0.2">
      <c r="A61" s="124"/>
      <c r="B61" s="129" t="s">
        <v>80</v>
      </c>
      <c r="C61" s="259" t="s">
        <v>81</v>
      </c>
      <c r="D61" s="260"/>
      <c r="E61" s="260"/>
      <c r="F61" s="135" t="s">
        <v>24</v>
      </c>
      <c r="G61" s="136"/>
      <c r="H61" s="136"/>
      <c r="I61" s="136">
        <f>'01 2022011-001 Pol'!G250</f>
        <v>0</v>
      </c>
      <c r="J61" s="133" t="str">
        <f>IF(I72=0,"",I61/I72*100)</f>
        <v/>
      </c>
    </row>
    <row r="62" spans="1:10" ht="36.75" customHeight="1" x14ac:dyDescent="0.2">
      <c r="A62" s="124"/>
      <c r="B62" s="129" t="s">
        <v>82</v>
      </c>
      <c r="C62" s="259" t="s">
        <v>83</v>
      </c>
      <c r="D62" s="260"/>
      <c r="E62" s="260"/>
      <c r="F62" s="135" t="s">
        <v>24</v>
      </c>
      <c r="G62" s="136"/>
      <c r="H62" s="136"/>
      <c r="I62" s="136">
        <f>'01 2022011-001 Pol'!G255</f>
        <v>0</v>
      </c>
      <c r="J62" s="133" t="str">
        <f>IF(I72=0,"",I62/I72*100)</f>
        <v/>
      </c>
    </row>
    <row r="63" spans="1:10" ht="36.75" customHeight="1" x14ac:dyDescent="0.2">
      <c r="A63" s="124"/>
      <c r="B63" s="129" t="s">
        <v>84</v>
      </c>
      <c r="C63" s="259" t="s">
        <v>85</v>
      </c>
      <c r="D63" s="260"/>
      <c r="E63" s="260"/>
      <c r="F63" s="135" t="s">
        <v>24</v>
      </c>
      <c r="G63" s="136"/>
      <c r="H63" s="136"/>
      <c r="I63" s="136">
        <f>'01 2022011-001 Pol'!G260</f>
        <v>0</v>
      </c>
      <c r="J63" s="133" t="str">
        <f>IF(I72=0,"",I63/I72*100)</f>
        <v/>
      </c>
    </row>
    <row r="64" spans="1:10" ht="36.75" customHeight="1" x14ac:dyDescent="0.2">
      <c r="A64" s="124"/>
      <c r="B64" s="129" t="s">
        <v>86</v>
      </c>
      <c r="C64" s="259" t="s">
        <v>87</v>
      </c>
      <c r="D64" s="260"/>
      <c r="E64" s="260"/>
      <c r="F64" s="135" t="s">
        <v>25</v>
      </c>
      <c r="G64" s="136"/>
      <c r="H64" s="136"/>
      <c r="I64" s="136">
        <f>'01 2022011-001 Pol'!G262</f>
        <v>0</v>
      </c>
      <c r="J64" s="133" t="str">
        <f>IF(I72=0,"",I64/I72*100)</f>
        <v/>
      </c>
    </row>
    <row r="65" spans="1:10" ht="36.75" customHeight="1" x14ac:dyDescent="0.2">
      <c r="A65" s="124"/>
      <c r="B65" s="129" t="s">
        <v>88</v>
      </c>
      <c r="C65" s="259" t="s">
        <v>89</v>
      </c>
      <c r="D65" s="260"/>
      <c r="E65" s="260"/>
      <c r="F65" s="135" t="s">
        <v>25</v>
      </c>
      <c r="G65" s="136"/>
      <c r="H65" s="136"/>
      <c r="I65" s="136">
        <f>'01 2022011-001 Pol'!G267</f>
        <v>0</v>
      </c>
      <c r="J65" s="133" t="str">
        <f>IF(I72=0,"",I65/I72*100)</f>
        <v/>
      </c>
    </row>
    <row r="66" spans="1:10" ht="36.75" customHeight="1" x14ac:dyDescent="0.2">
      <c r="A66" s="124"/>
      <c r="B66" s="129" t="s">
        <v>90</v>
      </c>
      <c r="C66" s="259" t="s">
        <v>91</v>
      </c>
      <c r="D66" s="260"/>
      <c r="E66" s="260"/>
      <c r="F66" s="135" t="s">
        <v>25</v>
      </c>
      <c r="G66" s="136"/>
      <c r="H66" s="136"/>
      <c r="I66" s="136">
        <f>'01 2022011-001 Pol'!G294</f>
        <v>0</v>
      </c>
      <c r="J66" s="133" t="str">
        <f>IF(I72=0,"",I66/I72*100)</f>
        <v/>
      </c>
    </row>
    <row r="67" spans="1:10" ht="36.75" customHeight="1" x14ac:dyDescent="0.2">
      <c r="A67" s="124"/>
      <c r="B67" s="129" t="s">
        <v>92</v>
      </c>
      <c r="C67" s="259" t="s">
        <v>93</v>
      </c>
      <c r="D67" s="260"/>
      <c r="E67" s="260"/>
      <c r="F67" s="135" t="s">
        <v>25</v>
      </c>
      <c r="G67" s="136"/>
      <c r="H67" s="136"/>
      <c r="I67" s="136">
        <f>'01 2022011-001 Pol'!G308</f>
        <v>0</v>
      </c>
      <c r="J67" s="133" t="str">
        <f>IF(I72=0,"",I67/I72*100)</f>
        <v/>
      </c>
    </row>
    <row r="68" spans="1:10" ht="36.75" customHeight="1" x14ac:dyDescent="0.2">
      <c r="A68" s="124"/>
      <c r="B68" s="129" t="s">
        <v>94</v>
      </c>
      <c r="C68" s="259" t="s">
        <v>95</v>
      </c>
      <c r="D68" s="260"/>
      <c r="E68" s="260"/>
      <c r="F68" s="135" t="s">
        <v>25</v>
      </c>
      <c r="G68" s="136"/>
      <c r="H68" s="136"/>
      <c r="I68" s="136">
        <f>'01 2022011-001 Pol'!G313</f>
        <v>0</v>
      </c>
      <c r="J68" s="133" t="str">
        <f>IF(I72=0,"",I68/I72*100)</f>
        <v/>
      </c>
    </row>
    <row r="69" spans="1:10" ht="36.75" customHeight="1" x14ac:dyDescent="0.2">
      <c r="A69" s="124"/>
      <c r="B69" s="129" t="s">
        <v>96</v>
      </c>
      <c r="C69" s="259" t="s">
        <v>97</v>
      </c>
      <c r="D69" s="260"/>
      <c r="E69" s="260"/>
      <c r="F69" s="135" t="s">
        <v>26</v>
      </c>
      <c r="G69" s="136"/>
      <c r="H69" s="136"/>
      <c r="I69" s="136">
        <f>'01 2022011-001 Pol'!G318</f>
        <v>0</v>
      </c>
      <c r="J69" s="133" t="str">
        <f>IF(I72=0,"",I69/I72*100)</f>
        <v/>
      </c>
    </row>
    <row r="70" spans="1:10" ht="36.75" customHeight="1" x14ac:dyDescent="0.2">
      <c r="A70" s="124"/>
      <c r="B70" s="129" t="s">
        <v>98</v>
      </c>
      <c r="C70" s="259" t="s">
        <v>99</v>
      </c>
      <c r="D70" s="260"/>
      <c r="E70" s="260"/>
      <c r="F70" s="135" t="s">
        <v>100</v>
      </c>
      <c r="G70" s="136"/>
      <c r="H70" s="136"/>
      <c r="I70" s="136">
        <f>'01 2022011-001 Pol'!G323</f>
        <v>0</v>
      </c>
      <c r="J70" s="133" t="str">
        <f>IF(I72=0,"",I70/I72*100)</f>
        <v/>
      </c>
    </row>
    <row r="71" spans="1:10" ht="36.75" customHeight="1" x14ac:dyDescent="0.2">
      <c r="A71" s="124"/>
      <c r="B71" s="129" t="s">
        <v>101</v>
      </c>
      <c r="C71" s="259" t="s">
        <v>28</v>
      </c>
      <c r="D71" s="260"/>
      <c r="E71" s="260"/>
      <c r="F71" s="135" t="s">
        <v>101</v>
      </c>
      <c r="G71" s="136"/>
      <c r="H71" s="136"/>
      <c r="I71" s="136">
        <f>'01 2022011-001 Pol'!G330</f>
        <v>0</v>
      </c>
      <c r="J71" s="133" t="str">
        <f>IF(I72=0,"",I71/I72*100)</f>
        <v/>
      </c>
    </row>
    <row r="72" spans="1:10" ht="25.5" customHeight="1" x14ac:dyDescent="0.2">
      <c r="A72" s="125"/>
      <c r="B72" s="130" t="s">
        <v>1</v>
      </c>
      <c r="C72" s="131"/>
      <c r="D72" s="132"/>
      <c r="E72" s="132"/>
      <c r="F72" s="137"/>
      <c r="G72" s="138"/>
      <c r="H72" s="138"/>
      <c r="I72" s="138">
        <f>SUM(I53:I71)</f>
        <v>0</v>
      </c>
      <c r="J72" s="134">
        <f>SUM(J53:J71)</f>
        <v>0</v>
      </c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</sheetData>
  <sheetProtection password="CA9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50" t="s">
        <v>7</v>
      </c>
      <c r="B2" s="49"/>
      <c r="C2" s="263"/>
      <c r="D2" s="263"/>
      <c r="E2" s="263"/>
      <c r="F2" s="263"/>
      <c r="G2" s="264"/>
    </row>
    <row r="3" spans="1:7" ht="24.95" customHeight="1" x14ac:dyDescent="0.2">
      <c r="A3" s="50" t="s">
        <v>8</v>
      </c>
      <c r="B3" s="49"/>
      <c r="C3" s="263"/>
      <c r="D3" s="263"/>
      <c r="E3" s="263"/>
      <c r="F3" s="263"/>
      <c r="G3" s="264"/>
    </row>
    <row r="4" spans="1:7" ht="24.95" customHeight="1" x14ac:dyDescent="0.2">
      <c r="A4" s="50" t="s">
        <v>9</v>
      </c>
      <c r="B4" s="49"/>
      <c r="C4" s="263"/>
      <c r="D4" s="263"/>
      <c r="E4" s="263"/>
      <c r="F4" s="263"/>
      <c r="G4" s="264"/>
    </row>
    <row r="5" spans="1:7" x14ac:dyDescent="0.2">
      <c r="B5" s="4"/>
      <c r="C5" s="5"/>
      <c r="D5" s="6"/>
    </row>
  </sheetData>
  <sheetProtection password="CA9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103</v>
      </c>
      <c r="B1" s="267"/>
      <c r="C1" s="267"/>
      <c r="D1" s="267"/>
      <c r="E1" s="267"/>
      <c r="F1" s="267"/>
      <c r="G1" s="267"/>
      <c r="AG1" t="s">
        <v>104</v>
      </c>
    </row>
    <row r="2" spans="1:60" ht="24.95" customHeight="1" x14ac:dyDescent="0.2">
      <c r="A2" s="140" t="s">
        <v>7</v>
      </c>
      <c r="B2" s="49" t="s">
        <v>50</v>
      </c>
      <c r="C2" s="268" t="s">
        <v>51</v>
      </c>
      <c r="D2" s="269"/>
      <c r="E2" s="269"/>
      <c r="F2" s="269"/>
      <c r="G2" s="270"/>
      <c r="AG2" t="s">
        <v>105</v>
      </c>
    </row>
    <row r="3" spans="1:60" ht="24.95" customHeight="1" x14ac:dyDescent="0.2">
      <c r="A3" s="140" t="s">
        <v>8</v>
      </c>
      <c r="B3" s="49" t="s">
        <v>45</v>
      </c>
      <c r="C3" s="268" t="s">
        <v>46</v>
      </c>
      <c r="D3" s="269"/>
      <c r="E3" s="269"/>
      <c r="F3" s="269"/>
      <c r="G3" s="270"/>
      <c r="AC3" s="122" t="s">
        <v>105</v>
      </c>
      <c r="AG3" t="s">
        <v>106</v>
      </c>
    </row>
    <row r="4" spans="1:60" ht="24.95" customHeight="1" x14ac:dyDescent="0.2">
      <c r="A4" s="141" t="s">
        <v>9</v>
      </c>
      <c r="B4" s="142" t="s">
        <v>43</v>
      </c>
      <c r="C4" s="271" t="s">
        <v>44</v>
      </c>
      <c r="D4" s="272"/>
      <c r="E4" s="272"/>
      <c r="F4" s="272"/>
      <c r="G4" s="273"/>
      <c r="AG4" t="s">
        <v>107</v>
      </c>
    </row>
    <row r="5" spans="1:60" x14ac:dyDescent="0.2">
      <c r="D5" s="10"/>
    </row>
    <row r="6" spans="1:60" ht="38.25" x14ac:dyDescent="0.2">
      <c r="A6" s="144" t="s">
        <v>108</v>
      </c>
      <c r="B6" s="146" t="s">
        <v>109</v>
      </c>
      <c r="C6" s="146" t="s">
        <v>110</v>
      </c>
      <c r="D6" s="145" t="s">
        <v>111</v>
      </c>
      <c r="E6" s="144" t="s">
        <v>112</v>
      </c>
      <c r="F6" s="143" t="s">
        <v>113</v>
      </c>
      <c r="G6" s="144" t="s">
        <v>29</v>
      </c>
      <c r="H6" s="147" t="s">
        <v>30</v>
      </c>
      <c r="I6" s="147" t="s">
        <v>114</v>
      </c>
      <c r="J6" s="147" t="s">
        <v>31</v>
      </c>
      <c r="K6" s="147" t="s">
        <v>115</v>
      </c>
      <c r="L6" s="147" t="s">
        <v>116</v>
      </c>
      <c r="M6" s="147" t="s">
        <v>117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147" t="s">
        <v>123</v>
      </c>
      <c r="T6" s="147" t="s">
        <v>124</v>
      </c>
      <c r="U6" s="147" t="s">
        <v>125</v>
      </c>
      <c r="V6" s="147" t="s">
        <v>126</v>
      </c>
      <c r="W6" s="147" t="s">
        <v>127</v>
      </c>
      <c r="X6" s="147" t="s">
        <v>128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72" t="s">
        <v>129</v>
      </c>
      <c r="B8" s="173" t="s">
        <v>64</v>
      </c>
      <c r="C8" s="195" t="s">
        <v>65</v>
      </c>
      <c r="D8" s="174"/>
      <c r="E8" s="175"/>
      <c r="F8" s="176"/>
      <c r="G8" s="176">
        <f>SUMIF(AG9:AG99,"&lt;&gt;NOR",G9:G99)</f>
        <v>0</v>
      </c>
      <c r="H8" s="176"/>
      <c r="I8" s="176">
        <f>SUM(I9:I99)</f>
        <v>0</v>
      </c>
      <c r="J8" s="176"/>
      <c r="K8" s="176">
        <f>SUM(K9:K99)</f>
        <v>0</v>
      </c>
      <c r="L8" s="176"/>
      <c r="M8" s="176">
        <f>SUM(M9:M99)</f>
        <v>0</v>
      </c>
      <c r="N8" s="175"/>
      <c r="O8" s="175">
        <f>SUM(O9:O99)</f>
        <v>9.19</v>
      </c>
      <c r="P8" s="175"/>
      <c r="Q8" s="175">
        <f>SUM(Q9:Q99)</f>
        <v>31</v>
      </c>
      <c r="R8" s="176"/>
      <c r="S8" s="176"/>
      <c r="T8" s="177"/>
      <c r="U8" s="171"/>
      <c r="V8" s="171">
        <f>SUM(V9:V99)</f>
        <v>449.1</v>
      </c>
      <c r="W8" s="171"/>
      <c r="X8" s="171"/>
      <c r="AG8" t="s">
        <v>130</v>
      </c>
    </row>
    <row r="9" spans="1:60" ht="22.5" outlineLevel="1" x14ac:dyDescent="0.2">
      <c r="A9" s="179">
        <v>1</v>
      </c>
      <c r="B9" s="180" t="s">
        <v>131</v>
      </c>
      <c r="C9" s="196" t="s">
        <v>132</v>
      </c>
      <c r="D9" s="181" t="s">
        <v>133</v>
      </c>
      <c r="E9" s="182">
        <v>18.149999999999999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0.22500000000000001</v>
      </c>
      <c r="Q9" s="182">
        <f>ROUND(E9*P9,2)</f>
        <v>4.08</v>
      </c>
      <c r="R9" s="184" t="s">
        <v>134</v>
      </c>
      <c r="S9" s="184" t="s">
        <v>135</v>
      </c>
      <c r="T9" s="185" t="s">
        <v>135</v>
      </c>
      <c r="U9" s="159">
        <v>0.14199999999999999</v>
      </c>
      <c r="V9" s="159">
        <f>ROUND(E9*U9,2)</f>
        <v>2.58</v>
      </c>
      <c r="W9" s="159"/>
      <c r="X9" s="159" t="s">
        <v>136</v>
      </c>
      <c r="Y9" s="148"/>
      <c r="Z9" s="148"/>
      <c r="AA9" s="148"/>
      <c r="AB9" s="148"/>
      <c r="AC9" s="148"/>
      <c r="AD9" s="148"/>
      <c r="AE9" s="148"/>
      <c r="AF9" s="148"/>
      <c r="AG9" s="148" t="s">
        <v>137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5" t="s">
        <v>138</v>
      </c>
      <c r="D10" s="266"/>
      <c r="E10" s="266"/>
      <c r="F10" s="266"/>
      <c r="G10" s="26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7" t="s">
        <v>140</v>
      </c>
      <c r="D11" s="161"/>
      <c r="E11" s="162">
        <v>18.149999999999999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48"/>
      <c r="Z11" s="148"/>
      <c r="AA11" s="148"/>
      <c r="AB11" s="148"/>
      <c r="AC11" s="148"/>
      <c r="AD11" s="148"/>
      <c r="AE11" s="148"/>
      <c r="AF11" s="148"/>
      <c r="AG11" s="148" t="s">
        <v>141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9">
        <v>2</v>
      </c>
      <c r="B12" s="180" t="s">
        <v>142</v>
      </c>
      <c r="C12" s="196" t="s">
        <v>143</v>
      </c>
      <c r="D12" s="181" t="s">
        <v>133</v>
      </c>
      <c r="E12" s="182">
        <v>61.2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2">
        <v>0</v>
      </c>
      <c r="O12" s="182">
        <f>ROUND(E12*N12,2)</f>
        <v>0</v>
      </c>
      <c r="P12" s="182">
        <v>0.22</v>
      </c>
      <c r="Q12" s="182">
        <f>ROUND(E12*P12,2)</f>
        <v>13.46</v>
      </c>
      <c r="R12" s="184" t="s">
        <v>134</v>
      </c>
      <c r="S12" s="184" t="s">
        <v>135</v>
      </c>
      <c r="T12" s="185" t="s">
        <v>135</v>
      </c>
      <c r="U12" s="159">
        <v>0.251</v>
      </c>
      <c r="V12" s="159">
        <f>ROUND(E12*U12,2)</f>
        <v>15.36</v>
      </c>
      <c r="W12" s="159"/>
      <c r="X12" s="159" t="s">
        <v>136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97" t="s">
        <v>144</v>
      </c>
      <c r="D13" s="161"/>
      <c r="E13" s="162">
        <v>61.2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8"/>
      <c r="Z13" s="148"/>
      <c r="AA13" s="148"/>
      <c r="AB13" s="148"/>
      <c r="AC13" s="148"/>
      <c r="AD13" s="148"/>
      <c r="AE13" s="148"/>
      <c r="AF13" s="148"/>
      <c r="AG13" s="148" t="s">
        <v>141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9">
        <v>3</v>
      </c>
      <c r="B14" s="180" t="s">
        <v>145</v>
      </c>
      <c r="C14" s="196" t="s">
        <v>146</v>
      </c>
      <c r="D14" s="181" t="s">
        <v>133</v>
      </c>
      <c r="E14" s="182">
        <v>61.2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0</v>
      </c>
      <c r="O14" s="182">
        <f>ROUND(E14*N14,2)</f>
        <v>0</v>
      </c>
      <c r="P14" s="182">
        <v>0.22</v>
      </c>
      <c r="Q14" s="182">
        <f>ROUND(E14*P14,2)</f>
        <v>13.46</v>
      </c>
      <c r="R14" s="184" t="s">
        <v>134</v>
      </c>
      <c r="S14" s="184" t="s">
        <v>135</v>
      </c>
      <c r="T14" s="185" t="s">
        <v>135</v>
      </c>
      <c r="U14" s="159">
        <v>0.375</v>
      </c>
      <c r="V14" s="159">
        <f>ROUND(E14*U14,2)</f>
        <v>22.95</v>
      </c>
      <c r="W14" s="159"/>
      <c r="X14" s="159" t="s">
        <v>136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97" t="s">
        <v>144</v>
      </c>
      <c r="D15" s="161"/>
      <c r="E15" s="162">
        <v>61.2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48"/>
      <c r="Z15" s="148"/>
      <c r="AA15" s="148"/>
      <c r="AB15" s="148"/>
      <c r="AC15" s="148"/>
      <c r="AD15" s="148"/>
      <c r="AE15" s="148"/>
      <c r="AF15" s="148"/>
      <c r="AG15" s="148" t="s">
        <v>141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9">
        <v>4</v>
      </c>
      <c r="B16" s="180" t="s">
        <v>147</v>
      </c>
      <c r="C16" s="196" t="s">
        <v>148</v>
      </c>
      <c r="D16" s="181" t="s">
        <v>149</v>
      </c>
      <c r="E16" s="182">
        <v>149.85874999999999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4" t="s">
        <v>150</v>
      </c>
      <c r="S16" s="184" t="s">
        <v>135</v>
      </c>
      <c r="T16" s="185" t="s">
        <v>135</v>
      </c>
      <c r="U16" s="159">
        <v>3.2000000000000001E-2</v>
      </c>
      <c r="V16" s="159">
        <f>ROUND(E16*U16,2)</f>
        <v>4.8</v>
      </c>
      <c r="W16" s="159"/>
      <c r="X16" s="159" t="s">
        <v>136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5" t="s">
        <v>151</v>
      </c>
      <c r="D17" s="266"/>
      <c r="E17" s="266"/>
      <c r="F17" s="266"/>
      <c r="G17" s="266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86" t="str">
        <f>C17</f>
        <v>nebo lesní půdy, s vodorovným přemístěním na hromady v místě upotřebení nebo na dočasné či trvalé skládky se složením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8" t="s">
        <v>152</v>
      </c>
      <c r="D18" s="163"/>
      <c r="E18" s="164"/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48"/>
      <c r="Z18" s="148"/>
      <c r="AA18" s="148"/>
      <c r="AB18" s="148"/>
      <c r="AC18" s="148"/>
      <c r="AD18" s="148"/>
      <c r="AE18" s="148"/>
      <c r="AF18" s="148"/>
      <c r="AG18" s="148" t="s">
        <v>141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9" t="s">
        <v>153</v>
      </c>
      <c r="D19" s="163"/>
      <c r="E19" s="164">
        <v>780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8"/>
      <c r="Z19" s="148"/>
      <c r="AA19" s="148"/>
      <c r="AB19" s="148"/>
      <c r="AC19" s="148"/>
      <c r="AD19" s="148"/>
      <c r="AE19" s="148"/>
      <c r="AF19" s="148"/>
      <c r="AG19" s="148" t="s">
        <v>141</v>
      </c>
      <c r="AH19" s="148">
        <v>2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9" t="s">
        <v>154</v>
      </c>
      <c r="D20" s="163"/>
      <c r="E20" s="164">
        <v>12.58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8"/>
      <c r="Z20" s="148"/>
      <c r="AA20" s="148"/>
      <c r="AB20" s="148"/>
      <c r="AC20" s="148"/>
      <c r="AD20" s="148"/>
      <c r="AE20" s="148"/>
      <c r="AF20" s="148"/>
      <c r="AG20" s="148" t="s">
        <v>141</v>
      </c>
      <c r="AH20" s="148">
        <v>2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99" t="s">
        <v>155</v>
      </c>
      <c r="D21" s="163"/>
      <c r="E21" s="164">
        <v>338.65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48"/>
      <c r="Z21" s="148"/>
      <c r="AA21" s="148"/>
      <c r="AB21" s="148"/>
      <c r="AC21" s="148"/>
      <c r="AD21" s="148"/>
      <c r="AE21" s="148"/>
      <c r="AF21" s="148"/>
      <c r="AG21" s="148" t="s">
        <v>141</v>
      </c>
      <c r="AH21" s="148">
        <v>2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9" t="s">
        <v>156</v>
      </c>
      <c r="D22" s="163"/>
      <c r="E22" s="164">
        <v>-531.79499999999996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48"/>
      <c r="Z22" s="148"/>
      <c r="AA22" s="148"/>
      <c r="AB22" s="148"/>
      <c r="AC22" s="148"/>
      <c r="AD22" s="148"/>
      <c r="AE22" s="148"/>
      <c r="AF22" s="148"/>
      <c r="AG22" s="148" t="s">
        <v>141</v>
      </c>
      <c r="AH22" s="148">
        <v>2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00" t="s">
        <v>157</v>
      </c>
      <c r="D23" s="165"/>
      <c r="E23" s="166">
        <v>599.43499999999995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8"/>
      <c r="Z23" s="148"/>
      <c r="AA23" s="148"/>
      <c r="AB23" s="148"/>
      <c r="AC23" s="148"/>
      <c r="AD23" s="148"/>
      <c r="AE23" s="148"/>
      <c r="AF23" s="148"/>
      <c r="AG23" s="148" t="s">
        <v>141</v>
      </c>
      <c r="AH23" s="148">
        <v>3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8" t="s">
        <v>158</v>
      </c>
      <c r="D24" s="163"/>
      <c r="E24" s="164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48"/>
      <c r="Z24" s="148"/>
      <c r="AA24" s="148"/>
      <c r="AB24" s="148"/>
      <c r="AC24" s="148"/>
      <c r="AD24" s="148"/>
      <c r="AE24" s="148"/>
      <c r="AF24" s="148"/>
      <c r="AG24" s="148" t="s">
        <v>141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7" t="s">
        <v>159</v>
      </c>
      <c r="D25" s="161"/>
      <c r="E25" s="162">
        <v>149.85874999999999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8"/>
      <c r="Z25" s="148"/>
      <c r="AA25" s="148"/>
      <c r="AB25" s="148"/>
      <c r="AC25" s="148"/>
      <c r="AD25" s="148"/>
      <c r="AE25" s="148"/>
      <c r="AF25" s="148"/>
      <c r="AG25" s="148" t="s">
        <v>141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9">
        <v>5</v>
      </c>
      <c r="B26" s="180" t="s">
        <v>160</v>
      </c>
      <c r="C26" s="196" t="s">
        <v>161</v>
      </c>
      <c r="D26" s="181" t="s">
        <v>149</v>
      </c>
      <c r="E26" s="182">
        <v>436.0505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4" t="s">
        <v>150</v>
      </c>
      <c r="S26" s="184" t="s">
        <v>135</v>
      </c>
      <c r="T26" s="185" t="s">
        <v>135</v>
      </c>
      <c r="U26" s="159">
        <v>0.187</v>
      </c>
      <c r="V26" s="159">
        <f>ROUND(E26*U26,2)</f>
        <v>81.540000000000006</v>
      </c>
      <c r="W26" s="159"/>
      <c r="X26" s="159" t="s">
        <v>136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65" t="s">
        <v>162</v>
      </c>
      <c r="D27" s="266"/>
      <c r="E27" s="266"/>
      <c r="F27" s="266"/>
      <c r="G27" s="266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7" t="s">
        <v>163</v>
      </c>
      <c r="D28" s="161"/>
      <c r="E28" s="162">
        <v>400.4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48"/>
      <c r="Z28" s="148"/>
      <c r="AA28" s="148"/>
      <c r="AB28" s="148"/>
      <c r="AC28" s="148"/>
      <c r="AD28" s="148"/>
      <c r="AE28" s="148"/>
      <c r="AF28" s="148"/>
      <c r="AG28" s="148" t="s">
        <v>141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7" t="s">
        <v>164</v>
      </c>
      <c r="D29" s="161"/>
      <c r="E29" s="162">
        <v>12.24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48"/>
      <c r="Z29" s="148"/>
      <c r="AA29" s="148"/>
      <c r="AB29" s="148"/>
      <c r="AC29" s="148"/>
      <c r="AD29" s="148"/>
      <c r="AE29" s="148"/>
      <c r="AF29" s="148"/>
      <c r="AG29" s="148" t="s">
        <v>141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7" t="s">
        <v>165</v>
      </c>
      <c r="D30" s="161"/>
      <c r="E30" s="162">
        <v>5.4450000000000003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8"/>
      <c r="Z30" s="148"/>
      <c r="AA30" s="148"/>
      <c r="AB30" s="148"/>
      <c r="AC30" s="148"/>
      <c r="AD30" s="148"/>
      <c r="AE30" s="148"/>
      <c r="AF30" s="148"/>
      <c r="AG30" s="148" t="s">
        <v>141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7" t="s">
        <v>166</v>
      </c>
      <c r="D31" s="161"/>
      <c r="E31" s="162">
        <v>17.965499999999999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8"/>
      <c r="Z31" s="148"/>
      <c r="AA31" s="148"/>
      <c r="AB31" s="148"/>
      <c r="AC31" s="148"/>
      <c r="AD31" s="148"/>
      <c r="AE31" s="148"/>
      <c r="AF31" s="148"/>
      <c r="AG31" s="148" t="s">
        <v>141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9">
        <v>6</v>
      </c>
      <c r="B32" s="180" t="s">
        <v>167</v>
      </c>
      <c r="C32" s="196" t="s">
        <v>168</v>
      </c>
      <c r="D32" s="181" t="s">
        <v>149</v>
      </c>
      <c r="E32" s="182">
        <v>436.0505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4" t="s">
        <v>150</v>
      </c>
      <c r="S32" s="184" t="s">
        <v>135</v>
      </c>
      <c r="T32" s="185" t="s">
        <v>135</v>
      </c>
      <c r="U32" s="159">
        <v>5.8000000000000003E-2</v>
      </c>
      <c r="V32" s="159">
        <f>ROUND(E32*U32,2)</f>
        <v>25.29</v>
      </c>
      <c r="W32" s="159"/>
      <c r="X32" s="159" t="s">
        <v>136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65" t="s">
        <v>162</v>
      </c>
      <c r="D33" s="266"/>
      <c r="E33" s="266"/>
      <c r="F33" s="266"/>
      <c r="G33" s="266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7" t="s">
        <v>169</v>
      </c>
      <c r="D34" s="161"/>
      <c r="E34" s="162">
        <v>436.0505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48"/>
      <c r="Z34" s="148"/>
      <c r="AA34" s="148"/>
      <c r="AB34" s="148"/>
      <c r="AC34" s="148"/>
      <c r="AD34" s="148"/>
      <c r="AE34" s="148"/>
      <c r="AF34" s="148"/>
      <c r="AG34" s="148" t="s">
        <v>141</v>
      </c>
      <c r="AH34" s="148">
        <v>5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9">
        <v>7</v>
      </c>
      <c r="B35" s="180" t="s">
        <v>170</v>
      </c>
      <c r="C35" s="196" t="s">
        <v>171</v>
      </c>
      <c r="D35" s="181" t="s">
        <v>149</v>
      </c>
      <c r="E35" s="182">
        <v>99.024000000000001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4" t="s">
        <v>150</v>
      </c>
      <c r="S35" s="184" t="s">
        <v>135</v>
      </c>
      <c r="T35" s="185" t="s">
        <v>135</v>
      </c>
      <c r="U35" s="159">
        <v>0.36499999999999999</v>
      </c>
      <c r="V35" s="159">
        <f>ROUND(E35*U35,2)</f>
        <v>36.14</v>
      </c>
      <c r="W35" s="159"/>
      <c r="X35" s="159" t="s">
        <v>136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265" t="s">
        <v>172</v>
      </c>
      <c r="D36" s="266"/>
      <c r="E36" s="266"/>
      <c r="F36" s="266"/>
      <c r="G36" s="266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86" t="str">
        <f>C36</f>
        <v>zapažených i nezapažených s urovnáním dna do předepsaného profilu a spádu, s přehozením výkopku na přilehlém terénu na vzdálenost do 3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7" t="s">
        <v>173</v>
      </c>
      <c r="D37" s="161"/>
      <c r="E37" s="162">
        <v>21.6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48"/>
      <c r="Z37" s="148"/>
      <c r="AA37" s="148"/>
      <c r="AB37" s="148"/>
      <c r="AC37" s="148"/>
      <c r="AD37" s="148"/>
      <c r="AE37" s="148"/>
      <c r="AF37" s="148"/>
      <c r="AG37" s="148" t="s">
        <v>141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7" t="s">
        <v>174</v>
      </c>
      <c r="D38" s="161"/>
      <c r="E38" s="162">
        <v>63.863999999999997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8"/>
      <c r="Z38" s="148"/>
      <c r="AA38" s="148"/>
      <c r="AB38" s="148"/>
      <c r="AC38" s="148"/>
      <c r="AD38" s="148"/>
      <c r="AE38" s="148"/>
      <c r="AF38" s="148"/>
      <c r="AG38" s="148" t="s">
        <v>141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7" t="s">
        <v>175</v>
      </c>
      <c r="D39" s="161"/>
      <c r="E39" s="162">
        <v>6.4080000000000004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48"/>
      <c r="Z39" s="148"/>
      <c r="AA39" s="148"/>
      <c r="AB39" s="148"/>
      <c r="AC39" s="148"/>
      <c r="AD39" s="148"/>
      <c r="AE39" s="148"/>
      <c r="AF39" s="148"/>
      <c r="AG39" s="148" t="s">
        <v>141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7" t="s">
        <v>176</v>
      </c>
      <c r="D40" s="161"/>
      <c r="E40" s="162">
        <v>7.1520000000000001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48"/>
      <c r="Z40" s="148"/>
      <c r="AA40" s="148"/>
      <c r="AB40" s="148"/>
      <c r="AC40" s="148"/>
      <c r="AD40" s="148"/>
      <c r="AE40" s="148"/>
      <c r="AF40" s="148"/>
      <c r="AG40" s="148" t="s">
        <v>141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8</v>
      </c>
      <c r="B41" s="180" t="s">
        <v>177</v>
      </c>
      <c r="C41" s="196" t="s">
        <v>178</v>
      </c>
      <c r="D41" s="181" t="s">
        <v>149</v>
      </c>
      <c r="E41" s="182">
        <v>99.024000000000001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2">
        <v>0</v>
      </c>
      <c r="O41" s="182">
        <f>ROUND(E41*N41,2)</f>
        <v>0</v>
      </c>
      <c r="P41" s="182">
        <v>0</v>
      </c>
      <c r="Q41" s="182">
        <f>ROUND(E41*P41,2)</f>
        <v>0</v>
      </c>
      <c r="R41" s="184" t="s">
        <v>150</v>
      </c>
      <c r="S41" s="184" t="s">
        <v>135</v>
      </c>
      <c r="T41" s="185" t="s">
        <v>135</v>
      </c>
      <c r="U41" s="159">
        <v>0.38979999999999998</v>
      </c>
      <c r="V41" s="159">
        <f>ROUND(E41*U41,2)</f>
        <v>38.6</v>
      </c>
      <c r="W41" s="159"/>
      <c r="X41" s="159" t="s">
        <v>136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55"/>
      <c r="B42" s="156"/>
      <c r="C42" s="265" t="s">
        <v>172</v>
      </c>
      <c r="D42" s="266"/>
      <c r="E42" s="266"/>
      <c r="F42" s="266"/>
      <c r="G42" s="266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6" t="str">
        <f>C42</f>
        <v>zapažených i nezapažených s urovnáním dna do předepsaného profilu a spádu, s přehozením výkopku na přilehlém terénu na vzdálenost do 3 m od podélné osy rýhy nebo s naložením výkopku na dopravní prostředek.</v>
      </c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7" t="s">
        <v>179</v>
      </c>
      <c r="D43" s="161"/>
      <c r="E43" s="162">
        <v>99.024000000000001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48"/>
      <c r="Z43" s="148"/>
      <c r="AA43" s="148"/>
      <c r="AB43" s="148"/>
      <c r="AC43" s="148"/>
      <c r="AD43" s="148"/>
      <c r="AE43" s="148"/>
      <c r="AF43" s="148"/>
      <c r="AG43" s="148" t="s">
        <v>141</v>
      </c>
      <c r="AH43" s="148">
        <v>5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9">
        <v>9</v>
      </c>
      <c r="B44" s="180" t="s">
        <v>180</v>
      </c>
      <c r="C44" s="196" t="s">
        <v>181</v>
      </c>
      <c r="D44" s="181" t="s">
        <v>149</v>
      </c>
      <c r="E44" s="182">
        <v>65.201999999999998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2">
        <v>0</v>
      </c>
      <c r="O44" s="182">
        <f>ROUND(E44*N44,2)</f>
        <v>0</v>
      </c>
      <c r="P44" s="182">
        <v>0</v>
      </c>
      <c r="Q44" s="182">
        <f>ROUND(E44*P44,2)</f>
        <v>0</v>
      </c>
      <c r="R44" s="184" t="s">
        <v>150</v>
      </c>
      <c r="S44" s="184" t="s">
        <v>135</v>
      </c>
      <c r="T44" s="185" t="s">
        <v>135</v>
      </c>
      <c r="U44" s="159">
        <v>0.36499999999999999</v>
      </c>
      <c r="V44" s="159">
        <f>ROUND(E44*U44,2)</f>
        <v>23.8</v>
      </c>
      <c r="W44" s="159"/>
      <c r="X44" s="159" t="s">
        <v>136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1" x14ac:dyDescent="0.2">
      <c r="A45" s="155"/>
      <c r="B45" s="156"/>
      <c r="C45" s="265" t="s">
        <v>182</v>
      </c>
      <c r="D45" s="266"/>
      <c r="E45" s="266"/>
      <c r="F45" s="266"/>
      <c r="G45" s="266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6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7" t="s">
        <v>183</v>
      </c>
      <c r="D46" s="161"/>
      <c r="E46" s="162">
        <v>5.28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48"/>
      <c r="Z46" s="148"/>
      <c r="AA46" s="148"/>
      <c r="AB46" s="148"/>
      <c r="AC46" s="148"/>
      <c r="AD46" s="148"/>
      <c r="AE46" s="148"/>
      <c r="AF46" s="148"/>
      <c r="AG46" s="148" t="s">
        <v>141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7" t="s">
        <v>184</v>
      </c>
      <c r="D47" s="161"/>
      <c r="E47" s="162">
        <v>11.321999999999999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8"/>
      <c r="Z47" s="148"/>
      <c r="AA47" s="148"/>
      <c r="AB47" s="148"/>
      <c r="AC47" s="148"/>
      <c r="AD47" s="148"/>
      <c r="AE47" s="148"/>
      <c r="AF47" s="148"/>
      <c r="AG47" s="148" t="s">
        <v>141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01" t="s">
        <v>185</v>
      </c>
      <c r="D48" s="167"/>
      <c r="E48" s="168">
        <v>16.602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48"/>
      <c r="Z48" s="148"/>
      <c r="AA48" s="148"/>
      <c r="AB48" s="148"/>
      <c r="AC48" s="148"/>
      <c r="AD48" s="148"/>
      <c r="AE48" s="148"/>
      <c r="AF48" s="148"/>
      <c r="AG48" s="148" t="s">
        <v>141</v>
      </c>
      <c r="AH48" s="148">
        <v>1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7" t="s">
        <v>186</v>
      </c>
      <c r="D49" s="161"/>
      <c r="E49" s="162">
        <v>48.6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8"/>
      <c r="Z49" s="148"/>
      <c r="AA49" s="148"/>
      <c r="AB49" s="148"/>
      <c r="AC49" s="148"/>
      <c r="AD49" s="148"/>
      <c r="AE49" s="148"/>
      <c r="AF49" s="148"/>
      <c r="AG49" s="148" t="s">
        <v>141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9">
        <v>10</v>
      </c>
      <c r="B50" s="180" t="s">
        <v>187</v>
      </c>
      <c r="C50" s="196" t="s">
        <v>188</v>
      </c>
      <c r="D50" s="181" t="s">
        <v>149</v>
      </c>
      <c r="E50" s="182">
        <v>65.201999999999998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4" t="s">
        <v>150</v>
      </c>
      <c r="S50" s="184" t="s">
        <v>135</v>
      </c>
      <c r="T50" s="185" t="s">
        <v>135</v>
      </c>
      <c r="U50" s="159">
        <v>8.4000000000000005E-2</v>
      </c>
      <c r="V50" s="159">
        <f>ROUND(E50*U50,2)</f>
        <v>5.48</v>
      </c>
      <c r="W50" s="159"/>
      <c r="X50" s="159" t="s">
        <v>136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137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33.75" outlineLevel="1" x14ac:dyDescent="0.2">
      <c r="A51" s="155"/>
      <c r="B51" s="156"/>
      <c r="C51" s="265" t="s">
        <v>182</v>
      </c>
      <c r="D51" s="266"/>
      <c r="E51" s="266"/>
      <c r="F51" s="266"/>
      <c r="G51" s="266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6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7" t="s">
        <v>189</v>
      </c>
      <c r="D52" s="161"/>
      <c r="E52" s="162">
        <v>65.201999999999998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8"/>
      <c r="Z52" s="148"/>
      <c r="AA52" s="148"/>
      <c r="AB52" s="148"/>
      <c r="AC52" s="148"/>
      <c r="AD52" s="148"/>
      <c r="AE52" s="148"/>
      <c r="AF52" s="148"/>
      <c r="AG52" s="148" t="s">
        <v>141</v>
      </c>
      <c r="AH52" s="148">
        <v>5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9">
        <v>11</v>
      </c>
      <c r="B53" s="180" t="s">
        <v>190</v>
      </c>
      <c r="C53" s="196" t="s">
        <v>191</v>
      </c>
      <c r="D53" s="181" t="s">
        <v>149</v>
      </c>
      <c r="E53" s="182">
        <v>6.0940000000000003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4" t="s">
        <v>150</v>
      </c>
      <c r="S53" s="184" t="s">
        <v>135</v>
      </c>
      <c r="T53" s="185" t="s">
        <v>135</v>
      </c>
      <c r="U53" s="159">
        <v>3.5329999999999999</v>
      </c>
      <c r="V53" s="159">
        <f>ROUND(E53*U53,2)</f>
        <v>21.53</v>
      </c>
      <c r="W53" s="159"/>
      <c r="X53" s="159" t="s">
        <v>136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65" t="s">
        <v>192</v>
      </c>
      <c r="D54" s="266"/>
      <c r="E54" s="266"/>
      <c r="F54" s="266"/>
      <c r="G54" s="266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7" t="s">
        <v>193</v>
      </c>
      <c r="D55" s="161"/>
      <c r="E55" s="162">
        <v>3.92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48"/>
      <c r="Z55" s="148"/>
      <c r="AA55" s="148"/>
      <c r="AB55" s="148"/>
      <c r="AC55" s="148"/>
      <c r="AD55" s="148"/>
      <c r="AE55" s="148"/>
      <c r="AF55" s="148"/>
      <c r="AG55" s="148" t="s">
        <v>141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97" t="s">
        <v>194</v>
      </c>
      <c r="D56" s="161"/>
      <c r="E56" s="162">
        <v>0.224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8"/>
      <c r="Z56" s="148"/>
      <c r="AA56" s="148"/>
      <c r="AB56" s="148"/>
      <c r="AC56" s="148"/>
      <c r="AD56" s="148"/>
      <c r="AE56" s="148"/>
      <c r="AF56" s="148"/>
      <c r="AG56" s="148" t="s">
        <v>141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97" t="s">
        <v>195</v>
      </c>
      <c r="D57" s="161"/>
      <c r="E57" s="162">
        <v>0.49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48"/>
      <c r="Z57" s="148"/>
      <c r="AA57" s="148"/>
      <c r="AB57" s="148"/>
      <c r="AC57" s="148"/>
      <c r="AD57" s="148"/>
      <c r="AE57" s="148"/>
      <c r="AF57" s="148"/>
      <c r="AG57" s="148" t="s">
        <v>141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97" t="s">
        <v>196</v>
      </c>
      <c r="D58" s="161"/>
      <c r="E58" s="162">
        <v>0.89600000000000002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48"/>
      <c r="Z58" s="148"/>
      <c r="AA58" s="148"/>
      <c r="AB58" s="148"/>
      <c r="AC58" s="148"/>
      <c r="AD58" s="148"/>
      <c r="AE58" s="148"/>
      <c r="AF58" s="148"/>
      <c r="AG58" s="148" t="s">
        <v>141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7" t="s">
        <v>197</v>
      </c>
      <c r="D59" s="161"/>
      <c r="E59" s="162">
        <v>0.42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48"/>
      <c r="Z59" s="148"/>
      <c r="AA59" s="148"/>
      <c r="AB59" s="148"/>
      <c r="AC59" s="148"/>
      <c r="AD59" s="148"/>
      <c r="AE59" s="148"/>
      <c r="AF59" s="148"/>
      <c r="AG59" s="148" t="s">
        <v>141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7" t="s">
        <v>198</v>
      </c>
      <c r="D60" s="161"/>
      <c r="E60" s="162">
        <v>0.14399999999999999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48"/>
      <c r="Z60" s="148"/>
      <c r="AA60" s="148"/>
      <c r="AB60" s="148"/>
      <c r="AC60" s="148"/>
      <c r="AD60" s="148"/>
      <c r="AE60" s="148"/>
      <c r="AF60" s="148"/>
      <c r="AG60" s="148" t="s">
        <v>141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9">
        <v>12</v>
      </c>
      <c r="B61" s="180" t="s">
        <v>199</v>
      </c>
      <c r="C61" s="196" t="s">
        <v>200</v>
      </c>
      <c r="D61" s="181" t="s">
        <v>149</v>
      </c>
      <c r="E61" s="182">
        <v>541.78049999999996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4" t="s">
        <v>150</v>
      </c>
      <c r="S61" s="184" t="s">
        <v>135</v>
      </c>
      <c r="T61" s="185" t="s">
        <v>135</v>
      </c>
      <c r="U61" s="159">
        <v>1.0999999999999999E-2</v>
      </c>
      <c r="V61" s="159">
        <f>ROUND(E61*U61,2)</f>
        <v>5.96</v>
      </c>
      <c r="W61" s="159"/>
      <c r="X61" s="159" t="s">
        <v>136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137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5" t="s">
        <v>201</v>
      </c>
      <c r="D62" s="266"/>
      <c r="E62" s="266"/>
      <c r="F62" s="266"/>
      <c r="G62" s="266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97" t="s">
        <v>169</v>
      </c>
      <c r="D63" s="161"/>
      <c r="E63" s="162">
        <v>436.0505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48"/>
      <c r="Z63" s="148"/>
      <c r="AA63" s="148"/>
      <c r="AB63" s="148"/>
      <c r="AC63" s="148"/>
      <c r="AD63" s="148"/>
      <c r="AE63" s="148"/>
      <c r="AF63" s="148"/>
      <c r="AG63" s="148" t="s">
        <v>141</v>
      </c>
      <c r="AH63" s="148">
        <v>5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7" t="s">
        <v>179</v>
      </c>
      <c r="D64" s="161"/>
      <c r="E64" s="162">
        <v>99.024000000000001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48"/>
      <c r="Z64" s="148"/>
      <c r="AA64" s="148"/>
      <c r="AB64" s="148"/>
      <c r="AC64" s="148"/>
      <c r="AD64" s="148"/>
      <c r="AE64" s="148"/>
      <c r="AF64" s="148"/>
      <c r="AG64" s="148" t="s">
        <v>141</v>
      </c>
      <c r="AH64" s="148">
        <v>5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7" t="s">
        <v>189</v>
      </c>
      <c r="D65" s="161"/>
      <c r="E65" s="162">
        <v>65.201999999999998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48"/>
      <c r="Z65" s="148"/>
      <c r="AA65" s="148"/>
      <c r="AB65" s="148"/>
      <c r="AC65" s="148"/>
      <c r="AD65" s="148"/>
      <c r="AE65" s="148"/>
      <c r="AF65" s="148"/>
      <c r="AG65" s="148" t="s">
        <v>141</v>
      </c>
      <c r="AH65" s="148">
        <v>5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97" t="s">
        <v>202</v>
      </c>
      <c r="D66" s="161"/>
      <c r="E66" s="162">
        <v>6.0940000000000003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48"/>
      <c r="Z66" s="148"/>
      <c r="AA66" s="148"/>
      <c r="AB66" s="148"/>
      <c r="AC66" s="148"/>
      <c r="AD66" s="148"/>
      <c r="AE66" s="148"/>
      <c r="AF66" s="148"/>
      <c r="AG66" s="148" t="s">
        <v>141</v>
      </c>
      <c r="AH66" s="148">
        <v>5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97" t="s">
        <v>203</v>
      </c>
      <c r="D67" s="161"/>
      <c r="E67" s="162">
        <v>-16.2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48"/>
      <c r="Z67" s="148"/>
      <c r="AA67" s="148"/>
      <c r="AB67" s="148"/>
      <c r="AC67" s="148"/>
      <c r="AD67" s="148"/>
      <c r="AE67" s="148"/>
      <c r="AF67" s="148"/>
      <c r="AG67" s="148" t="s">
        <v>141</v>
      </c>
      <c r="AH67" s="148">
        <v>5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97" t="s">
        <v>204</v>
      </c>
      <c r="D68" s="161"/>
      <c r="E68" s="162">
        <v>-48.39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48"/>
      <c r="Z68" s="148"/>
      <c r="AA68" s="148"/>
      <c r="AB68" s="148"/>
      <c r="AC68" s="148"/>
      <c r="AD68" s="148"/>
      <c r="AE68" s="148"/>
      <c r="AF68" s="148"/>
      <c r="AG68" s="148" t="s">
        <v>141</v>
      </c>
      <c r="AH68" s="148">
        <v>5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9">
        <v>13</v>
      </c>
      <c r="B69" s="180" t="s">
        <v>205</v>
      </c>
      <c r="C69" s="196" t="s">
        <v>206</v>
      </c>
      <c r="D69" s="181" t="s">
        <v>149</v>
      </c>
      <c r="E69" s="182">
        <v>6.0940000000000003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2">
        <v>0</v>
      </c>
      <c r="O69" s="182">
        <f>ROUND(E69*N69,2)</f>
        <v>0</v>
      </c>
      <c r="P69" s="182">
        <v>0</v>
      </c>
      <c r="Q69" s="182">
        <f>ROUND(E69*P69,2)</f>
        <v>0</v>
      </c>
      <c r="R69" s="184" t="s">
        <v>150</v>
      </c>
      <c r="S69" s="184" t="s">
        <v>135</v>
      </c>
      <c r="T69" s="185" t="s">
        <v>135</v>
      </c>
      <c r="U69" s="159">
        <v>0.65200000000000002</v>
      </c>
      <c r="V69" s="159">
        <f>ROUND(E69*U69,2)</f>
        <v>3.97</v>
      </c>
      <c r="W69" s="159"/>
      <c r="X69" s="159" t="s">
        <v>136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97" t="s">
        <v>202</v>
      </c>
      <c r="D70" s="161"/>
      <c r="E70" s="162">
        <v>6.0940000000000003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48"/>
      <c r="Z70" s="148"/>
      <c r="AA70" s="148"/>
      <c r="AB70" s="148"/>
      <c r="AC70" s="148"/>
      <c r="AD70" s="148"/>
      <c r="AE70" s="148"/>
      <c r="AF70" s="148"/>
      <c r="AG70" s="148" t="s">
        <v>141</v>
      </c>
      <c r="AH70" s="148">
        <v>5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9">
        <v>14</v>
      </c>
      <c r="B71" s="180" t="s">
        <v>207</v>
      </c>
      <c r="C71" s="196" t="s">
        <v>208</v>
      </c>
      <c r="D71" s="181" t="s">
        <v>149</v>
      </c>
      <c r="E71" s="182">
        <v>541.78049999999996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2">
        <v>0</v>
      </c>
      <c r="O71" s="182">
        <f>ROUND(E71*N71,2)</f>
        <v>0</v>
      </c>
      <c r="P71" s="182">
        <v>0</v>
      </c>
      <c r="Q71" s="182">
        <f>ROUND(E71*P71,2)</f>
        <v>0</v>
      </c>
      <c r="R71" s="184" t="s">
        <v>150</v>
      </c>
      <c r="S71" s="184" t="s">
        <v>135</v>
      </c>
      <c r="T71" s="185" t="s">
        <v>135</v>
      </c>
      <c r="U71" s="159">
        <v>8.9999999999999993E-3</v>
      </c>
      <c r="V71" s="159">
        <f>ROUND(E71*U71,2)</f>
        <v>4.88</v>
      </c>
      <c r="W71" s="159"/>
      <c r="X71" s="159" t="s">
        <v>136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7" t="s">
        <v>209</v>
      </c>
      <c r="D72" s="161"/>
      <c r="E72" s="162">
        <v>541.78049999999996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48"/>
      <c r="Z72" s="148"/>
      <c r="AA72" s="148"/>
      <c r="AB72" s="148"/>
      <c r="AC72" s="148"/>
      <c r="AD72" s="148"/>
      <c r="AE72" s="148"/>
      <c r="AF72" s="148"/>
      <c r="AG72" s="148" t="s">
        <v>141</v>
      </c>
      <c r="AH72" s="148">
        <v>5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9">
        <v>15</v>
      </c>
      <c r="B73" s="180" t="s">
        <v>210</v>
      </c>
      <c r="C73" s="196" t="s">
        <v>211</v>
      </c>
      <c r="D73" s="181" t="s">
        <v>149</v>
      </c>
      <c r="E73" s="182">
        <v>16.2</v>
      </c>
      <c r="F73" s="183"/>
      <c r="G73" s="184">
        <f>ROUND(E73*F73,2)</f>
        <v>0</v>
      </c>
      <c r="H73" s="183"/>
      <c r="I73" s="184">
        <f>ROUND(E73*H73,2)</f>
        <v>0</v>
      </c>
      <c r="J73" s="183"/>
      <c r="K73" s="184">
        <f>ROUND(E73*J73,2)</f>
        <v>0</v>
      </c>
      <c r="L73" s="184">
        <v>21</v>
      </c>
      <c r="M73" s="184">
        <f>G73*(1+L73/100)</f>
        <v>0</v>
      </c>
      <c r="N73" s="182">
        <v>0</v>
      </c>
      <c r="O73" s="182">
        <f>ROUND(E73*N73,2)</f>
        <v>0</v>
      </c>
      <c r="P73" s="182">
        <v>0</v>
      </c>
      <c r="Q73" s="182">
        <f>ROUND(E73*P73,2)</f>
        <v>0</v>
      </c>
      <c r="R73" s="184" t="s">
        <v>150</v>
      </c>
      <c r="S73" s="184" t="s">
        <v>135</v>
      </c>
      <c r="T73" s="185" t="s">
        <v>135</v>
      </c>
      <c r="U73" s="159">
        <v>0.20200000000000001</v>
      </c>
      <c r="V73" s="159">
        <f>ROUND(E73*U73,2)</f>
        <v>3.27</v>
      </c>
      <c r="W73" s="159"/>
      <c r="X73" s="159" t="s">
        <v>136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137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265" t="s">
        <v>212</v>
      </c>
      <c r="D74" s="266"/>
      <c r="E74" s="266"/>
      <c r="F74" s="266"/>
      <c r="G74" s="266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48"/>
      <c r="Z74" s="148"/>
      <c r="AA74" s="148"/>
      <c r="AB74" s="148"/>
      <c r="AC74" s="148"/>
      <c r="AD74" s="148"/>
      <c r="AE74" s="148"/>
      <c r="AF74" s="148"/>
      <c r="AG74" s="148" t="s">
        <v>139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7" t="s">
        <v>213</v>
      </c>
      <c r="D75" s="161"/>
      <c r="E75" s="162">
        <v>16.2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48"/>
      <c r="Z75" s="148"/>
      <c r="AA75" s="148"/>
      <c r="AB75" s="148"/>
      <c r="AC75" s="148"/>
      <c r="AD75" s="148"/>
      <c r="AE75" s="148"/>
      <c r="AF75" s="148"/>
      <c r="AG75" s="148" t="s">
        <v>141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9">
        <v>16</v>
      </c>
      <c r="B76" s="180" t="s">
        <v>214</v>
      </c>
      <c r="C76" s="196" t="s">
        <v>215</v>
      </c>
      <c r="D76" s="181" t="s">
        <v>149</v>
      </c>
      <c r="E76" s="182">
        <v>48.39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4" t="s">
        <v>150</v>
      </c>
      <c r="S76" s="184" t="s">
        <v>135</v>
      </c>
      <c r="T76" s="185" t="s">
        <v>135</v>
      </c>
      <c r="U76" s="159">
        <v>1.1499999999999999</v>
      </c>
      <c r="V76" s="159">
        <f>ROUND(E76*U76,2)</f>
        <v>55.65</v>
      </c>
      <c r="W76" s="159"/>
      <c r="X76" s="159" t="s">
        <v>136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65" t="s">
        <v>212</v>
      </c>
      <c r="D77" s="266"/>
      <c r="E77" s="266"/>
      <c r="F77" s="266"/>
      <c r="G77" s="266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7" t="s">
        <v>216</v>
      </c>
      <c r="D78" s="161"/>
      <c r="E78" s="162">
        <v>39.914999999999999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48"/>
      <c r="Z78" s="148"/>
      <c r="AA78" s="148"/>
      <c r="AB78" s="148"/>
      <c r="AC78" s="148"/>
      <c r="AD78" s="148"/>
      <c r="AE78" s="148"/>
      <c r="AF78" s="148"/>
      <c r="AG78" s="148" t="s">
        <v>141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7" t="s">
        <v>217</v>
      </c>
      <c r="D79" s="161"/>
      <c r="E79" s="162">
        <v>4.0049999999999999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48"/>
      <c r="Z79" s="148"/>
      <c r="AA79" s="148"/>
      <c r="AB79" s="148"/>
      <c r="AC79" s="148"/>
      <c r="AD79" s="148"/>
      <c r="AE79" s="148"/>
      <c r="AF79" s="148"/>
      <c r="AG79" s="148" t="s">
        <v>141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7" t="s">
        <v>218</v>
      </c>
      <c r="D80" s="161"/>
      <c r="E80" s="162">
        <v>4.47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48"/>
      <c r="Z80" s="148"/>
      <c r="AA80" s="148"/>
      <c r="AB80" s="148"/>
      <c r="AC80" s="148"/>
      <c r="AD80" s="148"/>
      <c r="AE80" s="148"/>
      <c r="AF80" s="148"/>
      <c r="AG80" s="148" t="s">
        <v>141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9">
        <v>17</v>
      </c>
      <c r="B81" s="180" t="s">
        <v>219</v>
      </c>
      <c r="C81" s="196" t="s">
        <v>220</v>
      </c>
      <c r="D81" s="181" t="s">
        <v>149</v>
      </c>
      <c r="E81" s="182">
        <v>5.4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2">
        <v>1.7</v>
      </c>
      <c r="O81" s="182">
        <f>ROUND(E81*N81,2)</f>
        <v>9.18</v>
      </c>
      <c r="P81" s="182">
        <v>0</v>
      </c>
      <c r="Q81" s="182">
        <f>ROUND(E81*P81,2)</f>
        <v>0</v>
      </c>
      <c r="R81" s="184" t="s">
        <v>150</v>
      </c>
      <c r="S81" s="184" t="s">
        <v>135</v>
      </c>
      <c r="T81" s="185" t="s">
        <v>135</v>
      </c>
      <c r="U81" s="159">
        <v>1.587</v>
      </c>
      <c r="V81" s="159">
        <f>ROUND(E81*U81,2)</f>
        <v>8.57</v>
      </c>
      <c r="W81" s="159"/>
      <c r="X81" s="159" t="s">
        <v>136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55"/>
      <c r="B82" s="156"/>
      <c r="C82" s="265" t="s">
        <v>221</v>
      </c>
      <c r="D82" s="266"/>
      <c r="E82" s="266"/>
      <c r="F82" s="266"/>
      <c r="G82" s="266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48"/>
      <c r="Z82" s="148"/>
      <c r="AA82" s="148"/>
      <c r="AB82" s="148"/>
      <c r="AC82" s="148"/>
      <c r="AD82" s="148"/>
      <c r="AE82" s="148"/>
      <c r="AF82" s="148"/>
      <c r="AG82" s="148" t="s">
        <v>139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86" t="str">
        <f>C82</f>
        <v>sypaninou z vhodných hornin tř. 1 - 4 nebo materiálem připraveným podél výkopu ve vzdálenosti do 3 m od jeho kraje, pro jakoukoliv hloubku výkopu a jakoukoliv míru zhutnění,</v>
      </c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7" t="s">
        <v>222</v>
      </c>
      <c r="D83" s="161"/>
      <c r="E83" s="162">
        <v>5.4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48"/>
      <c r="Z83" s="148"/>
      <c r="AA83" s="148"/>
      <c r="AB83" s="148"/>
      <c r="AC83" s="148"/>
      <c r="AD83" s="148"/>
      <c r="AE83" s="148"/>
      <c r="AF83" s="148"/>
      <c r="AG83" s="148" t="s">
        <v>141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9">
        <v>18</v>
      </c>
      <c r="B84" s="180" t="s">
        <v>223</v>
      </c>
      <c r="C84" s="196" t="s">
        <v>224</v>
      </c>
      <c r="D84" s="181" t="s">
        <v>133</v>
      </c>
      <c r="E84" s="182">
        <v>288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2">
        <v>0</v>
      </c>
      <c r="O84" s="182">
        <f>ROUND(E84*N84,2)</f>
        <v>0</v>
      </c>
      <c r="P84" s="182">
        <v>0</v>
      </c>
      <c r="Q84" s="182">
        <f>ROUND(E84*P84,2)</f>
        <v>0</v>
      </c>
      <c r="R84" s="184" t="s">
        <v>225</v>
      </c>
      <c r="S84" s="184" t="s">
        <v>135</v>
      </c>
      <c r="T84" s="185" t="s">
        <v>135</v>
      </c>
      <c r="U84" s="159">
        <v>0.06</v>
      </c>
      <c r="V84" s="159">
        <f>ROUND(E84*U84,2)</f>
        <v>17.28</v>
      </c>
      <c r="W84" s="159"/>
      <c r="X84" s="159" t="s">
        <v>136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65" t="s">
        <v>226</v>
      </c>
      <c r="D85" s="266"/>
      <c r="E85" s="266"/>
      <c r="F85" s="266"/>
      <c r="G85" s="266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48"/>
      <c r="Z85" s="148"/>
      <c r="AA85" s="148"/>
      <c r="AB85" s="148"/>
      <c r="AC85" s="148"/>
      <c r="AD85" s="148"/>
      <c r="AE85" s="148"/>
      <c r="AF85" s="148"/>
      <c r="AG85" s="148" t="s">
        <v>139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7" t="s">
        <v>227</v>
      </c>
      <c r="D86" s="161"/>
      <c r="E86" s="162">
        <v>288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48"/>
      <c r="Z86" s="148"/>
      <c r="AA86" s="148"/>
      <c r="AB86" s="148"/>
      <c r="AC86" s="148"/>
      <c r="AD86" s="148"/>
      <c r="AE86" s="148"/>
      <c r="AF86" s="148"/>
      <c r="AG86" s="148" t="s">
        <v>141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9">
        <v>19</v>
      </c>
      <c r="B87" s="180" t="s">
        <v>228</v>
      </c>
      <c r="C87" s="196" t="s">
        <v>229</v>
      </c>
      <c r="D87" s="181" t="s">
        <v>133</v>
      </c>
      <c r="E87" s="182">
        <v>1136.99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21</v>
      </c>
      <c r="M87" s="184">
        <f>G87*(1+L87/100)</f>
        <v>0</v>
      </c>
      <c r="N87" s="182">
        <v>0</v>
      </c>
      <c r="O87" s="182">
        <f>ROUND(E87*N87,2)</f>
        <v>0</v>
      </c>
      <c r="P87" s="182">
        <v>0</v>
      </c>
      <c r="Q87" s="182">
        <f>ROUND(E87*P87,2)</f>
        <v>0</v>
      </c>
      <c r="R87" s="184" t="s">
        <v>150</v>
      </c>
      <c r="S87" s="184" t="s">
        <v>135</v>
      </c>
      <c r="T87" s="185" t="s">
        <v>135</v>
      </c>
      <c r="U87" s="159">
        <v>1.7999999999999999E-2</v>
      </c>
      <c r="V87" s="159">
        <f>ROUND(E87*U87,2)</f>
        <v>20.47</v>
      </c>
      <c r="W87" s="159"/>
      <c r="X87" s="159" t="s">
        <v>136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65" t="s">
        <v>230</v>
      </c>
      <c r="D88" s="266"/>
      <c r="E88" s="266"/>
      <c r="F88" s="266"/>
      <c r="G88" s="266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48"/>
      <c r="Z88" s="148"/>
      <c r="AA88" s="148"/>
      <c r="AB88" s="148"/>
      <c r="AC88" s="148"/>
      <c r="AD88" s="148"/>
      <c r="AE88" s="148"/>
      <c r="AF88" s="148"/>
      <c r="AG88" s="148" t="s">
        <v>139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7" t="s">
        <v>231</v>
      </c>
      <c r="D89" s="161"/>
      <c r="E89" s="162">
        <v>780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48"/>
      <c r="Z89" s="148"/>
      <c r="AA89" s="148"/>
      <c r="AB89" s="148"/>
      <c r="AC89" s="148"/>
      <c r="AD89" s="148"/>
      <c r="AE89" s="148"/>
      <c r="AF89" s="148"/>
      <c r="AG89" s="148" t="s">
        <v>141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7" t="s">
        <v>232</v>
      </c>
      <c r="D90" s="161"/>
      <c r="E90" s="162">
        <v>338.65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48"/>
      <c r="Z90" s="148"/>
      <c r="AA90" s="148"/>
      <c r="AB90" s="148"/>
      <c r="AC90" s="148"/>
      <c r="AD90" s="148"/>
      <c r="AE90" s="148"/>
      <c r="AF90" s="148"/>
      <c r="AG90" s="148" t="s">
        <v>141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7" t="s">
        <v>233</v>
      </c>
      <c r="D91" s="161"/>
      <c r="E91" s="162">
        <v>13.94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48"/>
      <c r="Z91" s="148"/>
      <c r="AA91" s="148"/>
      <c r="AB91" s="148"/>
      <c r="AC91" s="148"/>
      <c r="AD91" s="148"/>
      <c r="AE91" s="148"/>
      <c r="AF91" s="148"/>
      <c r="AG91" s="148" t="s">
        <v>141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7" t="s">
        <v>234</v>
      </c>
      <c r="D92" s="161"/>
      <c r="E92" s="162">
        <v>4.4000000000000004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48"/>
      <c r="Z92" s="148"/>
      <c r="AA92" s="148"/>
      <c r="AB92" s="148"/>
      <c r="AC92" s="148"/>
      <c r="AD92" s="148"/>
      <c r="AE92" s="148"/>
      <c r="AF92" s="148"/>
      <c r="AG92" s="148" t="s">
        <v>141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9">
        <v>20</v>
      </c>
      <c r="B93" s="180" t="s">
        <v>235</v>
      </c>
      <c r="C93" s="196" t="s">
        <v>236</v>
      </c>
      <c r="D93" s="181" t="s">
        <v>133</v>
      </c>
      <c r="E93" s="182">
        <v>288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2">
        <v>0</v>
      </c>
      <c r="O93" s="182">
        <f>ROUND(E93*N93,2)</f>
        <v>0</v>
      </c>
      <c r="P93" s="182">
        <v>0</v>
      </c>
      <c r="Q93" s="182">
        <f>ROUND(E93*P93,2)</f>
        <v>0</v>
      </c>
      <c r="R93" s="184" t="s">
        <v>150</v>
      </c>
      <c r="S93" s="184" t="s">
        <v>135</v>
      </c>
      <c r="T93" s="185" t="s">
        <v>135</v>
      </c>
      <c r="U93" s="159">
        <v>0.17699999999999999</v>
      </c>
      <c r="V93" s="159">
        <f>ROUND(E93*U93,2)</f>
        <v>50.98</v>
      </c>
      <c r="W93" s="159"/>
      <c r="X93" s="159" t="s">
        <v>136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55"/>
      <c r="B94" s="156"/>
      <c r="C94" s="265" t="s">
        <v>237</v>
      </c>
      <c r="D94" s="266"/>
      <c r="E94" s="266"/>
      <c r="F94" s="266"/>
      <c r="G94" s="266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86" t="str">
        <f>C94</f>
        <v>s případným nutným přemístěním hromad nebo dočasných skládek na místo potřeby ze vzdálenosti do 30 m, v rovině nebo ve svahu do 1 : 5,</v>
      </c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7" t="s">
        <v>227</v>
      </c>
      <c r="D95" s="161"/>
      <c r="E95" s="162">
        <v>288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48"/>
      <c r="Z95" s="148"/>
      <c r="AA95" s="148"/>
      <c r="AB95" s="148"/>
      <c r="AC95" s="148"/>
      <c r="AD95" s="148"/>
      <c r="AE95" s="148"/>
      <c r="AF95" s="148"/>
      <c r="AG95" s="148" t="s">
        <v>141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9">
        <v>21</v>
      </c>
      <c r="B96" s="180" t="s">
        <v>238</v>
      </c>
      <c r="C96" s="196" t="s">
        <v>239</v>
      </c>
      <c r="D96" s="181" t="s">
        <v>240</v>
      </c>
      <c r="E96" s="182">
        <v>541.78049999999996</v>
      </c>
      <c r="F96" s="183"/>
      <c r="G96" s="184">
        <f>ROUND(E96*F96,2)</f>
        <v>0</v>
      </c>
      <c r="H96" s="183"/>
      <c r="I96" s="184">
        <f>ROUND(E96*H96,2)</f>
        <v>0</v>
      </c>
      <c r="J96" s="183"/>
      <c r="K96" s="184">
        <f>ROUND(E96*J96,2)</f>
        <v>0</v>
      </c>
      <c r="L96" s="184">
        <v>21</v>
      </c>
      <c r="M96" s="184">
        <f>G96*(1+L96/100)</f>
        <v>0</v>
      </c>
      <c r="N96" s="182">
        <v>0</v>
      </c>
      <c r="O96" s="182">
        <f>ROUND(E96*N96,2)</f>
        <v>0</v>
      </c>
      <c r="P96" s="182">
        <v>0</v>
      </c>
      <c r="Q96" s="182">
        <f>ROUND(E96*P96,2)</f>
        <v>0</v>
      </c>
      <c r="R96" s="184" t="s">
        <v>150</v>
      </c>
      <c r="S96" s="184" t="s">
        <v>135</v>
      </c>
      <c r="T96" s="185" t="s">
        <v>135</v>
      </c>
      <c r="U96" s="159">
        <v>0</v>
      </c>
      <c r="V96" s="159">
        <f>ROUND(E96*U96,2)</f>
        <v>0</v>
      </c>
      <c r="W96" s="159"/>
      <c r="X96" s="159" t="s">
        <v>136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137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7" t="s">
        <v>209</v>
      </c>
      <c r="D97" s="161"/>
      <c r="E97" s="162">
        <v>541.78049999999996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48"/>
      <c r="Z97" s="148"/>
      <c r="AA97" s="148"/>
      <c r="AB97" s="148"/>
      <c r="AC97" s="148"/>
      <c r="AD97" s="148"/>
      <c r="AE97" s="148"/>
      <c r="AF97" s="148"/>
      <c r="AG97" s="148" t="s">
        <v>141</v>
      </c>
      <c r="AH97" s="148">
        <v>5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87">
        <v>22</v>
      </c>
      <c r="B98" s="188" t="s">
        <v>241</v>
      </c>
      <c r="C98" s="202" t="s">
        <v>242</v>
      </c>
      <c r="D98" s="189" t="s">
        <v>243</v>
      </c>
      <c r="E98" s="190">
        <v>1</v>
      </c>
      <c r="F98" s="191"/>
      <c r="G98" s="192">
        <f>ROUND(E98*F98,2)</f>
        <v>0</v>
      </c>
      <c r="H98" s="191"/>
      <c r="I98" s="192">
        <f>ROUND(E98*H98,2)</f>
        <v>0</v>
      </c>
      <c r="J98" s="191"/>
      <c r="K98" s="192">
        <f>ROUND(E98*J98,2)</f>
        <v>0</v>
      </c>
      <c r="L98" s="192">
        <v>21</v>
      </c>
      <c r="M98" s="192">
        <f>G98*(1+L98/100)</f>
        <v>0</v>
      </c>
      <c r="N98" s="190">
        <v>0</v>
      </c>
      <c r="O98" s="190">
        <f>ROUND(E98*N98,2)</f>
        <v>0</v>
      </c>
      <c r="P98" s="190">
        <v>0</v>
      </c>
      <c r="Q98" s="190">
        <f>ROUND(E98*P98,2)</f>
        <v>0</v>
      </c>
      <c r="R98" s="192"/>
      <c r="S98" s="192" t="s">
        <v>135</v>
      </c>
      <c r="T98" s="193" t="s">
        <v>244</v>
      </c>
      <c r="U98" s="159">
        <v>0</v>
      </c>
      <c r="V98" s="159">
        <f>ROUND(E98*U98,2)</f>
        <v>0</v>
      </c>
      <c r="W98" s="159"/>
      <c r="X98" s="159" t="s">
        <v>136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137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87">
        <v>23</v>
      </c>
      <c r="B99" s="188" t="s">
        <v>245</v>
      </c>
      <c r="C99" s="202" t="s">
        <v>246</v>
      </c>
      <c r="D99" s="189" t="s">
        <v>247</v>
      </c>
      <c r="E99" s="190">
        <v>6</v>
      </c>
      <c r="F99" s="191"/>
      <c r="G99" s="192">
        <f>ROUND(E99*F99,2)</f>
        <v>0</v>
      </c>
      <c r="H99" s="191"/>
      <c r="I99" s="192">
        <f>ROUND(E99*H99,2)</f>
        <v>0</v>
      </c>
      <c r="J99" s="191"/>
      <c r="K99" s="192">
        <f>ROUND(E99*J99,2)</f>
        <v>0</v>
      </c>
      <c r="L99" s="192">
        <v>21</v>
      </c>
      <c r="M99" s="192">
        <f>G99*(1+L99/100)</f>
        <v>0</v>
      </c>
      <c r="N99" s="190">
        <v>1E-3</v>
      </c>
      <c r="O99" s="190">
        <f>ROUND(E99*N99,2)</f>
        <v>0.01</v>
      </c>
      <c r="P99" s="190">
        <v>0</v>
      </c>
      <c r="Q99" s="190">
        <f>ROUND(E99*P99,2)</f>
        <v>0</v>
      </c>
      <c r="R99" s="192" t="s">
        <v>248</v>
      </c>
      <c r="S99" s="192" t="s">
        <v>135</v>
      </c>
      <c r="T99" s="193" t="s">
        <v>135</v>
      </c>
      <c r="U99" s="159">
        <v>0</v>
      </c>
      <c r="V99" s="159">
        <f>ROUND(E99*U99,2)</f>
        <v>0</v>
      </c>
      <c r="W99" s="159"/>
      <c r="X99" s="159" t="s">
        <v>249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250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72" t="s">
        <v>129</v>
      </c>
      <c r="B100" s="173" t="s">
        <v>66</v>
      </c>
      <c r="C100" s="195" t="s">
        <v>67</v>
      </c>
      <c r="D100" s="174"/>
      <c r="E100" s="175"/>
      <c r="F100" s="176"/>
      <c r="G100" s="176">
        <f>SUMIF(AG101:AG150,"&lt;&gt;NOR",G101:G150)</f>
        <v>0</v>
      </c>
      <c r="H100" s="176"/>
      <c r="I100" s="176">
        <f>SUM(I101:I150)</f>
        <v>0</v>
      </c>
      <c r="J100" s="176"/>
      <c r="K100" s="176">
        <f>SUM(K101:K150)</f>
        <v>0</v>
      </c>
      <c r="L100" s="176"/>
      <c r="M100" s="176">
        <f>SUM(M101:M150)</f>
        <v>0</v>
      </c>
      <c r="N100" s="175"/>
      <c r="O100" s="175">
        <f>SUM(O101:O150)</f>
        <v>214.82999999999998</v>
      </c>
      <c r="P100" s="175"/>
      <c r="Q100" s="175">
        <f>SUM(Q101:Q150)</f>
        <v>0</v>
      </c>
      <c r="R100" s="176"/>
      <c r="S100" s="176"/>
      <c r="T100" s="177"/>
      <c r="U100" s="171"/>
      <c r="V100" s="171">
        <f>SUM(V101:V150)</f>
        <v>424</v>
      </c>
      <c r="W100" s="171"/>
      <c r="X100" s="171"/>
      <c r="AG100" t="s">
        <v>130</v>
      </c>
    </row>
    <row r="101" spans="1:60" outlineLevel="1" x14ac:dyDescent="0.2">
      <c r="A101" s="179">
        <v>24</v>
      </c>
      <c r="B101" s="180" t="s">
        <v>251</v>
      </c>
      <c r="C101" s="196" t="s">
        <v>252</v>
      </c>
      <c r="D101" s="181" t="s">
        <v>133</v>
      </c>
      <c r="E101" s="182">
        <v>458.64</v>
      </c>
      <c r="F101" s="183"/>
      <c r="G101" s="184">
        <f>ROUND(E101*F101,2)</f>
        <v>0</v>
      </c>
      <c r="H101" s="183"/>
      <c r="I101" s="184">
        <f>ROUND(E101*H101,2)</f>
        <v>0</v>
      </c>
      <c r="J101" s="183"/>
      <c r="K101" s="184">
        <f>ROUND(E101*J101,2)</f>
        <v>0</v>
      </c>
      <c r="L101" s="184">
        <v>21</v>
      </c>
      <c r="M101" s="184">
        <f>G101*(1+L101/100)</f>
        <v>0</v>
      </c>
      <c r="N101" s="182">
        <v>1.8000000000000001E-4</v>
      </c>
      <c r="O101" s="182">
        <f>ROUND(E101*N101,2)</f>
        <v>0.08</v>
      </c>
      <c r="P101" s="182">
        <v>0</v>
      </c>
      <c r="Q101" s="182">
        <f>ROUND(E101*P101,2)</f>
        <v>0</v>
      </c>
      <c r="R101" s="184" t="s">
        <v>253</v>
      </c>
      <c r="S101" s="184" t="s">
        <v>135</v>
      </c>
      <c r="T101" s="185" t="s">
        <v>135</v>
      </c>
      <c r="U101" s="159">
        <v>7.4999999999999997E-2</v>
      </c>
      <c r="V101" s="159">
        <f>ROUND(E101*U101,2)</f>
        <v>34.4</v>
      </c>
      <c r="W101" s="159"/>
      <c r="X101" s="159" t="s">
        <v>136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65" t="s">
        <v>254</v>
      </c>
      <c r="D102" s="266"/>
      <c r="E102" s="266"/>
      <c r="F102" s="266"/>
      <c r="G102" s="266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7" t="s">
        <v>255</v>
      </c>
      <c r="D103" s="161"/>
      <c r="E103" s="162">
        <v>426.6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141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7" t="s">
        <v>256</v>
      </c>
      <c r="D104" s="161"/>
      <c r="E104" s="162">
        <v>32.04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141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9">
        <v>25</v>
      </c>
      <c r="B105" s="180" t="s">
        <v>257</v>
      </c>
      <c r="C105" s="196" t="s">
        <v>258</v>
      </c>
      <c r="D105" s="181" t="s">
        <v>133</v>
      </c>
      <c r="E105" s="182">
        <v>24.882000000000001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2">
        <v>4.0000000000000003E-5</v>
      </c>
      <c r="O105" s="182">
        <f>ROUND(E105*N105,2)</f>
        <v>0</v>
      </c>
      <c r="P105" s="182">
        <v>0</v>
      </c>
      <c r="Q105" s="182">
        <f>ROUND(E105*P105,2)</f>
        <v>0</v>
      </c>
      <c r="R105" s="184" t="s">
        <v>259</v>
      </c>
      <c r="S105" s="184" t="s">
        <v>135</v>
      </c>
      <c r="T105" s="185" t="s">
        <v>135</v>
      </c>
      <c r="U105" s="159">
        <v>0.06</v>
      </c>
      <c r="V105" s="159">
        <f>ROUND(E105*U105,2)</f>
        <v>1.49</v>
      </c>
      <c r="W105" s="159"/>
      <c r="X105" s="159" t="s">
        <v>136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7" t="s">
        <v>260</v>
      </c>
      <c r="D106" s="161"/>
      <c r="E106" s="162">
        <v>7.65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141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7" t="s">
        <v>261</v>
      </c>
      <c r="D107" s="161"/>
      <c r="E107" s="162">
        <v>2.64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141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7" t="s">
        <v>262</v>
      </c>
      <c r="D108" s="161"/>
      <c r="E108" s="162">
        <v>14.592000000000001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141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9">
        <v>26</v>
      </c>
      <c r="B109" s="180" t="s">
        <v>263</v>
      </c>
      <c r="C109" s="196" t="s">
        <v>264</v>
      </c>
      <c r="D109" s="181" t="s">
        <v>149</v>
      </c>
      <c r="E109" s="182">
        <v>13.14864</v>
      </c>
      <c r="F109" s="183"/>
      <c r="G109" s="184">
        <f>ROUND(E109*F109,2)</f>
        <v>0</v>
      </c>
      <c r="H109" s="183"/>
      <c r="I109" s="184">
        <f>ROUND(E109*H109,2)</f>
        <v>0</v>
      </c>
      <c r="J109" s="183"/>
      <c r="K109" s="184">
        <f>ROUND(E109*J109,2)</f>
        <v>0</v>
      </c>
      <c r="L109" s="184">
        <v>21</v>
      </c>
      <c r="M109" s="184">
        <f>G109*(1+L109/100)</f>
        <v>0</v>
      </c>
      <c r="N109" s="182">
        <v>2.5249999999999999</v>
      </c>
      <c r="O109" s="182">
        <f>ROUND(E109*N109,2)</f>
        <v>33.200000000000003</v>
      </c>
      <c r="P109" s="182">
        <v>0</v>
      </c>
      <c r="Q109" s="182">
        <f>ROUND(E109*P109,2)</f>
        <v>0</v>
      </c>
      <c r="R109" s="184" t="s">
        <v>265</v>
      </c>
      <c r="S109" s="184" t="s">
        <v>135</v>
      </c>
      <c r="T109" s="185" t="s">
        <v>135</v>
      </c>
      <c r="U109" s="159">
        <v>0.48</v>
      </c>
      <c r="V109" s="159">
        <f>ROUND(E109*U109,2)</f>
        <v>6.31</v>
      </c>
      <c r="W109" s="159"/>
      <c r="X109" s="159" t="s">
        <v>136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65" t="s">
        <v>266</v>
      </c>
      <c r="D110" s="266"/>
      <c r="E110" s="266"/>
      <c r="F110" s="266"/>
      <c r="G110" s="266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7" t="s">
        <v>267</v>
      </c>
      <c r="D111" s="161"/>
      <c r="E111" s="162">
        <v>2.64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141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7" t="s">
        <v>268</v>
      </c>
      <c r="D112" s="161"/>
      <c r="E112" s="162">
        <v>10.064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141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03" t="s">
        <v>269</v>
      </c>
      <c r="D113" s="169"/>
      <c r="E113" s="170">
        <v>0.44463999999999998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141</v>
      </c>
      <c r="AH113" s="148">
        <v>4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9">
        <v>27</v>
      </c>
      <c r="B114" s="180" t="s">
        <v>270</v>
      </c>
      <c r="C114" s="196" t="s">
        <v>271</v>
      </c>
      <c r="D114" s="181" t="s">
        <v>133</v>
      </c>
      <c r="E114" s="182">
        <v>7.92</v>
      </c>
      <c r="F114" s="183"/>
      <c r="G114" s="184">
        <f>ROUND(E114*F114,2)</f>
        <v>0</v>
      </c>
      <c r="H114" s="183"/>
      <c r="I114" s="184">
        <f>ROUND(E114*H114,2)</f>
        <v>0</v>
      </c>
      <c r="J114" s="183"/>
      <c r="K114" s="184">
        <f>ROUND(E114*J114,2)</f>
        <v>0</v>
      </c>
      <c r="L114" s="184">
        <v>21</v>
      </c>
      <c r="M114" s="184">
        <f>G114*(1+L114/100)</f>
        <v>0</v>
      </c>
      <c r="N114" s="182">
        <v>3.916E-2</v>
      </c>
      <c r="O114" s="182">
        <f>ROUND(E114*N114,2)</f>
        <v>0.31</v>
      </c>
      <c r="P114" s="182">
        <v>0</v>
      </c>
      <c r="Q114" s="182">
        <f>ROUND(E114*P114,2)</f>
        <v>0</v>
      </c>
      <c r="R114" s="184" t="s">
        <v>265</v>
      </c>
      <c r="S114" s="184" t="s">
        <v>135</v>
      </c>
      <c r="T114" s="185" t="s">
        <v>135</v>
      </c>
      <c r="U114" s="159">
        <v>1.05</v>
      </c>
      <c r="V114" s="159">
        <f>ROUND(E114*U114,2)</f>
        <v>8.32</v>
      </c>
      <c r="W114" s="159"/>
      <c r="X114" s="159" t="s">
        <v>136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55"/>
      <c r="B115" s="156"/>
      <c r="C115" s="265" t="s">
        <v>272</v>
      </c>
      <c r="D115" s="266"/>
      <c r="E115" s="266"/>
      <c r="F115" s="266"/>
      <c r="G115" s="266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139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6" t="str">
        <f>C115</f>
        <v>svislé nebo šikmé (odkloněné), půdorysně přímé nebo zalomené, stěn základových pasů ve volných nebo zapažených jámách, rýhách, šachtách, včetně případných vzpěr,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7" t="s">
        <v>273</v>
      </c>
      <c r="D116" s="161"/>
      <c r="E116" s="162">
        <v>4.5599999999999996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141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7" t="s">
        <v>274</v>
      </c>
      <c r="D117" s="161"/>
      <c r="E117" s="162">
        <v>3.36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141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9">
        <v>28</v>
      </c>
      <c r="B118" s="180" t="s">
        <v>275</v>
      </c>
      <c r="C118" s="196" t="s">
        <v>276</v>
      </c>
      <c r="D118" s="181" t="s">
        <v>133</v>
      </c>
      <c r="E118" s="182">
        <v>7.92</v>
      </c>
      <c r="F118" s="183"/>
      <c r="G118" s="184">
        <f>ROUND(E118*F118,2)</f>
        <v>0</v>
      </c>
      <c r="H118" s="183"/>
      <c r="I118" s="184">
        <f>ROUND(E118*H118,2)</f>
        <v>0</v>
      </c>
      <c r="J118" s="183"/>
      <c r="K118" s="184">
        <f>ROUND(E118*J118,2)</f>
        <v>0</v>
      </c>
      <c r="L118" s="184">
        <v>21</v>
      </c>
      <c r="M118" s="184">
        <f>G118*(1+L118/100)</f>
        <v>0</v>
      </c>
      <c r="N118" s="182">
        <v>0</v>
      </c>
      <c r="O118" s="182">
        <f>ROUND(E118*N118,2)</f>
        <v>0</v>
      </c>
      <c r="P118" s="182">
        <v>0</v>
      </c>
      <c r="Q118" s="182">
        <f>ROUND(E118*P118,2)</f>
        <v>0</v>
      </c>
      <c r="R118" s="184" t="s">
        <v>265</v>
      </c>
      <c r="S118" s="184" t="s">
        <v>135</v>
      </c>
      <c r="T118" s="185" t="s">
        <v>135</v>
      </c>
      <c r="U118" s="159">
        <v>0.32</v>
      </c>
      <c r="V118" s="159">
        <f>ROUND(E118*U118,2)</f>
        <v>2.5299999999999998</v>
      </c>
      <c r="W118" s="159"/>
      <c r="X118" s="159" t="s">
        <v>136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55"/>
      <c r="B119" s="156"/>
      <c r="C119" s="265" t="s">
        <v>272</v>
      </c>
      <c r="D119" s="266"/>
      <c r="E119" s="266"/>
      <c r="F119" s="266"/>
      <c r="G119" s="266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86" t="str">
        <f>C119</f>
        <v>svislé nebo šikmé (odkloněné), půdorysně přímé nebo zalomené, stěn základových pasů ve volných nebo zapažených jámách, rýhách, šachtách, včetně případných vzpěr,</v>
      </c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7" t="s">
        <v>277</v>
      </c>
      <c r="D120" s="161"/>
      <c r="E120" s="162">
        <v>7.92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141</v>
      </c>
      <c r="AH120" s="148">
        <v>5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9">
        <v>29</v>
      </c>
      <c r="B121" s="180" t="s">
        <v>278</v>
      </c>
      <c r="C121" s="196" t="s">
        <v>279</v>
      </c>
      <c r="D121" s="181" t="s">
        <v>240</v>
      </c>
      <c r="E121" s="182">
        <v>9.5039999999999999E-2</v>
      </c>
      <c r="F121" s="183"/>
      <c r="G121" s="184">
        <f>ROUND(E121*F121,2)</f>
        <v>0</v>
      </c>
      <c r="H121" s="183"/>
      <c r="I121" s="184">
        <f>ROUND(E121*H121,2)</f>
        <v>0</v>
      </c>
      <c r="J121" s="183"/>
      <c r="K121" s="184">
        <f>ROUND(E121*J121,2)</f>
        <v>0</v>
      </c>
      <c r="L121" s="184">
        <v>21</v>
      </c>
      <c r="M121" s="184">
        <f>G121*(1+L121/100)</f>
        <v>0</v>
      </c>
      <c r="N121" s="182">
        <v>1.04548</v>
      </c>
      <c r="O121" s="182">
        <f>ROUND(E121*N121,2)</f>
        <v>0.1</v>
      </c>
      <c r="P121" s="182">
        <v>0</v>
      </c>
      <c r="Q121" s="182">
        <f>ROUND(E121*P121,2)</f>
        <v>0</v>
      </c>
      <c r="R121" s="184" t="s">
        <v>265</v>
      </c>
      <c r="S121" s="184" t="s">
        <v>135</v>
      </c>
      <c r="T121" s="185" t="s">
        <v>135</v>
      </c>
      <c r="U121" s="159">
        <v>15.231</v>
      </c>
      <c r="V121" s="159">
        <f>ROUND(E121*U121,2)</f>
        <v>1.45</v>
      </c>
      <c r="W121" s="159"/>
      <c r="X121" s="159" t="s">
        <v>136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7" t="s">
        <v>280</v>
      </c>
      <c r="D122" s="161"/>
      <c r="E122" s="162">
        <v>9.5039999999999999E-2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141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9">
        <v>30</v>
      </c>
      <c r="B123" s="180" t="s">
        <v>281</v>
      </c>
      <c r="C123" s="196" t="s">
        <v>282</v>
      </c>
      <c r="D123" s="181" t="s">
        <v>149</v>
      </c>
      <c r="E123" s="182">
        <v>5.3509500000000001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2">
        <v>2.5249999999999999</v>
      </c>
      <c r="O123" s="182">
        <f>ROUND(E123*N123,2)</f>
        <v>13.51</v>
      </c>
      <c r="P123" s="182">
        <v>0</v>
      </c>
      <c r="Q123" s="182">
        <f>ROUND(E123*P123,2)</f>
        <v>0</v>
      </c>
      <c r="R123" s="184" t="s">
        <v>265</v>
      </c>
      <c r="S123" s="184" t="s">
        <v>135</v>
      </c>
      <c r="T123" s="185" t="s">
        <v>135</v>
      </c>
      <c r="U123" s="159">
        <v>0.47699999999999998</v>
      </c>
      <c r="V123" s="159">
        <f>ROUND(E123*U123,2)</f>
        <v>2.5499999999999998</v>
      </c>
      <c r="W123" s="159"/>
      <c r="X123" s="159" t="s">
        <v>136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7" t="s">
        <v>283</v>
      </c>
      <c r="D124" s="161"/>
      <c r="E124" s="162">
        <v>4.32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141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7" t="s">
        <v>195</v>
      </c>
      <c r="D125" s="161"/>
      <c r="E125" s="162">
        <v>0.49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141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7" t="s">
        <v>284</v>
      </c>
      <c r="D126" s="161"/>
      <c r="E126" s="162">
        <v>0.36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141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03" t="s">
        <v>269</v>
      </c>
      <c r="D127" s="169"/>
      <c r="E127" s="170">
        <v>0.18095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141</v>
      </c>
      <c r="AH127" s="148">
        <v>4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9">
        <v>31</v>
      </c>
      <c r="B128" s="180" t="s">
        <v>285</v>
      </c>
      <c r="C128" s="196" t="s">
        <v>286</v>
      </c>
      <c r="D128" s="181" t="s">
        <v>133</v>
      </c>
      <c r="E128" s="182">
        <v>7.92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2">
        <v>3.9199999999999999E-2</v>
      </c>
      <c r="O128" s="182">
        <f>ROUND(E128*N128,2)</f>
        <v>0.31</v>
      </c>
      <c r="P128" s="182">
        <v>0</v>
      </c>
      <c r="Q128" s="182">
        <f>ROUND(E128*P128,2)</f>
        <v>0</v>
      </c>
      <c r="R128" s="184" t="s">
        <v>265</v>
      </c>
      <c r="S128" s="184" t="s">
        <v>135</v>
      </c>
      <c r="T128" s="185" t="s">
        <v>135</v>
      </c>
      <c r="U128" s="159">
        <v>1.05</v>
      </c>
      <c r="V128" s="159">
        <f>ROUND(E128*U128,2)</f>
        <v>8.32</v>
      </c>
      <c r="W128" s="159"/>
      <c r="X128" s="159" t="s">
        <v>136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137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265" t="s">
        <v>287</v>
      </c>
      <c r="D129" s="266"/>
      <c r="E129" s="266"/>
      <c r="F129" s="266"/>
      <c r="G129" s="266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86" t="str">
        <f>C129</f>
        <v>bednění svislé nebo šikmé (odkloněné), půdorysně přímé nebo zalomené, stěn základových patek ve volných nebo zapažených jámách, rýhách, šachtách, včetně případných vzpěr,</v>
      </c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7" t="s">
        <v>288</v>
      </c>
      <c r="D130" s="161"/>
      <c r="E130" s="162">
        <v>7.2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141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7" t="s">
        <v>289</v>
      </c>
      <c r="D131" s="161"/>
      <c r="E131" s="162">
        <v>0.28000000000000003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141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7" t="s">
        <v>290</v>
      </c>
      <c r="D132" s="161"/>
      <c r="E132" s="162">
        <v>0.44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141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9">
        <v>32</v>
      </c>
      <c r="B133" s="180" t="s">
        <v>291</v>
      </c>
      <c r="C133" s="196" t="s">
        <v>292</v>
      </c>
      <c r="D133" s="181" t="s">
        <v>133</v>
      </c>
      <c r="E133" s="182">
        <v>7.92</v>
      </c>
      <c r="F133" s="183"/>
      <c r="G133" s="184">
        <f>ROUND(E133*F133,2)</f>
        <v>0</v>
      </c>
      <c r="H133" s="183"/>
      <c r="I133" s="184">
        <f>ROUND(E133*H133,2)</f>
        <v>0</v>
      </c>
      <c r="J133" s="183"/>
      <c r="K133" s="184">
        <f>ROUND(E133*J133,2)</f>
        <v>0</v>
      </c>
      <c r="L133" s="184">
        <v>21</v>
      </c>
      <c r="M133" s="184">
        <f>G133*(1+L133/100)</f>
        <v>0</v>
      </c>
      <c r="N133" s="182">
        <v>0</v>
      </c>
      <c r="O133" s="182">
        <f>ROUND(E133*N133,2)</f>
        <v>0</v>
      </c>
      <c r="P133" s="182">
        <v>0</v>
      </c>
      <c r="Q133" s="182">
        <f>ROUND(E133*P133,2)</f>
        <v>0</v>
      </c>
      <c r="R133" s="184" t="s">
        <v>265</v>
      </c>
      <c r="S133" s="184" t="s">
        <v>135</v>
      </c>
      <c r="T133" s="185" t="s">
        <v>135</v>
      </c>
      <c r="U133" s="159">
        <v>0.32</v>
      </c>
      <c r="V133" s="159">
        <f>ROUND(E133*U133,2)</f>
        <v>2.5299999999999998</v>
      </c>
      <c r="W133" s="159"/>
      <c r="X133" s="159" t="s">
        <v>136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55"/>
      <c r="B134" s="156"/>
      <c r="C134" s="265" t="s">
        <v>287</v>
      </c>
      <c r="D134" s="266"/>
      <c r="E134" s="266"/>
      <c r="F134" s="266"/>
      <c r="G134" s="266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86" t="str">
        <f>C134</f>
        <v>bednění svislé nebo šikmé (odkloněné), půdorysně přímé nebo zalomené, stěn základových patek ve volných nebo zapažených jámách, rýhách, šachtách, včetně případných vzpěr,</v>
      </c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7" t="s">
        <v>293</v>
      </c>
      <c r="D135" s="161"/>
      <c r="E135" s="162">
        <v>7.92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141</v>
      </c>
      <c r="AH135" s="148">
        <v>5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9">
        <v>33</v>
      </c>
      <c r="B136" s="180" t="s">
        <v>294</v>
      </c>
      <c r="C136" s="196" t="s">
        <v>295</v>
      </c>
      <c r="D136" s="181" t="s">
        <v>133</v>
      </c>
      <c r="E136" s="182">
        <v>600.79999999999995</v>
      </c>
      <c r="F136" s="183"/>
      <c r="G136" s="184">
        <f>ROUND(E136*F136,2)</f>
        <v>0</v>
      </c>
      <c r="H136" s="183"/>
      <c r="I136" s="184">
        <f>ROUND(E136*H136,2)</f>
        <v>0</v>
      </c>
      <c r="J136" s="183"/>
      <c r="K136" s="184">
        <f>ROUND(E136*J136,2)</f>
        <v>0</v>
      </c>
      <c r="L136" s="184">
        <v>21</v>
      </c>
      <c r="M136" s="184">
        <f>G136*(1+L136/100)</f>
        <v>0</v>
      </c>
      <c r="N136" s="182">
        <v>5.0000000000000001E-4</v>
      </c>
      <c r="O136" s="182">
        <f>ROUND(E136*N136,2)</f>
        <v>0.3</v>
      </c>
      <c r="P136" s="182">
        <v>0</v>
      </c>
      <c r="Q136" s="182">
        <f>ROUND(E136*P136,2)</f>
        <v>0</v>
      </c>
      <c r="R136" s="184" t="s">
        <v>253</v>
      </c>
      <c r="S136" s="184" t="s">
        <v>135</v>
      </c>
      <c r="T136" s="185" t="s">
        <v>135</v>
      </c>
      <c r="U136" s="159">
        <v>9.4E-2</v>
      </c>
      <c r="V136" s="159">
        <f>ROUND(E136*U136,2)</f>
        <v>56.48</v>
      </c>
      <c r="W136" s="159"/>
      <c r="X136" s="159" t="s">
        <v>136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7" t="s">
        <v>296</v>
      </c>
      <c r="D137" s="161"/>
      <c r="E137" s="162">
        <v>600.79999999999995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141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87">
        <v>34</v>
      </c>
      <c r="B138" s="188" t="s">
        <v>297</v>
      </c>
      <c r="C138" s="202" t="s">
        <v>298</v>
      </c>
      <c r="D138" s="189" t="s">
        <v>299</v>
      </c>
      <c r="E138" s="190">
        <v>9</v>
      </c>
      <c r="F138" s="191"/>
      <c r="G138" s="192">
        <f>ROUND(E138*F138,2)</f>
        <v>0</v>
      </c>
      <c r="H138" s="191"/>
      <c r="I138" s="192">
        <f>ROUND(E138*H138,2)</f>
        <v>0</v>
      </c>
      <c r="J138" s="191"/>
      <c r="K138" s="192">
        <f>ROUND(E138*J138,2)</f>
        <v>0</v>
      </c>
      <c r="L138" s="192">
        <v>21</v>
      </c>
      <c r="M138" s="192">
        <f>G138*(1+L138/100)</f>
        <v>0</v>
      </c>
      <c r="N138" s="190">
        <v>0</v>
      </c>
      <c r="O138" s="190">
        <f>ROUND(E138*N138,2)</f>
        <v>0</v>
      </c>
      <c r="P138" s="190">
        <v>0</v>
      </c>
      <c r="Q138" s="190">
        <f>ROUND(E138*P138,2)</f>
        <v>0</v>
      </c>
      <c r="R138" s="192"/>
      <c r="S138" s="192" t="s">
        <v>300</v>
      </c>
      <c r="T138" s="193" t="s">
        <v>244</v>
      </c>
      <c r="U138" s="159">
        <v>0</v>
      </c>
      <c r="V138" s="159">
        <f>ROUND(E138*U138,2)</f>
        <v>0</v>
      </c>
      <c r="W138" s="159"/>
      <c r="X138" s="159" t="s">
        <v>136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79">
        <v>35</v>
      </c>
      <c r="B139" s="180" t="s">
        <v>301</v>
      </c>
      <c r="C139" s="196" t="s">
        <v>302</v>
      </c>
      <c r="D139" s="181" t="s">
        <v>303</v>
      </c>
      <c r="E139" s="182">
        <v>355.5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2">
        <v>0.43651000000000001</v>
      </c>
      <c r="O139" s="182">
        <f>ROUND(E139*N139,2)</f>
        <v>155.18</v>
      </c>
      <c r="P139" s="182">
        <v>0</v>
      </c>
      <c r="Q139" s="182">
        <f>ROUND(E139*P139,2)</f>
        <v>0</v>
      </c>
      <c r="R139" s="184" t="s">
        <v>304</v>
      </c>
      <c r="S139" s="184" t="s">
        <v>135</v>
      </c>
      <c r="T139" s="185" t="s">
        <v>135</v>
      </c>
      <c r="U139" s="159">
        <v>0.78386</v>
      </c>
      <c r="V139" s="159">
        <f>ROUND(E139*U139,2)</f>
        <v>278.66000000000003</v>
      </c>
      <c r="W139" s="159"/>
      <c r="X139" s="159" t="s">
        <v>305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55"/>
      <c r="B140" s="156"/>
      <c r="C140" s="265" t="s">
        <v>307</v>
      </c>
      <c r="D140" s="266"/>
      <c r="E140" s="266"/>
      <c r="F140" s="266"/>
      <c r="G140" s="266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86" t="str">
        <f>C140</f>
        <v>Lože pro trativody, položení trubek, obsyp potrubí sypaninou z vhodných hornin, nebo materiálem připraveným podél výkopu ve vzdálenosti do 3 m od jeho kraje.  Bez výkopu rýhy.</v>
      </c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7" t="s">
        <v>308</v>
      </c>
      <c r="D141" s="161"/>
      <c r="E141" s="162">
        <v>355.5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141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9">
        <v>36</v>
      </c>
      <c r="B142" s="180" t="s">
        <v>309</v>
      </c>
      <c r="C142" s="196" t="s">
        <v>310</v>
      </c>
      <c r="D142" s="181" t="s">
        <v>303</v>
      </c>
      <c r="E142" s="182">
        <v>26.7</v>
      </c>
      <c r="F142" s="183"/>
      <c r="G142" s="184">
        <f>ROUND(E142*F142,2)</f>
        <v>0</v>
      </c>
      <c r="H142" s="183"/>
      <c r="I142" s="184">
        <f>ROUND(E142*H142,2)</f>
        <v>0</v>
      </c>
      <c r="J142" s="183"/>
      <c r="K142" s="184">
        <f>ROUND(E142*J142,2)</f>
        <v>0</v>
      </c>
      <c r="L142" s="184">
        <v>21</v>
      </c>
      <c r="M142" s="184">
        <f>G142*(1+L142/100)</f>
        <v>0</v>
      </c>
      <c r="N142" s="182">
        <v>0.43683</v>
      </c>
      <c r="O142" s="182">
        <f>ROUND(E142*N142,2)</f>
        <v>11.66</v>
      </c>
      <c r="P142" s="182">
        <v>0</v>
      </c>
      <c r="Q142" s="182">
        <f>ROUND(E142*P142,2)</f>
        <v>0</v>
      </c>
      <c r="R142" s="184" t="s">
        <v>304</v>
      </c>
      <c r="S142" s="184" t="s">
        <v>135</v>
      </c>
      <c r="T142" s="185" t="s">
        <v>135</v>
      </c>
      <c r="U142" s="159">
        <v>0.78512999999999999</v>
      </c>
      <c r="V142" s="159">
        <f>ROUND(E142*U142,2)</f>
        <v>20.96</v>
      </c>
      <c r="W142" s="159"/>
      <c r="X142" s="159" t="s">
        <v>305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55"/>
      <c r="B143" s="156"/>
      <c r="C143" s="265" t="s">
        <v>307</v>
      </c>
      <c r="D143" s="266"/>
      <c r="E143" s="266"/>
      <c r="F143" s="266"/>
      <c r="G143" s="266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86" t="str">
        <f>C143</f>
        <v>Lože pro trativody, položení trubek, obsyp potrubí sypaninou z vhodných hornin, nebo materiálem připraveným podél výkopu ve vzdálenosti do 3 m od jeho kraje.  Bez výkopu rýhy.</v>
      </c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9">
        <v>37</v>
      </c>
      <c r="B144" s="180" t="s">
        <v>311</v>
      </c>
      <c r="C144" s="196" t="s">
        <v>312</v>
      </c>
      <c r="D144" s="181" t="s">
        <v>133</v>
      </c>
      <c r="E144" s="182">
        <v>28.6143</v>
      </c>
      <c r="F144" s="183"/>
      <c r="G144" s="184">
        <f>ROUND(E144*F144,2)</f>
        <v>0</v>
      </c>
      <c r="H144" s="183"/>
      <c r="I144" s="184">
        <f>ROUND(E144*H144,2)</f>
        <v>0</v>
      </c>
      <c r="J144" s="183"/>
      <c r="K144" s="184">
        <f>ROUND(E144*J144,2)</f>
        <v>0</v>
      </c>
      <c r="L144" s="184">
        <v>21</v>
      </c>
      <c r="M144" s="184">
        <f>G144*(1+L144/100)</f>
        <v>0</v>
      </c>
      <c r="N144" s="182">
        <v>2.9999999999999997E-4</v>
      </c>
      <c r="O144" s="182">
        <f>ROUND(E144*N144,2)</f>
        <v>0.01</v>
      </c>
      <c r="P144" s="182">
        <v>0</v>
      </c>
      <c r="Q144" s="182">
        <f>ROUND(E144*P144,2)</f>
        <v>0</v>
      </c>
      <c r="R144" s="184" t="s">
        <v>248</v>
      </c>
      <c r="S144" s="184" t="s">
        <v>135</v>
      </c>
      <c r="T144" s="185" t="s">
        <v>135</v>
      </c>
      <c r="U144" s="159">
        <v>0</v>
      </c>
      <c r="V144" s="159">
        <f>ROUND(E144*U144,2)</f>
        <v>0</v>
      </c>
      <c r="W144" s="159"/>
      <c r="X144" s="159" t="s">
        <v>249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250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7" t="s">
        <v>313</v>
      </c>
      <c r="D145" s="161"/>
      <c r="E145" s="162">
        <v>24.882000000000001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141</v>
      </c>
      <c r="AH145" s="148">
        <v>5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03" t="s">
        <v>314</v>
      </c>
      <c r="D146" s="169"/>
      <c r="E146" s="170">
        <v>3.7323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141</v>
      </c>
      <c r="AH146" s="148">
        <v>4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79">
        <v>38</v>
      </c>
      <c r="B147" s="180" t="s">
        <v>315</v>
      </c>
      <c r="C147" s="196" t="s">
        <v>316</v>
      </c>
      <c r="D147" s="181" t="s">
        <v>133</v>
      </c>
      <c r="E147" s="182">
        <v>556.05029999999999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2">
        <v>2.9999999999999997E-4</v>
      </c>
      <c r="O147" s="182">
        <f>ROUND(E147*N147,2)</f>
        <v>0.17</v>
      </c>
      <c r="P147" s="182">
        <v>0</v>
      </c>
      <c r="Q147" s="182">
        <f>ROUND(E147*P147,2)</f>
        <v>0</v>
      </c>
      <c r="R147" s="184" t="s">
        <v>248</v>
      </c>
      <c r="S147" s="184" t="s">
        <v>135</v>
      </c>
      <c r="T147" s="185" t="s">
        <v>135</v>
      </c>
      <c r="U147" s="159">
        <v>0</v>
      </c>
      <c r="V147" s="159">
        <f>ROUND(E147*U147,2)</f>
        <v>0</v>
      </c>
      <c r="W147" s="159"/>
      <c r="X147" s="159" t="s">
        <v>249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250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7" t="s">
        <v>317</v>
      </c>
      <c r="D148" s="161"/>
      <c r="E148" s="162">
        <v>458.64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141</v>
      </c>
      <c r="AH148" s="148">
        <v>5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7" t="s">
        <v>313</v>
      </c>
      <c r="D149" s="161"/>
      <c r="E149" s="162">
        <v>24.882000000000001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141</v>
      </c>
      <c r="AH149" s="148">
        <v>5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203" t="s">
        <v>314</v>
      </c>
      <c r="D150" s="169"/>
      <c r="E150" s="170">
        <v>72.528300000000002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141</v>
      </c>
      <c r="AH150" s="148">
        <v>4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72" t="s">
        <v>129</v>
      </c>
      <c r="B151" s="173" t="s">
        <v>68</v>
      </c>
      <c r="C151" s="195" t="s">
        <v>69</v>
      </c>
      <c r="D151" s="174"/>
      <c r="E151" s="175"/>
      <c r="F151" s="176"/>
      <c r="G151" s="176">
        <f>SUMIF(AG152:AG154,"&lt;&gt;NOR",G152:G154)</f>
        <v>0</v>
      </c>
      <c r="H151" s="176"/>
      <c r="I151" s="176">
        <f>SUM(I152:I154)</f>
        <v>0</v>
      </c>
      <c r="J151" s="176"/>
      <c r="K151" s="176">
        <f>SUM(K152:K154)</f>
        <v>0</v>
      </c>
      <c r="L151" s="176"/>
      <c r="M151" s="176">
        <f>SUM(M152:M154)</f>
        <v>0</v>
      </c>
      <c r="N151" s="175"/>
      <c r="O151" s="175">
        <f>SUM(O152:O154)</f>
        <v>48.61</v>
      </c>
      <c r="P151" s="175"/>
      <c r="Q151" s="175">
        <f>SUM(Q152:Q154)</f>
        <v>0</v>
      </c>
      <c r="R151" s="176"/>
      <c r="S151" s="176"/>
      <c r="T151" s="177"/>
      <c r="U151" s="171"/>
      <c r="V151" s="171">
        <f>SUM(V152:V154)</f>
        <v>294.77</v>
      </c>
      <c r="W151" s="171"/>
      <c r="X151" s="171"/>
      <c r="AG151" t="s">
        <v>130</v>
      </c>
    </row>
    <row r="152" spans="1:60" outlineLevel="1" x14ac:dyDescent="0.2">
      <c r="A152" s="179">
        <v>39</v>
      </c>
      <c r="B152" s="180" t="s">
        <v>318</v>
      </c>
      <c r="C152" s="196" t="s">
        <v>319</v>
      </c>
      <c r="D152" s="181" t="s">
        <v>133</v>
      </c>
      <c r="E152" s="182">
        <v>41.4</v>
      </c>
      <c r="F152" s="183"/>
      <c r="G152" s="184">
        <f>ROUND(E152*F152,2)</f>
        <v>0</v>
      </c>
      <c r="H152" s="183"/>
      <c r="I152" s="184">
        <f>ROUND(E152*H152,2)</f>
        <v>0</v>
      </c>
      <c r="J152" s="183"/>
      <c r="K152" s="184">
        <f>ROUND(E152*J152,2)</f>
        <v>0</v>
      </c>
      <c r="L152" s="184">
        <v>21</v>
      </c>
      <c r="M152" s="184">
        <f>G152*(1+L152/100)</f>
        <v>0</v>
      </c>
      <c r="N152" s="182">
        <v>1.17404</v>
      </c>
      <c r="O152" s="182">
        <f>ROUND(E152*N152,2)</f>
        <v>48.61</v>
      </c>
      <c r="P152" s="182">
        <v>0</v>
      </c>
      <c r="Q152" s="182">
        <f>ROUND(E152*P152,2)</f>
        <v>0</v>
      </c>
      <c r="R152" s="184"/>
      <c r="S152" s="184" t="s">
        <v>300</v>
      </c>
      <c r="T152" s="185" t="s">
        <v>135</v>
      </c>
      <c r="U152" s="159">
        <v>7.12</v>
      </c>
      <c r="V152" s="159">
        <f>ROUND(E152*U152,2)</f>
        <v>294.77</v>
      </c>
      <c r="W152" s="159"/>
      <c r="X152" s="159" t="s">
        <v>136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7" t="s">
        <v>320</v>
      </c>
      <c r="D153" s="161"/>
      <c r="E153" s="162">
        <v>11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141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7" t="s">
        <v>321</v>
      </c>
      <c r="D154" s="161"/>
      <c r="E154" s="162">
        <v>30.4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141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x14ac:dyDescent="0.2">
      <c r="A155" s="172" t="s">
        <v>129</v>
      </c>
      <c r="B155" s="173" t="s">
        <v>70</v>
      </c>
      <c r="C155" s="195" t="s">
        <v>71</v>
      </c>
      <c r="D155" s="174"/>
      <c r="E155" s="175"/>
      <c r="F155" s="176"/>
      <c r="G155" s="176">
        <f>SUMIF(AG156:AG171,"&lt;&gt;NOR",G156:G171)</f>
        <v>0</v>
      </c>
      <c r="H155" s="176"/>
      <c r="I155" s="176">
        <f>SUM(I156:I171)</f>
        <v>0</v>
      </c>
      <c r="J155" s="176"/>
      <c r="K155" s="176">
        <f>SUM(K156:K171)</f>
        <v>0</v>
      </c>
      <c r="L155" s="176"/>
      <c r="M155" s="176">
        <f>SUM(M156:M171)</f>
        <v>0</v>
      </c>
      <c r="N155" s="175"/>
      <c r="O155" s="175">
        <f>SUM(O156:O171)</f>
        <v>454.45</v>
      </c>
      <c r="P155" s="175"/>
      <c r="Q155" s="175">
        <f>SUM(Q156:Q171)</f>
        <v>0</v>
      </c>
      <c r="R155" s="176"/>
      <c r="S155" s="176"/>
      <c r="T155" s="177"/>
      <c r="U155" s="171"/>
      <c r="V155" s="171">
        <f>SUM(V156:V171)</f>
        <v>57.22</v>
      </c>
      <c r="W155" s="171"/>
      <c r="X155" s="171"/>
      <c r="AG155" t="s">
        <v>130</v>
      </c>
    </row>
    <row r="156" spans="1:60" outlineLevel="1" x14ac:dyDescent="0.2">
      <c r="A156" s="179">
        <v>40</v>
      </c>
      <c r="B156" s="180" t="s">
        <v>322</v>
      </c>
      <c r="C156" s="196" t="s">
        <v>323</v>
      </c>
      <c r="D156" s="181" t="s">
        <v>133</v>
      </c>
      <c r="E156" s="182">
        <v>507.5</v>
      </c>
      <c r="F156" s="183"/>
      <c r="G156" s="184">
        <f>ROUND(E156*F156,2)</f>
        <v>0</v>
      </c>
      <c r="H156" s="183"/>
      <c r="I156" s="184">
        <f>ROUND(E156*H156,2)</f>
        <v>0</v>
      </c>
      <c r="J156" s="183"/>
      <c r="K156" s="184">
        <f>ROUND(E156*J156,2)</f>
        <v>0</v>
      </c>
      <c r="L156" s="184">
        <v>21</v>
      </c>
      <c r="M156" s="184">
        <f>G156*(1+L156/100)</f>
        <v>0</v>
      </c>
      <c r="N156" s="182">
        <v>0.16192000000000001</v>
      </c>
      <c r="O156" s="182">
        <f>ROUND(E156*N156,2)</f>
        <v>82.17</v>
      </c>
      <c r="P156" s="182">
        <v>0</v>
      </c>
      <c r="Q156" s="182">
        <f>ROUND(E156*P156,2)</f>
        <v>0</v>
      </c>
      <c r="R156" s="184" t="s">
        <v>134</v>
      </c>
      <c r="S156" s="184" t="s">
        <v>135</v>
      </c>
      <c r="T156" s="185" t="s">
        <v>135</v>
      </c>
      <c r="U156" s="159">
        <v>2.4E-2</v>
      </c>
      <c r="V156" s="159">
        <f>ROUND(E156*U156,2)</f>
        <v>12.18</v>
      </c>
      <c r="W156" s="159"/>
      <c r="X156" s="159" t="s">
        <v>136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137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65" t="s">
        <v>324</v>
      </c>
      <c r="D157" s="266"/>
      <c r="E157" s="266"/>
      <c r="F157" s="266"/>
      <c r="G157" s="266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139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97" t="s">
        <v>325</v>
      </c>
      <c r="D158" s="161"/>
      <c r="E158" s="162">
        <v>507.5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141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9">
        <v>41</v>
      </c>
      <c r="B159" s="180" t="s">
        <v>326</v>
      </c>
      <c r="C159" s="196" t="s">
        <v>327</v>
      </c>
      <c r="D159" s="181" t="s">
        <v>133</v>
      </c>
      <c r="E159" s="182">
        <v>507.5</v>
      </c>
      <c r="F159" s="183"/>
      <c r="G159" s="184">
        <f>ROUND(E159*F159,2)</f>
        <v>0</v>
      </c>
      <c r="H159" s="183"/>
      <c r="I159" s="184">
        <f>ROUND(E159*H159,2)</f>
        <v>0</v>
      </c>
      <c r="J159" s="183"/>
      <c r="K159" s="184">
        <f>ROUND(E159*J159,2)</f>
        <v>0</v>
      </c>
      <c r="L159" s="184">
        <v>21</v>
      </c>
      <c r="M159" s="184">
        <f>G159*(1+L159/100)</f>
        <v>0</v>
      </c>
      <c r="N159" s="182">
        <v>0.34399999999999997</v>
      </c>
      <c r="O159" s="182">
        <f>ROUND(E159*N159,2)</f>
        <v>174.58</v>
      </c>
      <c r="P159" s="182">
        <v>0</v>
      </c>
      <c r="Q159" s="182">
        <f>ROUND(E159*P159,2)</f>
        <v>0</v>
      </c>
      <c r="R159" s="184" t="s">
        <v>134</v>
      </c>
      <c r="S159" s="184" t="s">
        <v>135</v>
      </c>
      <c r="T159" s="185" t="s">
        <v>135</v>
      </c>
      <c r="U159" s="159">
        <v>2.5999999999999999E-2</v>
      </c>
      <c r="V159" s="159">
        <f>ROUND(E159*U159,2)</f>
        <v>13.2</v>
      </c>
      <c r="W159" s="159"/>
      <c r="X159" s="159" t="s">
        <v>136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137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65" t="s">
        <v>328</v>
      </c>
      <c r="D160" s="266"/>
      <c r="E160" s="266"/>
      <c r="F160" s="266"/>
      <c r="G160" s="266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139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87">
        <v>42</v>
      </c>
      <c r="B161" s="188" t="s">
        <v>329</v>
      </c>
      <c r="C161" s="202" t="s">
        <v>330</v>
      </c>
      <c r="D161" s="189" t="s">
        <v>133</v>
      </c>
      <c r="E161" s="190">
        <v>507.5</v>
      </c>
      <c r="F161" s="191"/>
      <c r="G161" s="192">
        <f>ROUND(E161*F161,2)</f>
        <v>0</v>
      </c>
      <c r="H161" s="191"/>
      <c r="I161" s="192">
        <f>ROUND(E161*H161,2)</f>
        <v>0</v>
      </c>
      <c r="J161" s="191"/>
      <c r="K161" s="192">
        <f>ROUND(E161*J161,2)</f>
        <v>0</v>
      </c>
      <c r="L161" s="192">
        <v>21</v>
      </c>
      <c r="M161" s="192">
        <f>G161*(1+L161/100)</f>
        <v>0</v>
      </c>
      <c r="N161" s="190">
        <v>0.3528</v>
      </c>
      <c r="O161" s="190">
        <f>ROUND(E161*N161,2)</f>
        <v>179.05</v>
      </c>
      <c r="P161" s="190">
        <v>0</v>
      </c>
      <c r="Q161" s="190">
        <f>ROUND(E161*P161,2)</f>
        <v>0</v>
      </c>
      <c r="R161" s="192" t="s">
        <v>134</v>
      </c>
      <c r="S161" s="192" t="s">
        <v>135</v>
      </c>
      <c r="T161" s="193" t="s">
        <v>135</v>
      </c>
      <c r="U161" s="159">
        <v>2.5999999999999999E-2</v>
      </c>
      <c r="V161" s="159">
        <f>ROUND(E161*U161,2)</f>
        <v>13.2</v>
      </c>
      <c r="W161" s="159"/>
      <c r="X161" s="159" t="s">
        <v>136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137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79">
        <v>43</v>
      </c>
      <c r="B162" s="180" t="s">
        <v>331</v>
      </c>
      <c r="C162" s="196" t="s">
        <v>332</v>
      </c>
      <c r="D162" s="181" t="s">
        <v>149</v>
      </c>
      <c r="E162" s="182">
        <v>10.15</v>
      </c>
      <c r="F162" s="183"/>
      <c r="G162" s="184">
        <f>ROUND(E162*F162,2)</f>
        <v>0</v>
      </c>
      <c r="H162" s="183"/>
      <c r="I162" s="184">
        <f>ROUND(E162*H162,2)</f>
        <v>0</v>
      </c>
      <c r="J162" s="183"/>
      <c r="K162" s="184">
        <f>ROUND(E162*J162,2)</f>
        <v>0</v>
      </c>
      <c r="L162" s="184">
        <v>21</v>
      </c>
      <c r="M162" s="184">
        <f>G162*(1+L162/100)</f>
        <v>0</v>
      </c>
      <c r="N162" s="182">
        <v>1.837</v>
      </c>
      <c r="O162" s="182">
        <f>ROUND(E162*N162,2)</f>
        <v>18.649999999999999</v>
      </c>
      <c r="P162" s="182">
        <v>0</v>
      </c>
      <c r="Q162" s="182">
        <f>ROUND(E162*P162,2)</f>
        <v>0</v>
      </c>
      <c r="R162" s="184" t="s">
        <v>265</v>
      </c>
      <c r="S162" s="184" t="s">
        <v>135</v>
      </c>
      <c r="T162" s="185" t="s">
        <v>135</v>
      </c>
      <c r="U162" s="159">
        <v>1.8360000000000001</v>
      </c>
      <c r="V162" s="159">
        <f>ROUND(E162*U162,2)</f>
        <v>18.64</v>
      </c>
      <c r="W162" s="159"/>
      <c r="X162" s="159" t="s">
        <v>136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137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65" t="s">
        <v>333</v>
      </c>
      <c r="D163" s="266"/>
      <c r="E163" s="266"/>
      <c r="F163" s="266"/>
      <c r="G163" s="266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139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86" t="str">
        <f>C163</f>
        <v>pod mazaniny a dlažby, popř. na plochých střechách, vodorovný nebo ve spádu, s udusáním a urovnáním povrchu,</v>
      </c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7" t="s">
        <v>334</v>
      </c>
      <c r="D164" s="161"/>
      <c r="E164" s="162">
        <v>10.15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141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9">
        <v>44</v>
      </c>
      <c r="B165" s="180" t="s">
        <v>335</v>
      </c>
      <c r="C165" s="196" t="s">
        <v>336</v>
      </c>
      <c r="D165" s="181" t="s">
        <v>133</v>
      </c>
      <c r="E165" s="182">
        <v>507.5</v>
      </c>
      <c r="F165" s="183"/>
      <c r="G165" s="184">
        <f>ROUND(E165*F165,2)</f>
        <v>0</v>
      </c>
      <c r="H165" s="183"/>
      <c r="I165" s="184">
        <f>ROUND(E165*H165,2)</f>
        <v>0</v>
      </c>
      <c r="J165" s="183"/>
      <c r="K165" s="184">
        <f>ROUND(E165*J165,2)</f>
        <v>0</v>
      </c>
      <c r="L165" s="184">
        <v>21</v>
      </c>
      <c r="M165" s="184">
        <f>G165*(1+L165/100)</f>
        <v>0</v>
      </c>
      <c r="N165" s="182">
        <v>0</v>
      </c>
      <c r="O165" s="182">
        <f>ROUND(E165*N165,2)</f>
        <v>0</v>
      </c>
      <c r="P165" s="182">
        <v>0</v>
      </c>
      <c r="Q165" s="182">
        <f>ROUND(E165*P165,2)</f>
        <v>0</v>
      </c>
      <c r="R165" s="184"/>
      <c r="S165" s="184" t="s">
        <v>300</v>
      </c>
      <c r="T165" s="185" t="s">
        <v>244</v>
      </c>
      <c r="U165" s="159">
        <v>0</v>
      </c>
      <c r="V165" s="159">
        <f>ROUND(E165*U165,2)</f>
        <v>0</v>
      </c>
      <c r="W165" s="159"/>
      <c r="X165" s="159" t="s">
        <v>136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137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7" t="s">
        <v>337</v>
      </c>
      <c r="D166" s="161"/>
      <c r="E166" s="162">
        <v>268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141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7" t="s">
        <v>338</v>
      </c>
      <c r="D167" s="161"/>
      <c r="E167" s="162">
        <v>239.5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141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9">
        <v>45</v>
      </c>
      <c r="B168" s="180" t="s">
        <v>339</v>
      </c>
      <c r="C168" s="196" t="s">
        <v>340</v>
      </c>
      <c r="D168" s="181" t="s">
        <v>341</v>
      </c>
      <c r="E168" s="182">
        <v>120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21</v>
      </c>
      <c r="M168" s="184">
        <f>G168*(1+L168/100)</f>
        <v>0</v>
      </c>
      <c r="N168" s="182">
        <v>0</v>
      </c>
      <c r="O168" s="182">
        <f>ROUND(E168*N168,2)</f>
        <v>0</v>
      </c>
      <c r="P168" s="182">
        <v>0</v>
      </c>
      <c r="Q168" s="182">
        <f>ROUND(E168*P168,2)</f>
        <v>0</v>
      </c>
      <c r="R168" s="184"/>
      <c r="S168" s="184" t="s">
        <v>300</v>
      </c>
      <c r="T168" s="185" t="s">
        <v>244</v>
      </c>
      <c r="U168" s="159">
        <v>0</v>
      </c>
      <c r="V168" s="159">
        <f>ROUND(E168*U168,2)</f>
        <v>0</v>
      </c>
      <c r="W168" s="159"/>
      <c r="X168" s="159" t="s">
        <v>136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137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7" t="s">
        <v>342</v>
      </c>
      <c r="D169" s="161"/>
      <c r="E169" s="162">
        <v>120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141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9">
        <v>46</v>
      </c>
      <c r="B170" s="180" t="s">
        <v>343</v>
      </c>
      <c r="C170" s="196" t="s">
        <v>344</v>
      </c>
      <c r="D170" s="181" t="s">
        <v>341</v>
      </c>
      <c r="E170" s="182">
        <v>51</v>
      </c>
      <c r="F170" s="183"/>
      <c r="G170" s="184">
        <f>ROUND(E170*F170,2)</f>
        <v>0</v>
      </c>
      <c r="H170" s="183"/>
      <c r="I170" s="184">
        <f>ROUND(E170*H170,2)</f>
        <v>0</v>
      </c>
      <c r="J170" s="183"/>
      <c r="K170" s="184">
        <f>ROUND(E170*J170,2)</f>
        <v>0</v>
      </c>
      <c r="L170" s="184">
        <v>21</v>
      </c>
      <c r="M170" s="184">
        <f>G170*(1+L170/100)</f>
        <v>0</v>
      </c>
      <c r="N170" s="182">
        <v>0</v>
      </c>
      <c r="O170" s="182">
        <f>ROUND(E170*N170,2)</f>
        <v>0</v>
      </c>
      <c r="P170" s="182">
        <v>0</v>
      </c>
      <c r="Q170" s="182">
        <f>ROUND(E170*P170,2)</f>
        <v>0</v>
      </c>
      <c r="R170" s="184"/>
      <c r="S170" s="184" t="s">
        <v>300</v>
      </c>
      <c r="T170" s="185" t="s">
        <v>244</v>
      </c>
      <c r="U170" s="159">
        <v>0</v>
      </c>
      <c r="V170" s="159">
        <f>ROUND(E170*U170,2)</f>
        <v>0</v>
      </c>
      <c r="W170" s="159"/>
      <c r="X170" s="159" t="s">
        <v>136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137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7" t="s">
        <v>345</v>
      </c>
      <c r="D171" s="161"/>
      <c r="E171" s="162">
        <v>51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141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x14ac:dyDescent="0.2">
      <c r="A172" s="172" t="s">
        <v>129</v>
      </c>
      <c r="B172" s="173" t="s">
        <v>72</v>
      </c>
      <c r="C172" s="195" t="s">
        <v>73</v>
      </c>
      <c r="D172" s="174"/>
      <c r="E172" s="175"/>
      <c r="F172" s="176"/>
      <c r="G172" s="176">
        <f>SUMIF(AG173:AG216,"&lt;&gt;NOR",G173:G216)</f>
        <v>0</v>
      </c>
      <c r="H172" s="176"/>
      <c r="I172" s="176">
        <f>SUM(I173:I216)</f>
        <v>0</v>
      </c>
      <c r="J172" s="176"/>
      <c r="K172" s="176">
        <f>SUM(K173:K216)</f>
        <v>0</v>
      </c>
      <c r="L172" s="176"/>
      <c r="M172" s="176">
        <f>SUM(M173:M216)</f>
        <v>0</v>
      </c>
      <c r="N172" s="175"/>
      <c r="O172" s="175">
        <f>SUM(O173:O216)</f>
        <v>1132.6000000000001</v>
      </c>
      <c r="P172" s="175"/>
      <c r="Q172" s="175">
        <f>SUM(Q173:Q216)</f>
        <v>0</v>
      </c>
      <c r="R172" s="176"/>
      <c r="S172" s="176"/>
      <c r="T172" s="177"/>
      <c r="U172" s="171"/>
      <c r="V172" s="171">
        <f>SUM(V173:V216)</f>
        <v>54.129999999999995</v>
      </c>
      <c r="W172" s="171"/>
      <c r="X172" s="171"/>
      <c r="AG172" t="s">
        <v>130</v>
      </c>
    </row>
    <row r="173" spans="1:60" outlineLevel="1" x14ac:dyDescent="0.2">
      <c r="A173" s="179">
        <v>47</v>
      </c>
      <c r="B173" s="180" t="s">
        <v>346</v>
      </c>
      <c r="C173" s="196" t="s">
        <v>347</v>
      </c>
      <c r="D173" s="181" t="s">
        <v>133</v>
      </c>
      <c r="E173" s="182">
        <v>9.49</v>
      </c>
      <c r="F173" s="183"/>
      <c r="G173" s="184">
        <f>ROUND(E173*F173,2)</f>
        <v>0</v>
      </c>
      <c r="H173" s="183"/>
      <c r="I173" s="184">
        <f>ROUND(E173*H173,2)</f>
        <v>0</v>
      </c>
      <c r="J173" s="183"/>
      <c r="K173" s="184">
        <f>ROUND(E173*J173,2)</f>
        <v>0</v>
      </c>
      <c r="L173" s="184">
        <v>21</v>
      </c>
      <c r="M173" s="184">
        <f>G173*(1+L173/100)</f>
        <v>0</v>
      </c>
      <c r="N173" s="182">
        <v>0.2024</v>
      </c>
      <c r="O173" s="182">
        <f>ROUND(E173*N173,2)</f>
        <v>1.92</v>
      </c>
      <c r="P173" s="182">
        <v>0</v>
      </c>
      <c r="Q173" s="182">
        <f>ROUND(E173*P173,2)</f>
        <v>0</v>
      </c>
      <c r="R173" s="184" t="s">
        <v>134</v>
      </c>
      <c r="S173" s="184" t="s">
        <v>135</v>
      </c>
      <c r="T173" s="185" t="s">
        <v>135</v>
      </c>
      <c r="U173" s="159">
        <v>2.5999999999999999E-2</v>
      </c>
      <c r="V173" s="159">
        <f>ROUND(E173*U173,2)</f>
        <v>0.25</v>
      </c>
      <c r="W173" s="159"/>
      <c r="X173" s="159" t="s">
        <v>136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137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5" t="s">
        <v>324</v>
      </c>
      <c r="D174" s="266"/>
      <c r="E174" s="266"/>
      <c r="F174" s="266"/>
      <c r="G174" s="266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139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7" t="s">
        <v>348</v>
      </c>
      <c r="D175" s="161"/>
      <c r="E175" s="162">
        <v>9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141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7" t="s">
        <v>349</v>
      </c>
      <c r="D176" s="161"/>
      <c r="E176" s="162">
        <v>0.49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141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9">
        <v>48</v>
      </c>
      <c r="B177" s="180" t="s">
        <v>350</v>
      </c>
      <c r="C177" s="196" t="s">
        <v>351</v>
      </c>
      <c r="D177" s="181" t="s">
        <v>133</v>
      </c>
      <c r="E177" s="182">
        <v>1144</v>
      </c>
      <c r="F177" s="183"/>
      <c r="G177" s="184">
        <f>ROUND(E177*F177,2)</f>
        <v>0</v>
      </c>
      <c r="H177" s="183"/>
      <c r="I177" s="184">
        <f>ROUND(E177*H177,2)</f>
        <v>0</v>
      </c>
      <c r="J177" s="183"/>
      <c r="K177" s="184">
        <f>ROUND(E177*J177,2)</f>
        <v>0</v>
      </c>
      <c r="L177" s="184">
        <v>21</v>
      </c>
      <c r="M177" s="184">
        <f>G177*(1+L177/100)</f>
        <v>0</v>
      </c>
      <c r="N177" s="182">
        <v>0.40481</v>
      </c>
      <c r="O177" s="182">
        <f>ROUND(E177*N177,2)</f>
        <v>463.1</v>
      </c>
      <c r="P177" s="182">
        <v>0</v>
      </c>
      <c r="Q177" s="182">
        <f>ROUND(E177*P177,2)</f>
        <v>0</v>
      </c>
      <c r="R177" s="184" t="s">
        <v>134</v>
      </c>
      <c r="S177" s="184" t="s">
        <v>135</v>
      </c>
      <c r="T177" s="185" t="s">
        <v>135</v>
      </c>
      <c r="U177" s="159">
        <v>1.9E-2</v>
      </c>
      <c r="V177" s="159">
        <f>ROUND(E177*U177,2)</f>
        <v>21.74</v>
      </c>
      <c r="W177" s="159"/>
      <c r="X177" s="159" t="s">
        <v>136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137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65" t="s">
        <v>324</v>
      </c>
      <c r="D178" s="266"/>
      <c r="E178" s="266"/>
      <c r="F178" s="266"/>
      <c r="G178" s="266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139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7" t="s">
        <v>352</v>
      </c>
      <c r="D179" s="161"/>
      <c r="E179" s="162">
        <v>572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141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03" t="s">
        <v>353</v>
      </c>
      <c r="D180" s="169"/>
      <c r="E180" s="170">
        <v>572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141</v>
      </c>
      <c r="AH180" s="148">
        <v>4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9">
        <v>49</v>
      </c>
      <c r="B181" s="180" t="s">
        <v>354</v>
      </c>
      <c r="C181" s="196" t="s">
        <v>355</v>
      </c>
      <c r="D181" s="181" t="s">
        <v>133</v>
      </c>
      <c r="E181" s="182">
        <v>1144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2">
        <v>0.53749999999999998</v>
      </c>
      <c r="O181" s="182">
        <f>ROUND(E181*N181,2)</f>
        <v>614.9</v>
      </c>
      <c r="P181" s="182">
        <v>0</v>
      </c>
      <c r="Q181" s="182">
        <f>ROUND(E181*P181,2)</f>
        <v>0</v>
      </c>
      <c r="R181" s="184" t="s">
        <v>134</v>
      </c>
      <c r="S181" s="184" t="s">
        <v>135</v>
      </c>
      <c r="T181" s="185" t="s">
        <v>135</v>
      </c>
      <c r="U181" s="159">
        <v>0.02</v>
      </c>
      <c r="V181" s="159">
        <f>ROUND(E181*U181,2)</f>
        <v>22.88</v>
      </c>
      <c r="W181" s="159"/>
      <c r="X181" s="159" t="s">
        <v>136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65" t="s">
        <v>356</v>
      </c>
      <c r="D182" s="266"/>
      <c r="E182" s="266"/>
      <c r="F182" s="266"/>
      <c r="G182" s="266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7" t="s">
        <v>357</v>
      </c>
      <c r="D183" s="161"/>
      <c r="E183" s="162">
        <v>572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141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203" t="s">
        <v>353</v>
      </c>
      <c r="D184" s="169"/>
      <c r="E184" s="170">
        <v>572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141</v>
      </c>
      <c r="AH184" s="148">
        <v>4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9">
        <v>50</v>
      </c>
      <c r="B185" s="180" t="s">
        <v>358</v>
      </c>
      <c r="C185" s="196" t="s">
        <v>359</v>
      </c>
      <c r="D185" s="181" t="s">
        <v>133</v>
      </c>
      <c r="E185" s="182">
        <v>20.87</v>
      </c>
      <c r="F185" s="183"/>
      <c r="G185" s="184">
        <f>ROUND(E185*F185,2)</f>
        <v>0</v>
      </c>
      <c r="H185" s="183"/>
      <c r="I185" s="184">
        <f>ROUND(E185*H185,2)</f>
        <v>0</v>
      </c>
      <c r="J185" s="183"/>
      <c r="K185" s="184">
        <f>ROUND(E185*J185,2)</f>
        <v>0</v>
      </c>
      <c r="L185" s="184">
        <v>21</v>
      </c>
      <c r="M185" s="184">
        <f>G185*(1+L185/100)</f>
        <v>0</v>
      </c>
      <c r="N185" s="182">
        <v>0.28799999999999998</v>
      </c>
      <c r="O185" s="182">
        <f>ROUND(E185*N185,2)</f>
        <v>6.01</v>
      </c>
      <c r="P185" s="182">
        <v>0</v>
      </c>
      <c r="Q185" s="182">
        <f>ROUND(E185*P185,2)</f>
        <v>0</v>
      </c>
      <c r="R185" s="184" t="s">
        <v>134</v>
      </c>
      <c r="S185" s="184" t="s">
        <v>135</v>
      </c>
      <c r="T185" s="185" t="s">
        <v>135</v>
      </c>
      <c r="U185" s="159">
        <v>2.3E-2</v>
      </c>
      <c r="V185" s="159">
        <f>ROUND(E185*U185,2)</f>
        <v>0.48</v>
      </c>
      <c r="W185" s="159"/>
      <c r="X185" s="159" t="s">
        <v>136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137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7" t="s">
        <v>360</v>
      </c>
      <c r="D186" s="161"/>
      <c r="E186" s="162">
        <v>12.58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141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7" t="s">
        <v>361</v>
      </c>
      <c r="D187" s="161"/>
      <c r="E187" s="162">
        <v>7.2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141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7" t="s">
        <v>362</v>
      </c>
      <c r="D188" s="161"/>
      <c r="E188" s="162">
        <v>0.49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141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7" t="s">
        <v>363</v>
      </c>
      <c r="D189" s="161"/>
      <c r="E189" s="162">
        <v>0.6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141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79">
        <v>51</v>
      </c>
      <c r="B190" s="180" t="s">
        <v>364</v>
      </c>
      <c r="C190" s="196" t="s">
        <v>365</v>
      </c>
      <c r="D190" s="181" t="s">
        <v>133</v>
      </c>
      <c r="E190" s="182">
        <v>6.76</v>
      </c>
      <c r="F190" s="183"/>
      <c r="G190" s="184">
        <f>ROUND(E190*F190,2)</f>
        <v>0</v>
      </c>
      <c r="H190" s="183"/>
      <c r="I190" s="184">
        <f>ROUND(E190*H190,2)</f>
        <v>0</v>
      </c>
      <c r="J190" s="183"/>
      <c r="K190" s="184">
        <f>ROUND(E190*J190,2)</f>
        <v>0</v>
      </c>
      <c r="L190" s="184">
        <v>21</v>
      </c>
      <c r="M190" s="184">
        <f>G190*(1+L190/100)</f>
        <v>0</v>
      </c>
      <c r="N190" s="182">
        <v>0.378</v>
      </c>
      <c r="O190" s="182">
        <f>ROUND(E190*N190,2)</f>
        <v>2.56</v>
      </c>
      <c r="P190" s="182">
        <v>0</v>
      </c>
      <c r="Q190" s="182">
        <f>ROUND(E190*P190,2)</f>
        <v>0</v>
      </c>
      <c r="R190" s="184" t="s">
        <v>134</v>
      </c>
      <c r="S190" s="184" t="s">
        <v>135</v>
      </c>
      <c r="T190" s="185" t="s">
        <v>135</v>
      </c>
      <c r="U190" s="159">
        <v>2.5999999999999999E-2</v>
      </c>
      <c r="V190" s="159">
        <f>ROUND(E190*U190,2)</f>
        <v>0.18</v>
      </c>
      <c r="W190" s="159"/>
      <c r="X190" s="159" t="s">
        <v>136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137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7" t="s">
        <v>366</v>
      </c>
      <c r="D191" s="161"/>
      <c r="E191" s="162">
        <v>3.38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141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03" t="s">
        <v>353</v>
      </c>
      <c r="D192" s="169"/>
      <c r="E192" s="170">
        <v>3.38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141</v>
      </c>
      <c r="AH192" s="148">
        <v>4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79">
        <v>52</v>
      </c>
      <c r="B193" s="180" t="s">
        <v>367</v>
      </c>
      <c r="C193" s="196" t="s">
        <v>365</v>
      </c>
      <c r="D193" s="181" t="s">
        <v>133</v>
      </c>
      <c r="E193" s="182">
        <v>17.600000000000001</v>
      </c>
      <c r="F193" s="183"/>
      <c r="G193" s="184">
        <f>ROUND(E193*F193,2)</f>
        <v>0</v>
      </c>
      <c r="H193" s="183"/>
      <c r="I193" s="184">
        <f>ROUND(E193*H193,2)</f>
        <v>0</v>
      </c>
      <c r="J193" s="183"/>
      <c r="K193" s="184">
        <f>ROUND(E193*J193,2)</f>
        <v>0</v>
      </c>
      <c r="L193" s="184">
        <v>21</v>
      </c>
      <c r="M193" s="184">
        <f>G193*(1+L193/100)</f>
        <v>0</v>
      </c>
      <c r="N193" s="182">
        <v>0.378</v>
      </c>
      <c r="O193" s="182">
        <f>ROUND(E193*N193,2)</f>
        <v>6.65</v>
      </c>
      <c r="P193" s="182">
        <v>0</v>
      </c>
      <c r="Q193" s="182">
        <f>ROUND(E193*P193,2)</f>
        <v>0</v>
      </c>
      <c r="R193" s="184" t="s">
        <v>134</v>
      </c>
      <c r="S193" s="184" t="s">
        <v>135</v>
      </c>
      <c r="T193" s="185" t="s">
        <v>135</v>
      </c>
      <c r="U193" s="159">
        <v>2.5999999999999999E-2</v>
      </c>
      <c r="V193" s="159">
        <f>ROUND(E193*U193,2)</f>
        <v>0.46</v>
      </c>
      <c r="W193" s="159"/>
      <c r="X193" s="159" t="s">
        <v>136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137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7" t="s">
        <v>368</v>
      </c>
      <c r="D194" s="161"/>
      <c r="E194" s="162">
        <v>17.600000000000001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141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79">
        <v>53</v>
      </c>
      <c r="B195" s="180" t="s">
        <v>369</v>
      </c>
      <c r="C195" s="196" t="s">
        <v>370</v>
      </c>
      <c r="D195" s="181" t="s">
        <v>133</v>
      </c>
      <c r="E195" s="182">
        <v>1.44</v>
      </c>
      <c r="F195" s="183"/>
      <c r="G195" s="184">
        <f>ROUND(E195*F195,2)</f>
        <v>0</v>
      </c>
      <c r="H195" s="183"/>
      <c r="I195" s="184">
        <f>ROUND(E195*H195,2)</f>
        <v>0</v>
      </c>
      <c r="J195" s="183"/>
      <c r="K195" s="184">
        <f>ROUND(E195*J195,2)</f>
        <v>0</v>
      </c>
      <c r="L195" s="184">
        <v>21</v>
      </c>
      <c r="M195" s="184">
        <f>G195*(1+L195/100)</f>
        <v>0</v>
      </c>
      <c r="N195" s="182">
        <v>0.441</v>
      </c>
      <c r="O195" s="182">
        <f>ROUND(E195*N195,2)</f>
        <v>0.64</v>
      </c>
      <c r="P195" s="182">
        <v>0</v>
      </c>
      <c r="Q195" s="182">
        <f>ROUND(E195*P195,2)</f>
        <v>0</v>
      </c>
      <c r="R195" s="184" t="s">
        <v>134</v>
      </c>
      <c r="S195" s="184" t="s">
        <v>135</v>
      </c>
      <c r="T195" s="185" t="s">
        <v>135</v>
      </c>
      <c r="U195" s="159">
        <v>2.9000000000000001E-2</v>
      </c>
      <c r="V195" s="159">
        <f>ROUND(E195*U195,2)</f>
        <v>0.04</v>
      </c>
      <c r="W195" s="159"/>
      <c r="X195" s="159" t="s">
        <v>136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137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7" t="s">
        <v>371</v>
      </c>
      <c r="D196" s="161"/>
      <c r="E196" s="162">
        <v>0.72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141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03" t="s">
        <v>353</v>
      </c>
      <c r="D197" s="169"/>
      <c r="E197" s="170">
        <v>0.72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141</v>
      </c>
      <c r="AH197" s="148">
        <v>4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9">
        <v>54</v>
      </c>
      <c r="B198" s="180" t="s">
        <v>372</v>
      </c>
      <c r="C198" s="196" t="s">
        <v>373</v>
      </c>
      <c r="D198" s="181" t="s">
        <v>133</v>
      </c>
      <c r="E198" s="182">
        <v>60.752830000000003</v>
      </c>
      <c r="F198" s="183"/>
      <c r="G198" s="184">
        <f>ROUND(E198*F198,2)</f>
        <v>0</v>
      </c>
      <c r="H198" s="183"/>
      <c r="I198" s="184">
        <f>ROUND(E198*H198,2)</f>
        <v>0</v>
      </c>
      <c r="J198" s="183"/>
      <c r="K198" s="184">
        <f>ROUND(E198*J198,2)</f>
        <v>0</v>
      </c>
      <c r="L198" s="184">
        <v>21</v>
      </c>
      <c r="M198" s="184">
        <f>G198*(1+L198/100)</f>
        <v>0</v>
      </c>
      <c r="N198" s="182">
        <v>0.55125000000000002</v>
      </c>
      <c r="O198" s="182">
        <f>ROUND(E198*N198,2)</f>
        <v>33.49</v>
      </c>
      <c r="P198" s="182">
        <v>0</v>
      </c>
      <c r="Q198" s="182">
        <f>ROUND(E198*P198,2)</f>
        <v>0</v>
      </c>
      <c r="R198" s="184" t="s">
        <v>134</v>
      </c>
      <c r="S198" s="184" t="s">
        <v>135</v>
      </c>
      <c r="T198" s="185" t="s">
        <v>135</v>
      </c>
      <c r="U198" s="159">
        <v>2.7E-2</v>
      </c>
      <c r="V198" s="159">
        <f>ROUND(E198*U198,2)</f>
        <v>1.64</v>
      </c>
      <c r="W198" s="159"/>
      <c r="X198" s="159" t="s">
        <v>136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137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8" t="s">
        <v>152</v>
      </c>
      <c r="D199" s="163"/>
      <c r="E199" s="164"/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9" t="s">
        <v>374</v>
      </c>
      <c r="D200" s="163"/>
      <c r="E200" s="164">
        <v>17.965499999999999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141</v>
      </c>
      <c r="AH200" s="148">
        <v>2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9" t="s">
        <v>375</v>
      </c>
      <c r="D201" s="163"/>
      <c r="E201" s="164">
        <v>-0.28273999999999999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141</v>
      </c>
      <c r="AH201" s="148">
        <v>2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9" t="s">
        <v>376</v>
      </c>
      <c r="D202" s="163"/>
      <c r="E202" s="164">
        <v>-2.847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141</v>
      </c>
      <c r="AH202" s="148">
        <v>2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9" t="s">
        <v>377</v>
      </c>
      <c r="D203" s="163"/>
      <c r="E203" s="164">
        <v>-1.8431999999999999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141</v>
      </c>
      <c r="AH203" s="148">
        <v>2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200" t="s">
        <v>157</v>
      </c>
      <c r="D204" s="165"/>
      <c r="E204" s="166">
        <v>12.992559999999999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141</v>
      </c>
      <c r="AH204" s="148">
        <v>3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98" t="s">
        <v>158</v>
      </c>
      <c r="D205" s="163"/>
      <c r="E205" s="164"/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141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7" t="s">
        <v>378</v>
      </c>
      <c r="D206" s="161"/>
      <c r="E206" s="162">
        <v>0.86782999999999999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141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8" t="s">
        <v>152</v>
      </c>
      <c r="D207" s="163"/>
      <c r="E207" s="164"/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9" t="s">
        <v>379</v>
      </c>
      <c r="D208" s="163"/>
      <c r="E208" s="164">
        <v>3.44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141</v>
      </c>
      <c r="AH208" s="148">
        <v>2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8" t="s">
        <v>158</v>
      </c>
      <c r="D209" s="163"/>
      <c r="E209" s="164"/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141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7" t="s">
        <v>380</v>
      </c>
      <c r="D210" s="161"/>
      <c r="E210" s="162">
        <v>59.884999999999998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141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9">
        <v>55</v>
      </c>
      <c r="B211" s="180" t="s">
        <v>381</v>
      </c>
      <c r="C211" s="196" t="s">
        <v>382</v>
      </c>
      <c r="D211" s="181" t="s">
        <v>133</v>
      </c>
      <c r="E211" s="182">
        <v>13.1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2">
        <v>0.11931</v>
      </c>
      <c r="O211" s="182">
        <f>ROUND(E211*N211,2)</f>
        <v>1.56</v>
      </c>
      <c r="P211" s="182">
        <v>0</v>
      </c>
      <c r="Q211" s="182">
        <f>ROUND(E211*P211,2)</f>
        <v>0</v>
      </c>
      <c r="R211" s="184" t="s">
        <v>134</v>
      </c>
      <c r="S211" s="184" t="s">
        <v>135</v>
      </c>
      <c r="T211" s="185" t="s">
        <v>135</v>
      </c>
      <c r="U211" s="159">
        <v>0.49299999999999999</v>
      </c>
      <c r="V211" s="159">
        <f>ROUND(E211*U211,2)</f>
        <v>6.46</v>
      </c>
      <c r="W211" s="159"/>
      <c r="X211" s="159" t="s">
        <v>136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137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55"/>
      <c r="B212" s="156"/>
      <c r="C212" s="265" t="s">
        <v>383</v>
      </c>
      <c r="D212" s="266"/>
      <c r="E212" s="266"/>
      <c r="F212" s="266"/>
      <c r="G212" s="266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139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86" t="str">
        <f>C212</f>
        <v>s provedením lože z cementové malty tloušťky 40 mm, s vyplněním spár těženým kamenivem a se smetením přebytečného materiálu na krajnici</v>
      </c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7" t="s">
        <v>384</v>
      </c>
      <c r="D213" s="161"/>
      <c r="E213" s="162">
        <v>13.1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141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79">
        <v>56</v>
      </c>
      <c r="B214" s="180" t="s">
        <v>385</v>
      </c>
      <c r="C214" s="196" t="s">
        <v>386</v>
      </c>
      <c r="D214" s="181" t="s">
        <v>133</v>
      </c>
      <c r="E214" s="182">
        <v>13.755000000000001</v>
      </c>
      <c r="F214" s="183"/>
      <c r="G214" s="184">
        <f>ROUND(E214*F214,2)</f>
        <v>0</v>
      </c>
      <c r="H214" s="183"/>
      <c r="I214" s="184">
        <f>ROUND(E214*H214,2)</f>
        <v>0</v>
      </c>
      <c r="J214" s="183"/>
      <c r="K214" s="184">
        <f>ROUND(E214*J214,2)</f>
        <v>0</v>
      </c>
      <c r="L214" s="184">
        <v>21</v>
      </c>
      <c r="M214" s="184">
        <f>G214*(1+L214/100)</f>
        <v>0</v>
      </c>
      <c r="N214" s="182">
        <v>0.129</v>
      </c>
      <c r="O214" s="182">
        <f>ROUND(E214*N214,2)</f>
        <v>1.77</v>
      </c>
      <c r="P214" s="182">
        <v>0</v>
      </c>
      <c r="Q214" s="182">
        <f>ROUND(E214*P214,2)</f>
        <v>0</v>
      </c>
      <c r="R214" s="184" t="s">
        <v>248</v>
      </c>
      <c r="S214" s="184" t="s">
        <v>135</v>
      </c>
      <c r="T214" s="185" t="s">
        <v>135</v>
      </c>
      <c r="U214" s="159">
        <v>0</v>
      </c>
      <c r="V214" s="159">
        <f>ROUND(E214*U214,2)</f>
        <v>0</v>
      </c>
      <c r="W214" s="159"/>
      <c r="X214" s="159" t="s">
        <v>249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250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7" t="s">
        <v>387</v>
      </c>
      <c r="D215" s="161"/>
      <c r="E215" s="162">
        <v>13.1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141</v>
      </c>
      <c r="AH215" s="148">
        <v>5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203" t="s">
        <v>388</v>
      </c>
      <c r="D216" s="169"/>
      <c r="E216" s="170">
        <v>0.65500000000000003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141</v>
      </c>
      <c r="AH216" s="148">
        <v>4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72" t="s">
        <v>129</v>
      </c>
      <c r="B217" s="173" t="s">
        <v>74</v>
      </c>
      <c r="C217" s="195" t="s">
        <v>75</v>
      </c>
      <c r="D217" s="174"/>
      <c r="E217" s="175"/>
      <c r="F217" s="176"/>
      <c r="G217" s="176">
        <f>SUMIF(AG218:AG232,"&lt;&gt;NOR",G218:G232)</f>
        <v>0</v>
      </c>
      <c r="H217" s="176"/>
      <c r="I217" s="176">
        <f>SUM(I218:I232)</f>
        <v>0</v>
      </c>
      <c r="J217" s="176"/>
      <c r="K217" s="176">
        <f>SUM(K218:K232)</f>
        <v>0</v>
      </c>
      <c r="L217" s="176"/>
      <c r="M217" s="176">
        <f>SUM(M218:M232)</f>
        <v>0</v>
      </c>
      <c r="N217" s="175"/>
      <c r="O217" s="175">
        <f>SUM(O218:O232)</f>
        <v>0.51</v>
      </c>
      <c r="P217" s="175"/>
      <c r="Q217" s="175">
        <f>SUM(Q218:Q232)</f>
        <v>0</v>
      </c>
      <c r="R217" s="176"/>
      <c r="S217" s="176"/>
      <c r="T217" s="177"/>
      <c r="U217" s="171"/>
      <c r="V217" s="171">
        <f>SUM(V218:V232)</f>
        <v>0.87</v>
      </c>
      <c r="W217" s="171"/>
      <c r="X217" s="171"/>
      <c r="AG217" t="s">
        <v>130</v>
      </c>
    </row>
    <row r="218" spans="1:60" outlineLevel="1" x14ac:dyDescent="0.2">
      <c r="A218" s="179">
        <v>57</v>
      </c>
      <c r="B218" s="180" t="s">
        <v>389</v>
      </c>
      <c r="C218" s="196" t="s">
        <v>390</v>
      </c>
      <c r="D218" s="181" t="s">
        <v>149</v>
      </c>
      <c r="E218" s="182">
        <v>3.2000000000000001E-2</v>
      </c>
      <c r="F218" s="183"/>
      <c r="G218" s="184">
        <f>ROUND(E218*F218,2)</f>
        <v>0</v>
      </c>
      <c r="H218" s="183"/>
      <c r="I218" s="184">
        <f>ROUND(E218*H218,2)</f>
        <v>0</v>
      </c>
      <c r="J218" s="183"/>
      <c r="K218" s="184">
        <f>ROUND(E218*J218,2)</f>
        <v>0</v>
      </c>
      <c r="L218" s="184">
        <v>21</v>
      </c>
      <c r="M218" s="184">
        <f>G218*(1+L218/100)</f>
        <v>0</v>
      </c>
      <c r="N218" s="182">
        <v>2.5249999999999999</v>
      </c>
      <c r="O218" s="182">
        <f>ROUND(E218*N218,2)</f>
        <v>0.08</v>
      </c>
      <c r="P218" s="182">
        <v>0</v>
      </c>
      <c r="Q218" s="182">
        <f>ROUND(E218*P218,2)</f>
        <v>0</v>
      </c>
      <c r="R218" s="184" t="s">
        <v>265</v>
      </c>
      <c r="S218" s="184" t="s">
        <v>135</v>
      </c>
      <c r="T218" s="185" t="s">
        <v>135</v>
      </c>
      <c r="U218" s="159">
        <v>2.58</v>
      </c>
      <c r="V218" s="159">
        <f>ROUND(E218*U218,2)</f>
        <v>0.08</v>
      </c>
      <c r="W218" s="159"/>
      <c r="X218" s="159" t="s">
        <v>136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137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65" t="s">
        <v>391</v>
      </c>
      <c r="D219" s="266"/>
      <c r="E219" s="266"/>
      <c r="F219" s="266"/>
      <c r="G219" s="266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139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7" t="s">
        <v>392</v>
      </c>
      <c r="D220" s="161"/>
      <c r="E220" s="162">
        <v>3.2000000000000001E-2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141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9">
        <v>58</v>
      </c>
      <c r="B221" s="180" t="s">
        <v>393</v>
      </c>
      <c r="C221" s="196" t="s">
        <v>394</v>
      </c>
      <c r="D221" s="181" t="s">
        <v>149</v>
      </c>
      <c r="E221" s="182">
        <v>3.2000000000000001E-2</v>
      </c>
      <c r="F221" s="183"/>
      <c r="G221" s="184">
        <f>ROUND(E221*F221,2)</f>
        <v>0</v>
      </c>
      <c r="H221" s="183"/>
      <c r="I221" s="184">
        <f>ROUND(E221*H221,2)</f>
        <v>0</v>
      </c>
      <c r="J221" s="183"/>
      <c r="K221" s="184">
        <f>ROUND(E221*J221,2)</f>
        <v>0</v>
      </c>
      <c r="L221" s="184">
        <v>21</v>
      </c>
      <c r="M221" s="184">
        <f>G221*(1+L221/100)</f>
        <v>0</v>
      </c>
      <c r="N221" s="182">
        <v>0.04</v>
      </c>
      <c r="O221" s="182">
        <f>ROUND(E221*N221,2)</f>
        <v>0</v>
      </c>
      <c r="P221" s="182">
        <v>0</v>
      </c>
      <c r="Q221" s="182">
        <f>ROUND(E221*P221,2)</f>
        <v>0</v>
      </c>
      <c r="R221" s="184" t="s">
        <v>265</v>
      </c>
      <c r="S221" s="184" t="s">
        <v>135</v>
      </c>
      <c r="T221" s="185" t="s">
        <v>135</v>
      </c>
      <c r="U221" s="159">
        <v>2.7</v>
      </c>
      <c r="V221" s="159">
        <f>ROUND(E221*U221,2)</f>
        <v>0.09</v>
      </c>
      <c r="W221" s="159"/>
      <c r="X221" s="159" t="s">
        <v>136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137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65" t="s">
        <v>395</v>
      </c>
      <c r="D222" s="266"/>
      <c r="E222" s="266"/>
      <c r="F222" s="266"/>
      <c r="G222" s="266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139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7" t="s">
        <v>396</v>
      </c>
      <c r="D223" s="161"/>
      <c r="E223" s="162">
        <v>3.2000000000000001E-2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141</v>
      </c>
      <c r="AH223" s="148">
        <v>5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7" t="s">
        <v>397</v>
      </c>
      <c r="D224" s="161"/>
      <c r="E224" s="162"/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141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9">
        <v>59</v>
      </c>
      <c r="B225" s="180" t="s">
        <v>398</v>
      </c>
      <c r="C225" s="196" t="s">
        <v>399</v>
      </c>
      <c r="D225" s="181" t="s">
        <v>133</v>
      </c>
      <c r="E225" s="182">
        <v>0.32</v>
      </c>
      <c r="F225" s="183"/>
      <c r="G225" s="184">
        <f>ROUND(E225*F225,2)</f>
        <v>0</v>
      </c>
      <c r="H225" s="183"/>
      <c r="I225" s="184">
        <f>ROUND(E225*H225,2)</f>
        <v>0</v>
      </c>
      <c r="J225" s="183"/>
      <c r="K225" s="184">
        <f>ROUND(E225*J225,2)</f>
        <v>0</v>
      </c>
      <c r="L225" s="184">
        <v>21</v>
      </c>
      <c r="M225" s="184">
        <f>G225*(1+L225/100)</f>
        <v>0</v>
      </c>
      <c r="N225" s="182">
        <v>1.41E-2</v>
      </c>
      <c r="O225" s="182">
        <f>ROUND(E225*N225,2)</f>
        <v>0</v>
      </c>
      <c r="P225" s="182">
        <v>0</v>
      </c>
      <c r="Q225" s="182">
        <f>ROUND(E225*P225,2)</f>
        <v>0</v>
      </c>
      <c r="R225" s="184" t="s">
        <v>265</v>
      </c>
      <c r="S225" s="184" t="s">
        <v>135</v>
      </c>
      <c r="T225" s="185" t="s">
        <v>135</v>
      </c>
      <c r="U225" s="159">
        <v>0.39600000000000002</v>
      </c>
      <c r="V225" s="159">
        <f>ROUND(E225*U225,2)</f>
        <v>0.13</v>
      </c>
      <c r="W225" s="159"/>
      <c r="X225" s="159" t="s">
        <v>136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137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7" t="s">
        <v>400</v>
      </c>
      <c r="D226" s="161"/>
      <c r="E226" s="162">
        <v>0.32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141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9">
        <v>60</v>
      </c>
      <c r="B227" s="180" t="s">
        <v>401</v>
      </c>
      <c r="C227" s="196" t="s">
        <v>402</v>
      </c>
      <c r="D227" s="181" t="s">
        <v>133</v>
      </c>
      <c r="E227" s="182">
        <v>0.32</v>
      </c>
      <c r="F227" s="183"/>
      <c r="G227" s="184">
        <f>ROUND(E227*F227,2)</f>
        <v>0</v>
      </c>
      <c r="H227" s="183"/>
      <c r="I227" s="184">
        <f>ROUND(E227*H227,2)</f>
        <v>0</v>
      </c>
      <c r="J227" s="183"/>
      <c r="K227" s="184">
        <f>ROUND(E227*J227,2)</f>
        <v>0</v>
      </c>
      <c r="L227" s="184">
        <v>21</v>
      </c>
      <c r="M227" s="184">
        <f>G227*(1+L227/100)</f>
        <v>0</v>
      </c>
      <c r="N227" s="182">
        <v>0</v>
      </c>
      <c r="O227" s="182">
        <f>ROUND(E227*N227,2)</f>
        <v>0</v>
      </c>
      <c r="P227" s="182">
        <v>0</v>
      </c>
      <c r="Q227" s="182">
        <f>ROUND(E227*P227,2)</f>
        <v>0</v>
      </c>
      <c r="R227" s="184" t="s">
        <v>265</v>
      </c>
      <c r="S227" s="184" t="s">
        <v>135</v>
      </c>
      <c r="T227" s="185" t="s">
        <v>135</v>
      </c>
      <c r="U227" s="159">
        <v>0.24</v>
      </c>
      <c r="V227" s="159">
        <f>ROUND(E227*U227,2)</f>
        <v>0.08</v>
      </c>
      <c r="W227" s="159"/>
      <c r="X227" s="159" t="s">
        <v>136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137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7" t="s">
        <v>403</v>
      </c>
      <c r="D228" s="161"/>
      <c r="E228" s="162">
        <v>0.32</v>
      </c>
      <c r="F228" s="159"/>
      <c r="G228" s="159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141</v>
      </c>
      <c r="AH228" s="148">
        <v>5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79">
        <v>61</v>
      </c>
      <c r="B229" s="180" t="s">
        <v>404</v>
      </c>
      <c r="C229" s="196" t="s">
        <v>405</v>
      </c>
      <c r="D229" s="181" t="s">
        <v>149</v>
      </c>
      <c r="E229" s="182">
        <v>0.26640000000000003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21</v>
      </c>
      <c r="M229" s="184">
        <f>G229*(1+L229/100)</f>
        <v>0</v>
      </c>
      <c r="N229" s="182">
        <v>1.6</v>
      </c>
      <c r="O229" s="182">
        <f>ROUND(E229*N229,2)</f>
        <v>0.43</v>
      </c>
      <c r="P229" s="182">
        <v>0</v>
      </c>
      <c r="Q229" s="182">
        <f>ROUND(E229*P229,2)</f>
        <v>0</v>
      </c>
      <c r="R229" s="184" t="s">
        <v>265</v>
      </c>
      <c r="S229" s="184" t="s">
        <v>135</v>
      </c>
      <c r="T229" s="185" t="s">
        <v>135</v>
      </c>
      <c r="U229" s="159">
        <v>1.8360000000000001</v>
      </c>
      <c r="V229" s="159">
        <f>ROUND(E229*U229,2)</f>
        <v>0.49</v>
      </c>
      <c r="W229" s="159"/>
      <c r="X229" s="159" t="s">
        <v>136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137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65" t="s">
        <v>333</v>
      </c>
      <c r="D230" s="266"/>
      <c r="E230" s="266"/>
      <c r="F230" s="266"/>
      <c r="G230" s="266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139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86" t="str">
        <f>C230</f>
        <v>pod mazaniny a dlažby, popř. na plochých střechách, vodorovný nebo ve spádu, s udusáním a urovnáním povrchu,</v>
      </c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7" t="s">
        <v>406</v>
      </c>
      <c r="D231" s="161"/>
      <c r="E231" s="162">
        <v>0.20250000000000001</v>
      </c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141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7" t="s">
        <v>407</v>
      </c>
      <c r="D232" s="161"/>
      <c r="E232" s="162">
        <v>6.3899999999999998E-2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141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">
      <c r="A233" s="172" t="s">
        <v>129</v>
      </c>
      <c r="B233" s="173" t="s">
        <v>76</v>
      </c>
      <c r="C233" s="195" t="s">
        <v>77</v>
      </c>
      <c r="D233" s="174"/>
      <c r="E233" s="175"/>
      <c r="F233" s="176"/>
      <c r="G233" s="176">
        <f>SUMIF(AG234:AG239,"&lt;&gt;NOR",G234:G239)</f>
        <v>0</v>
      </c>
      <c r="H233" s="176"/>
      <c r="I233" s="176">
        <f>SUM(I234:I239)</f>
        <v>0</v>
      </c>
      <c r="J233" s="176"/>
      <c r="K233" s="176">
        <f>SUM(K234:K239)</f>
        <v>0</v>
      </c>
      <c r="L233" s="176"/>
      <c r="M233" s="176">
        <f>SUM(M234:M239)</f>
        <v>0</v>
      </c>
      <c r="N233" s="175"/>
      <c r="O233" s="175">
        <f>SUM(O234:O239)</f>
        <v>0.22</v>
      </c>
      <c r="P233" s="175"/>
      <c r="Q233" s="175">
        <f>SUM(Q234:Q239)</f>
        <v>0</v>
      </c>
      <c r="R233" s="176"/>
      <c r="S233" s="176"/>
      <c r="T233" s="177"/>
      <c r="U233" s="171"/>
      <c r="V233" s="171">
        <f>SUM(V234:V239)</f>
        <v>3.64</v>
      </c>
      <c r="W233" s="171"/>
      <c r="X233" s="171"/>
      <c r="AG233" t="s">
        <v>130</v>
      </c>
    </row>
    <row r="234" spans="1:60" ht="33.75" outlineLevel="1" x14ac:dyDescent="0.2">
      <c r="A234" s="179">
        <v>62</v>
      </c>
      <c r="B234" s="180" t="s">
        <v>408</v>
      </c>
      <c r="C234" s="196" t="s">
        <v>409</v>
      </c>
      <c r="D234" s="181" t="s">
        <v>303</v>
      </c>
      <c r="E234" s="182">
        <v>1.5</v>
      </c>
      <c r="F234" s="183"/>
      <c r="G234" s="184">
        <f>ROUND(E234*F234,2)</f>
        <v>0</v>
      </c>
      <c r="H234" s="183"/>
      <c r="I234" s="184">
        <f>ROUND(E234*H234,2)</f>
        <v>0</v>
      </c>
      <c r="J234" s="183"/>
      <c r="K234" s="184">
        <f>ROUND(E234*J234,2)</f>
        <v>0</v>
      </c>
      <c r="L234" s="184">
        <v>21</v>
      </c>
      <c r="M234" s="184">
        <f>G234*(1+L234/100)</f>
        <v>0</v>
      </c>
      <c r="N234" s="182">
        <v>1.5299999999999999E-3</v>
      </c>
      <c r="O234" s="182">
        <f>ROUND(E234*N234,2)</f>
        <v>0</v>
      </c>
      <c r="P234" s="182">
        <v>0</v>
      </c>
      <c r="Q234" s="182">
        <f>ROUND(E234*P234,2)</f>
        <v>0</v>
      </c>
      <c r="R234" s="184" t="s">
        <v>259</v>
      </c>
      <c r="S234" s="184" t="s">
        <v>135</v>
      </c>
      <c r="T234" s="185" t="s">
        <v>135</v>
      </c>
      <c r="U234" s="159">
        <v>6.6000000000000003E-2</v>
      </c>
      <c r="V234" s="159">
        <f>ROUND(E234*U234,2)</f>
        <v>0.1</v>
      </c>
      <c r="W234" s="159"/>
      <c r="X234" s="159" t="s">
        <v>136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137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265" t="s">
        <v>410</v>
      </c>
      <c r="D235" s="266"/>
      <c r="E235" s="266"/>
      <c r="F235" s="266"/>
      <c r="G235" s="266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139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33.75" outlineLevel="1" x14ac:dyDescent="0.2">
      <c r="A236" s="179">
        <v>63</v>
      </c>
      <c r="B236" s="180" t="s">
        <v>411</v>
      </c>
      <c r="C236" s="196" t="s">
        <v>412</v>
      </c>
      <c r="D236" s="181" t="s">
        <v>303</v>
      </c>
      <c r="E236" s="182">
        <v>1</v>
      </c>
      <c r="F236" s="183"/>
      <c r="G236" s="184">
        <f>ROUND(E236*F236,2)</f>
        <v>0</v>
      </c>
      <c r="H236" s="183"/>
      <c r="I236" s="184">
        <f>ROUND(E236*H236,2)</f>
        <v>0</v>
      </c>
      <c r="J236" s="183"/>
      <c r="K236" s="184">
        <f>ROUND(E236*J236,2)</f>
        <v>0</v>
      </c>
      <c r="L236" s="184">
        <v>21</v>
      </c>
      <c r="M236" s="184">
        <f>G236*(1+L236/100)</f>
        <v>0</v>
      </c>
      <c r="N236" s="182">
        <v>2.64E-3</v>
      </c>
      <c r="O236" s="182">
        <f>ROUND(E236*N236,2)</f>
        <v>0</v>
      </c>
      <c r="P236" s="182">
        <v>0</v>
      </c>
      <c r="Q236" s="182">
        <f>ROUND(E236*P236,2)</f>
        <v>0</v>
      </c>
      <c r="R236" s="184" t="s">
        <v>259</v>
      </c>
      <c r="S236" s="184" t="s">
        <v>135</v>
      </c>
      <c r="T236" s="185" t="s">
        <v>135</v>
      </c>
      <c r="U236" s="159">
        <v>6.6000000000000003E-2</v>
      </c>
      <c r="V236" s="159">
        <f>ROUND(E236*U236,2)</f>
        <v>7.0000000000000007E-2</v>
      </c>
      <c r="W236" s="159"/>
      <c r="X236" s="159" t="s">
        <v>136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137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265" t="s">
        <v>410</v>
      </c>
      <c r="D237" s="266"/>
      <c r="E237" s="266"/>
      <c r="F237" s="266"/>
      <c r="G237" s="266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139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87">
        <v>64</v>
      </c>
      <c r="B238" s="188" t="s">
        <v>413</v>
      </c>
      <c r="C238" s="202" t="s">
        <v>414</v>
      </c>
      <c r="D238" s="189" t="s">
        <v>299</v>
      </c>
      <c r="E238" s="190">
        <v>1</v>
      </c>
      <c r="F238" s="191"/>
      <c r="G238" s="192">
        <f>ROUND(E238*F238,2)</f>
        <v>0</v>
      </c>
      <c r="H238" s="191"/>
      <c r="I238" s="192">
        <f>ROUND(E238*H238,2)</f>
        <v>0</v>
      </c>
      <c r="J238" s="191"/>
      <c r="K238" s="192">
        <f>ROUND(E238*J238,2)</f>
        <v>0</v>
      </c>
      <c r="L238" s="192">
        <v>21</v>
      </c>
      <c r="M238" s="192">
        <f>G238*(1+L238/100)</f>
        <v>0</v>
      </c>
      <c r="N238" s="190">
        <v>2.7E-4</v>
      </c>
      <c r="O238" s="190">
        <f>ROUND(E238*N238,2)</f>
        <v>0</v>
      </c>
      <c r="P238" s="190">
        <v>0</v>
      </c>
      <c r="Q238" s="190">
        <f>ROUND(E238*P238,2)</f>
        <v>0</v>
      </c>
      <c r="R238" s="192" t="s">
        <v>415</v>
      </c>
      <c r="S238" s="192" t="s">
        <v>135</v>
      </c>
      <c r="T238" s="193" t="s">
        <v>135</v>
      </c>
      <c r="U238" s="159">
        <v>0.33300000000000002</v>
      </c>
      <c r="V238" s="159">
        <f>ROUND(E238*U238,2)</f>
        <v>0.33</v>
      </c>
      <c r="W238" s="159"/>
      <c r="X238" s="159" t="s">
        <v>136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137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22.5" outlineLevel="1" x14ac:dyDescent="0.2">
      <c r="A239" s="187">
        <v>65</v>
      </c>
      <c r="B239" s="188" t="s">
        <v>416</v>
      </c>
      <c r="C239" s="202" t="s">
        <v>417</v>
      </c>
      <c r="D239" s="189" t="s">
        <v>299</v>
      </c>
      <c r="E239" s="190">
        <v>1</v>
      </c>
      <c r="F239" s="191"/>
      <c r="G239" s="192">
        <f>ROUND(E239*F239,2)</f>
        <v>0</v>
      </c>
      <c r="H239" s="191"/>
      <c r="I239" s="192">
        <f>ROUND(E239*H239,2)</f>
        <v>0</v>
      </c>
      <c r="J239" s="191"/>
      <c r="K239" s="192">
        <f>ROUND(E239*J239,2)</f>
        <v>0</v>
      </c>
      <c r="L239" s="192">
        <v>21</v>
      </c>
      <c r="M239" s="192">
        <f>G239*(1+L239/100)</f>
        <v>0</v>
      </c>
      <c r="N239" s="190">
        <v>0.22212000000000001</v>
      </c>
      <c r="O239" s="190">
        <f>ROUND(E239*N239,2)</f>
        <v>0.22</v>
      </c>
      <c r="P239" s="190">
        <v>0</v>
      </c>
      <c r="Q239" s="190">
        <f>ROUND(E239*P239,2)</f>
        <v>0</v>
      </c>
      <c r="R239" s="192" t="s">
        <v>304</v>
      </c>
      <c r="S239" s="192" t="s">
        <v>135</v>
      </c>
      <c r="T239" s="193" t="s">
        <v>135</v>
      </c>
      <c r="U239" s="159">
        <v>3.1409899999999999</v>
      </c>
      <c r="V239" s="159">
        <f>ROUND(E239*U239,2)</f>
        <v>3.14</v>
      </c>
      <c r="W239" s="159"/>
      <c r="X239" s="159" t="s">
        <v>305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306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x14ac:dyDescent="0.2">
      <c r="A240" s="172" t="s">
        <v>129</v>
      </c>
      <c r="B240" s="173" t="s">
        <v>78</v>
      </c>
      <c r="C240" s="195" t="s">
        <v>79</v>
      </c>
      <c r="D240" s="174"/>
      <c r="E240" s="175"/>
      <c r="F240" s="176"/>
      <c r="G240" s="176">
        <f>SUMIF(AG241:AG249,"&lt;&gt;NOR",G241:G249)</f>
        <v>0</v>
      </c>
      <c r="H240" s="176"/>
      <c r="I240" s="176">
        <f>SUM(I241:I249)</f>
        <v>0</v>
      </c>
      <c r="J240" s="176"/>
      <c r="K240" s="176">
        <f>SUM(K241:K249)</f>
        <v>0</v>
      </c>
      <c r="L240" s="176"/>
      <c r="M240" s="176">
        <f>SUM(M241:M249)</f>
        <v>0</v>
      </c>
      <c r="N240" s="175"/>
      <c r="O240" s="175">
        <f>SUM(O241:O249)</f>
        <v>0.14000000000000001</v>
      </c>
      <c r="P240" s="175"/>
      <c r="Q240" s="175">
        <f>SUM(Q241:Q249)</f>
        <v>0</v>
      </c>
      <c r="R240" s="176"/>
      <c r="S240" s="176"/>
      <c r="T240" s="177"/>
      <c r="U240" s="171"/>
      <c r="V240" s="171">
        <f>SUM(V241:V249)</f>
        <v>5.24</v>
      </c>
      <c r="W240" s="171"/>
      <c r="X240" s="171"/>
      <c r="AG240" t="s">
        <v>130</v>
      </c>
    </row>
    <row r="241" spans="1:60" ht="22.5" outlineLevel="1" x14ac:dyDescent="0.2">
      <c r="A241" s="179">
        <v>66</v>
      </c>
      <c r="B241" s="180" t="s">
        <v>418</v>
      </c>
      <c r="C241" s="196" t="s">
        <v>419</v>
      </c>
      <c r="D241" s="181" t="s">
        <v>303</v>
      </c>
      <c r="E241" s="182">
        <v>30</v>
      </c>
      <c r="F241" s="183"/>
      <c r="G241" s="184">
        <f>ROUND(E241*F241,2)</f>
        <v>0</v>
      </c>
      <c r="H241" s="183"/>
      <c r="I241" s="184">
        <f>ROUND(E241*H241,2)</f>
        <v>0</v>
      </c>
      <c r="J241" s="183"/>
      <c r="K241" s="184">
        <f>ROUND(E241*J241,2)</f>
        <v>0</v>
      </c>
      <c r="L241" s="184">
        <v>21</v>
      </c>
      <c r="M241" s="184">
        <f>G241*(1+L241/100)</f>
        <v>0</v>
      </c>
      <c r="N241" s="182">
        <v>0</v>
      </c>
      <c r="O241" s="182">
        <f>ROUND(E241*N241,2)</f>
        <v>0</v>
      </c>
      <c r="P241" s="182">
        <v>0</v>
      </c>
      <c r="Q241" s="182">
        <f>ROUND(E241*P241,2)</f>
        <v>0</v>
      </c>
      <c r="R241" s="184" t="s">
        <v>259</v>
      </c>
      <c r="S241" s="184" t="s">
        <v>135</v>
      </c>
      <c r="T241" s="185" t="s">
        <v>135</v>
      </c>
      <c r="U241" s="159">
        <v>5.3999999999999999E-2</v>
      </c>
      <c r="V241" s="159">
        <f>ROUND(E241*U241,2)</f>
        <v>1.62</v>
      </c>
      <c r="W241" s="159"/>
      <c r="X241" s="159" t="s">
        <v>136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137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65" t="s">
        <v>420</v>
      </c>
      <c r="D242" s="266"/>
      <c r="E242" s="266"/>
      <c r="F242" s="266"/>
      <c r="G242" s="266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139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9">
        <v>67</v>
      </c>
      <c r="B243" s="180" t="s">
        <v>421</v>
      </c>
      <c r="C243" s="196" t="s">
        <v>422</v>
      </c>
      <c r="D243" s="181" t="s">
        <v>299</v>
      </c>
      <c r="E243" s="182">
        <v>2</v>
      </c>
      <c r="F243" s="183"/>
      <c r="G243" s="184">
        <f>ROUND(E243*F243,2)</f>
        <v>0</v>
      </c>
      <c r="H243" s="183"/>
      <c r="I243" s="184">
        <f>ROUND(E243*H243,2)</f>
        <v>0</v>
      </c>
      <c r="J243" s="183"/>
      <c r="K243" s="184">
        <f>ROUND(E243*J243,2)</f>
        <v>0</v>
      </c>
      <c r="L243" s="184">
        <v>21</v>
      </c>
      <c r="M243" s="184">
        <f>G243*(1+L243/100)</f>
        <v>0</v>
      </c>
      <c r="N243" s="182">
        <v>0</v>
      </c>
      <c r="O243" s="182">
        <f>ROUND(E243*N243,2)</f>
        <v>0</v>
      </c>
      <c r="P243" s="182">
        <v>0</v>
      </c>
      <c r="Q243" s="182">
        <f>ROUND(E243*P243,2)</f>
        <v>0</v>
      </c>
      <c r="R243" s="184" t="s">
        <v>259</v>
      </c>
      <c r="S243" s="184" t="s">
        <v>135</v>
      </c>
      <c r="T243" s="185" t="s">
        <v>135</v>
      </c>
      <c r="U243" s="159">
        <v>0.21648000000000001</v>
      </c>
      <c r="V243" s="159">
        <f>ROUND(E243*U243,2)</f>
        <v>0.43</v>
      </c>
      <c r="W243" s="159"/>
      <c r="X243" s="159" t="s">
        <v>136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137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65" t="s">
        <v>420</v>
      </c>
      <c r="D244" s="266"/>
      <c r="E244" s="266"/>
      <c r="F244" s="266"/>
      <c r="G244" s="266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139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9">
        <v>68</v>
      </c>
      <c r="B245" s="180" t="s">
        <v>423</v>
      </c>
      <c r="C245" s="196" t="s">
        <v>424</v>
      </c>
      <c r="D245" s="181" t="s">
        <v>303</v>
      </c>
      <c r="E245" s="182">
        <v>30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2">
        <v>0</v>
      </c>
      <c r="O245" s="182">
        <f>ROUND(E245*N245,2)</f>
        <v>0</v>
      </c>
      <c r="P245" s="182">
        <v>0</v>
      </c>
      <c r="Q245" s="182">
        <f>ROUND(E245*P245,2)</f>
        <v>0</v>
      </c>
      <c r="R245" s="184" t="s">
        <v>259</v>
      </c>
      <c r="S245" s="184" t="s">
        <v>135</v>
      </c>
      <c r="T245" s="185" t="s">
        <v>135</v>
      </c>
      <c r="U245" s="159">
        <v>4.3999999999999997E-2</v>
      </c>
      <c r="V245" s="159">
        <f>ROUND(E245*U245,2)</f>
        <v>1.32</v>
      </c>
      <c r="W245" s="159"/>
      <c r="X245" s="159" t="s">
        <v>136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137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265" t="s">
        <v>425</v>
      </c>
      <c r="D246" s="266"/>
      <c r="E246" s="266"/>
      <c r="F246" s="266"/>
      <c r="G246" s="266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139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86" t="str">
        <f>C246</f>
        <v>přísun, montáže, demontáže a odsunu zkoušecího čerpadla, napuštění tlakovou vodou a dodání vody pro tlakovou zkoušku,</v>
      </c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87">
        <v>69</v>
      </c>
      <c r="B247" s="188" t="s">
        <v>426</v>
      </c>
      <c r="C247" s="202" t="s">
        <v>427</v>
      </c>
      <c r="D247" s="189" t="s">
        <v>303</v>
      </c>
      <c r="E247" s="190">
        <v>30</v>
      </c>
      <c r="F247" s="191"/>
      <c r="G247" s="192">
        <f>ROUND(E247*F247,2)</f>
        <v>0</v>
      </c>
      <c r="H247" s="191"/>
      <c r="I247" s="192">
        <f>ROUND(E247*H247,2)</f>
        <v>0</v>
      </c>
      <c r="J247" s="191"/>
      <c r="K247" s="192">
        <f>ROUND(E247*J247,2)</f>
        <v>0</v>
      </c>
      <c r="L247" s="192">
        <v>21</v>
      </c>
      <c r="M247" s="192">
        <f>G247*(1+L247/100)</f>
        <v>0</v>
      </c>
      <c r="N247" s="190">
        <v>0</v>
      </c>
      <c r="O247" s="190">
        <f>ROUND(E247*N247,2)</f>
        <v>0</v>
      </c>
      <c r="P247" s="190">
        <v>0</v>
      </c>
      <c r="Q247" s="190">
        <f>ROUND(E247*P247,2)</f>
        <v>0</v>
      </c>
      <c r="R247" s="192" t="s">
        <v>259</v>
      </c>
      <c r="S247" s="192" t="s">
        <v>135</v>
      </c>
      <c r="T247" s="193" t="s">
        <v>135</v>
      </c>
      <c r="U247" s="159">
        <v>2.5999999999999999E-2</v>
      </c>
      <c r="V247" s="159">
        <f>ROUND(E247*U247,2)</f>
        <v>0.78</v>
      </c>
      <c r="W247" s="159"/>
      <c r="X247" s="159" t="s">
        <v>136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137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87">
        <v>70</v>
      </c>
      <c r="B248" s="188" t="s">
        <v>428</v>
      </c>
      <c r="C248" s="202" t="s">
        <v>429</v>
      </c>
      <c r="D248" s="189" t="s">
        <v>303</v>
      </c>
      <c r="E248" s="190">
        <v>32</v>
      </c>
      <c r="F248" s="191"/>
      <c r="G248" s="192">
        <f>ROUND(E248*F248,2)</f>
        <v>0</v>
      </c>
      <c r="H248" s="191"/>
      <c r="I248" s="192">
        <f>ROUND(E248*H248,2)</f>
        <v>0</v>
      </c>
      <c r="J248" s="191"/>
      <c r="K248" s="192">
        <f>ROUND(E248*J248,2)</f>
        <v>0</v>
      </c>
      <c r="L248" s="192">
        <v>21</v>
      </c>
      <c r="M248" s="192">
        <f>G248*(1+L248/100)</f>
        <v>0</v>
      </c>
      <c r="N248" s="190">
        <v>4.0000000000000003E-5</v>
      </c>
      <c r="O248" s="190">
        <f>ROUND(E248*N248,2)</f>
        <v>0</v>
      </c>
      <c r="P248" s="190">
        <v>0</v>
      </c>
      <c r="Q248" s="190">
        <f>ROUND(E248*P248,2)</f>
        <v>0</v>
      </c>
      <c r="R248" s="192" t="s">
        <v>259</v>
      </c>
      <c r="S248" s="192" t="s">
        <v>135</v>
      </c>
      <c r="T248" s="193" t="s">
        <v>135</v>
      </c>
      <c r="U248" s="159">
        <v>3.4000000000000002E-2</v>
      </c>
      <c r="V248" s="159">
        <f>ROUND(E248*U248,2)</f>
        <v>1.0900000000000001</v>
      </c>
      <c r="W248" s="159"/>
      <c r="X248" s="159" t="s">
        <v>136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137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45" outlineLevel="1" x14ac:dyDescent="0.2">
      <c r="A249" s="187">
        <v>71</v>
      </c>
      <c r="B249" s="188" t="s">
        <v>430</v>
      </c>
      <c r="C249" s="202" t="s">
        <v>431</v>
      </c>
      <c r="D249" s="189" t="s">
        <v>303</v>
      </c>
      <c r="E249" s="190">
        <v>31</v>
      </c>
      <c r="F249" s="191"/>
      <c r="G249" s="192">
        <f>ROUND(E249*F249,2)</f>
        <v>0</v>
      </c>
      <c r="H249" s="191"/>
      <c r="I249" s="192">
        <f>ROUND(E249*H249,2)</f>
        <v>0</v>
      </c>
      <c r="J249" s="191"/>
      <c r="K249" s="192">
        <f>ROUND(E249*J249,2)</f>
        <v>0</v>
      </c>
      <c r="L249" s="192">
        <v>21</v>
      </c>
      <c r="M249" s="192">
        <f>G249*(1+L249/100)</f>
        <v>0</v>
      </c>
      <c r="N249" s="190">
        <v>4.3699999999999998E-3</v>
      </c>
      <c r="O249" s="190">
        <f>ROUND(E249*N249,2)</f>
        <v>0.14000000000000001</v>
      </c>
      <c r="P249" s="190">
        <v>0</v>
      </c>
      <c r="Q249" s="190">
        <f>ROUND(E249*P249,2)</f>
        <v>0</v>
      </c>
      <c r="R249" s="192" t="s">
        <v>248</v>
      </c>
      <c r="S249" s="192" t="s">
        <v>135</v>
      </c>
      <c r="T249" s="193" t="s">
        <v>135</v>
      </c>
      <c r="U249" s="159">
        <v>0</v>
      </c>
      <c r="V249" s="159">
        <f>ROUND(E249*U249,2)</f>
        <v>0</v>
      </c>
      <c r="W249" s="159"/>
      <c r="X249" s="159" t="s">
        <v>249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250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172" t="s">
        <v>129</v>
      </c>
      <c r="B250" s="173" t="s">
        <v>80</v>
      </c>
      <c r="C250" s="195" t="s">
        <v>81</v>
      </c>
      <c r="D250" s="174"/>
      <c r="E250" s="175"/>
      <c r="F250" s="176"/>
      <c r="G250" s="176">
        <f>SUMIF(AG251:AG254,"&lt;&gt;NOR",G251:G254)</f>
        <v>0</v>
      </c>
      <c r="H250" s="176"/>
      <c r="I250" s="176">
        <f>SUM(I251:I254)</f>
        <v>0</v>
      </c>
      <c r="J250" s="176"/>
      <c r="K250" s="176">
        <f>SUM(K251:K254)</f>
        <v>0</v>
      </c>
      <c r="L250" s="176"/>
      <c r="M250" s="176">
        <f>SUM(M251:M254)</f>
        <v>0</v>
      </c>
      <c r="N250" s="175"/>
      <c r="O250" s="175">
        <f>SUM(O251:O254)</f>
        <v>0</v>
      </c>
      <c r="P250" s="175"/>
      <c r="Q250" s="175">
        <f>SUM(Q251:Q254)</f>
        <v>0</v>
      </c>
      <c r="R250" s="176"/>
      <c r="S250" s="176"/>
      <c r="T250" s="177"/>
      <c r="U250" s="171"/>
      <c r="V250" s="171">
        <f>SUM(V251:V254)</f>
        <v>23.560000000000002</v>
      </c>
      <c r="W250" s="171"/>
      <c r="X250" s="171"/>
      <c r="AG250" t="s">
        <v>130</v>
      </c>
    </row>
    <row r="251" spans="1:60" ht="22.5" outlineLevel="1" x14ac:dyDescent="0.2">
      <c r="A251" s="179">
        <v>72</v>
      </c>
      <c r="B251" s="180" t="s">
        <v>432</v>
      </c>
      <c r="C251" s="196" t="s">
        <v>433</v>
      </c>
      <c r="D251" s="181" t="s">
        <v>299</v>
      </c>
      <c r="E251" s="182">
        <v>56</v>
      </c>
      <c r="F251" s="183"/>
      <c r="G251" s="184">
        <f>ROUND(E251*F251,2)</f>
        <v>0</v>
      </c>
      <c r="H251" s="183"/>
      <c r="I251" s="184">
        <f>ROUND(E251*H251,2)</f>
        <v>0</v>
      </c>
      <c r="J251" s="183"/>
      <c r="K251" s="184">
        <f>ROUND(E251*J251,2)</f>
        <v>0</v>
      </c>
      <c r="L251" s="184">
        <v>21</v>
      </c>
      <c r="M251" s="184">
        <f>G251*(1+L251/100)</f>
        <v>0</v>
      </c>
      <c r="N251" s="182">
        <v>0</v>
      </c>
      <c r="O251" s="182">
        <f>ROUND(E251*N251,2)</f>
        <v>0</v>
      </c>
      <c r="P251" s="182">
        <v>0</v>
      </c>
      <c r="Q251" s="182">
        <f>ROUND(E251*P251,2)</f>
        <v>0</v>
      </c>
      <c r="R251" s="184" t="s">
        <v>434</v>
      </c>
      <c r="S251" s="184" t="s">
        <v>135</v>
      </c>
      <c r="T251" s="185" t="s">
        <v>135</v>
      </c>
      <c r="U251" s="159">
        <v>0.158</v>
      </c>
      <c r="V251" s="159">
        <f>ROUND(E251*U251,2)</f>
        <v>8.85</v>
      </c>
      <c r="W251" s="159"/>
      <c r="X251" s="159" t="s">
        <v>136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137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7" t="s">
        <v>435</v>
      </c>
      <c r="D252" s="161"/>
      <c r="E252" s="162">
        <v>56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141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 x14ac:dyDescent="0.2">
      <c r="A253" s="179">
        <v>73</v>
      </c>
      <c r="B253" s="180" t="s">
        <v>436</v>
      </c>
      <c r="C253" s="196" t="s">
        <v>437</v>
      </c>
      <c r="D253" s="181" t="s">
        <v>299</v>
      </c>
      <c r="E253" s="182">
        <v>57</v>
      </c>
      <c r="F253" s="183"/>
      <c r="G253" s="184">
        <f>ROUND(E253*F253,2)</f>
        <v>0</v>
      </c>
      <c r="H253" s="183"/>
      <c r="I253" s="184">
        <f>ROUND(E253*H253,2)</f>
        <v>0</v>
      </c>
      <c r="J253" s="183"/>
      <c r="K253" s="184">
        <f>ROUND(E253*J253,2)</f>
        <v>0</v>
      </c>
      <c r="L253" s="184">
        <v>21</v>
      </c>
      <c r="M253" s="184">
        <f>G253*(1+L253/100)</f>
        <v>0</v>
      </c>
      <c r="N253" s="182">
        <v>0</v>
      </c>
      <c r="O253" s="182">
        <f>ROUND(E253*N253,2)</f>
        <v>0</v>
      </c>
      <c r="P253" s="182">
        <v>0</v>
      </c>
      <c r="Q253" s="182">
        <f>ROUND(E253*P253,2)</f>
        <v>0</v>
      </c>
      <c r="R253" s="184" t="s">
        <v>434</v>
      </c>
      <c r="S253" s="184" t="s">
        <v>135</v>
      </c>
      <c r="T253" s="185" t="s">
        <v>135</v>
      </c>
      <c r="U253" s="159">
        <v>0.25800000000000001</v>
      </c>
      <c r="V253" s="159">
        <f>ROUND(E253*U253,2)</f>
        <v>14.71</v>
      </c>
      <c r="W253" s="159"/>
      <c r="X253" s="159" t="s">
        <v>136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137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7" t="s">
        <v>438</v>
      </c>
      <c r="D254" s="161"/>
      <c r="E254" s="162">
        <v>57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141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x14ac:dyDescent="0.2">
      <c r="A255" s="172" t="s">
        <v>129</v>
      </c>
      <c r="B255" s="173" t="s">
        <v>82</v>
      </c>
      <c r="C255" s="195" t="s">
        <v>83</v>
      </c>
      <c r="D255" s="174"/>
      <c r="E255" s="175"/>
      <c r="F255" s="176"/>
      <c r="G255" s="176">
        <f>SUMIF(AG256:AG259,"&lt;&gt;NOR",G256:G259)</f>
        <v>0</v>
      </c>
      <c r="H255" s="176"/>
      <c r="I255" s="176">
        <f>SUM(I256:I259)</f>
        <v>0</v>
      </c>
      <c r="J255" s="176"/>
      <c r="K255" s="176">
        <f>SUM(K256:K259)</f>
        <v>0</v>
      </c>
      <c r="L255" s="176"/>
      <c r="M255" s="176">
        <f>SUM(M256:M259)</f>
        <v>0</v>
      </c>
      <c r="N255" s="175"/>
      <c r="O255" s="175">
        <f>SUM(O256:O259)</f>
        <v>0</v>
      </c>
      <c r="P255" s="175"/>
      <c r="Q255" s="175">
        <f>SUM(Q256:Q259)</f>
        <v>1.69</v>
      </c>
      <c r="R255" s="176"/>
      <c r="S255" s="176"/>
      <c r="T255" s="177"/>
      <c r="U255" s="171"/>
      <c r="V255" s="171">
        <f>SUM(V256:V259)</f>
        <v>5.44</v>
      </c>
      <c r="W255" s="171"/>
      <c r="X255" s="171"/>
      <c r="AG255" t="s">
        <v>130</v>
      </c>
    </row>
    <row r="256" spans="1:60" outlineLevel="1" x14ac:dyDescent="0.2">
      <c r="A256" s="179">
        <v>74</v>
      </c>
      <c r="B256" s="180" t="s">
        <v>439</v>
      </c>
      <c r="C256" s="196" t="s">
        <v>440</v>
      </c>
      <c r="D256" s="181" t="s">
        <v>149</v>
      </c>
      <c r="E256" s="182">
        <v>0.84499999999999997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2">
        <v>0</v>
      </c>
      <c r="O256" s="182">
        <f>ROUND(E256*N256,2)</f>
        <v>0</v>
      </c>
      <c r="P256" s="182">
        <v>2</v>
      </c>
      <c r="Q256" s="182">
        <f>ROUND(E256*P256,2)</f>
        <v>1.69</v>
      </c>
      <c r="R256" s="184" t="s">
        <v>441</v>
      </c>
      <c r="S256" s="184" t="s">
        <v>135</v>
      </c>
      <c r="T256" s="185" t="s">
        <v>135</v>
      </c>
      <c r="U256" s="159">
        <v>6.4359999999999999</v>
      </c>
      <c r="V256" s="159">
        <f>ROUND(E256*U256,2)</f>
        <v>5.44</v>
      </c>
      <c r="W256" s="159"/>
      <c r="X256" s="159" t="s">
        <v>136</v>
      </c>
      <c r="Y256" s="148"/>
      <c r="Z256" s="148"/>
      <c r="AA256" s="148"/>
      <c r="AB256" s="148"/>
      <c r="AC256" s="148"/>
      <c r="AD256" s="148"/>
      <c r="AE256" s="148"/>
      <c r="AF256" s="148"/>
      <c r="AG256" s="148" t="s">
        <v>137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265" t="s">
        <v>442</v>
      </c>
      <c r="D257" s="266"/>
      <c r="E257" s="266"/>
      <c r="F257" s="266"/>
      <c r="G257" s="266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139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7" t="s">
        <v>443</v>
      </c>
      <c r="D258" s="161"/>
      <c r="E258" s="162">
        <v>0.35</v>
      </c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141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7" t="s">
        <v>444</v>
      </c>
      <c r="D259" s="161"/>
      <c r="E259" s="162">
        <v>0.495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141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">
      <c r="A260" s="172" t="s">
        <v>129</v>
      </c>
      <c r="B260" s="173" t="s">
        <v>84</v>
      </c>
      <c r="C260" s="195" t="s">
        <v>85</v>
      </c>
      <c r="D260" s="174"/>
      <c r="E260" s="175"/>
      <c r="F260" s="176"/>
      <c r="G260" s="176">
        <f>SUMIF(AG261:AG261,"&lt;&gt;NOR",G261:G261)</f>
        <v>0</v>
      </c>
      <c r="H260" s="176"/>
      <c r="I260" s="176">
        <f>SUM(I261:I261)</f>
        <v>0</v>
      </c>
      <c r="J260" s="176"/>
      <c r="K260" s="176">
        <f>SUM(K261:K261)</f>
        <v>0</v>
      </c>
      <c r="L260" s="176"/>
      <c r="M260" s="176">
        <f>SUM(M261:M261)</f>
        <v>0</v>
      </c>
      <c r="N260" s="175"/>
      <c r="O260" s="175">
        <f>SUM(O261:O261)</f>
        <v>0</v>
      </c>
      <c r="P260" s="175"/>
      <c r="Q260" s="175">
        <f>SUM(Q261:Q261)</f>
        <v>0</v>
      </c>
      <c r="R260" s="176"/>
      <c r="S260" s="176"/>
      <c r="T260" s="177"/>
      <c r="U260" s="171"/>
      <c r="V260" s="171">
        <f>SUM(V261:V261)</f>
        <v>524.98</v>
      </c>
      <c r="W260" s="171"/>
      <c r="X260" s="171"/>
      <c r="AG260" t="s">
        <v>130</v>
      </c>
    </row>
    <row r="261" spans="1:60" outlineLevel="1" x14ac:dyDescent="0.2">
      <c r="A261" s="187">
        <v>75</v>
      </c>
      <c r="B261" s="188" t="s">
        <v>445</v>
      </c>
      <c r="C261" s="202" t="s">
        <v>446</v>
      </c>
      <c r="D261" s="189" t="s">
        <v>240</v>
      </c>
      <c r="E261" s="190">
        <v>1693.48723</v>
      </c>
      <c r="F261" s="191"/>
      <c r="G261" s="192">
        <f>ROUND(E261*F261,2)</f>
        <v>0</v>
      </c>
      <c r="H261" s="191"/>
      <c r="I261" s="192">
        <f>ROUND(E261*H261,2)</f>
        <v>0</v>
      </c>
      <c r="J261" s="191"/>
      <c r="K261" s="192">
        <f>ROUND(E261*J261,2)</f>
        <v>0</v>
      </c>
      <c r="L261" s="192">
        <v>21</v>
      </c>
      <c r="M261" s="192">
        <f>G261*(1+L261/100)</f>
        <v>0</v>
      </c>
      <c r="N261" s="190">
        <v>0</v>
      </c>
      <c r="O261" s="190">
        <f>ROUND(E261*N261,2)</f>
        <v>0</v>
      </c>
      <c r="P261" s="190">
        <v>0</v>
      </c>
      <c r="Q261" s="190">
        <f>ROUND(E261*P261,2)</f>
        <v>0</v>
      </c>
      <c r="R261" s="192" t="s">
        <v>225</v>
      </c>
      <c r="S261" s="192" t="s">
        <v>135</v>
      </c>
      <c r="T261" s="193" t="s">
        <v>135</v>
      </c>
      <c r="U261" s="159">
        <v>0.31</v>
      </c>
      <c r="V261" s="159">
        <f>ROUND(E261*U261,2)</f>
        <v>524.98</v>
      </c>
      <c r="W261" s="159"/>
      <c r="X261" s="159" t="s">
        <v>447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448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x14ac:dyDescent="0.2">
      <c r="A262" s="172" t="s">
        <v>129</v>
      </c>
      <c r="B262" s="173" t="s">
        <v>86</v>
      </c>
      <c r="C262" s="195" t="s">
        <v>87</v>
      </c>
      <c r="D262" s="174"/>
      <c r="E262" s="175"/>
      <c r="F262" s="176"/>
      <c r="G262" s="176">
        <f>SUMIF(AG263:AG266,"&lt;&gt;NOR",G263:G266)</f>
        <v>0</v>
      </c>
      <c r="H262" s="176"/>
      <c r="I262" s="176">
        <f>SUM(I263:I266)</f>
        <v>0</v>
      </c>
      <c r="J262" s="176"/>
      <c r="K262" s="176">
        <f>SUM(K263:K266)</f>
        <v>0</v>
      </c>
      <c r="L262" s="176"/>
      <c r="M262" s="176">
        <f>SUM(M263:M266)</f>
        <v>0</v>
      </c>
      <c r="N262" s="175"/>
      <c r="O262" s="175">
        <f>SUM(O263:O266)</f>
        <v>7.0000000000000007E-2</v>
      </c>
      <c r="P262" s="175"/>
      <c r="Q262" s="175">
        <f>SUM(Q263:Q266)</f>
        <v>0</v>
      </c>
      <c r="R262" s="176"/>
      <c r="S262" s="176"/>
      <c r="T262" s="177"/>
      <c r="U262" s="171"/>
      <c r="V262" s="171">
        <f>SUM(V263:V266)</f>
        <v>70.05</v>
      </c>
      <c r="W262" s="171"/>
      <c r="X262" s="171"/>
      <c r="AG262" t="s">
        <v>130</v>
      </c>
    </row>
    <row r="263" spans="1:60" outlineLevel="1" x14ac:dyDescent="0.2">
      <c r="A263" s="187">
        <v>76</v>
      </c>
      <c r="B263" s="188" t="s">
        <v>449</v>
      </c>
      <c r="C263" s="202" t="s">
        <v>450</v>
      </c>
      <c r="D263" s="189" t="s">
        <v>299</v>
      </c>
      <c r="E263" s="190">
        <v>2</v>
      </c>
      <c r="F263" s="191"/>
      <c r="G263" s="192">
        <f>ROUND(E263*F263,2)</f>
        <v>0</v>
      </c>
      <c r="H263" s="191"/>
      <c r="I263" s="192">
        <f>ROUND(E263*H263,2)</f>
        <v>0</v>
      </c>
      <c r="J263" s="191"/>
      <c r="K263" s="192">
        <f>ROUND(E263*J263,2)</f>
        <v>0</v>
      </c>
      <c r="L263" s="192">
        <v>21</v>
      </c>
      <c r="M263" s="192">
        <f>G263*(1+L263/100)</f>
        <v>0</v>
      </c>
      <c r="N263" s="190">
        <v>0</v>
      </c>
      <c r="O263" s="190">
        <f>ROUND(E263*N263,2)</f>
        <v>0</v>
      </c>
      <c r="P263" s="190">
        <v>0</v>
      </c>
      <c r="Q263" s="190">
        <f>ROUND(E263*P263,2)</f>
        <v>0</v>
      </c>
      <c r="R263" s="192"/>
      <c r="S263" s="192" t="s">
        <v>300</v>
      </c>
      <c r="T263" s="193" t="s">
        <v>244</v>
      </c>
      <c r="U263" s="159">
        <v>0</v>
      </c>
      <c r="V263" s="159">
        <f>ROUND(E263*U263,2)</f>
        <v>0</v>
      </c>
      <c r="W263" s="159"/>
      <c r="X263" s="159" t="s">
        <v>136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137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87">
        <v>77</v>
      </c>
      <c r="B264" s="188" t="s">
        <v>451</v>
      </c>
      <c r="C264" s="202" t="s">
        <v>452</v>
      </c>
      <c r="D264" s="189" t="s">
        <v>299</v>
      </c>
      <c r="E264" s="190">
        <v>2</v>
      </c>
      <c r="F264" s="191"/>
      <c r="G264" s="192">
        <f>ROUND(E264*F264,2)</f>
        <v>0</v>
      </c>
      <c r="H264" s="191"/>
      <c r="I264" s="192">
        <f>ROUND(E264*H264,2)</f>
        <v>0</v>
      </c>
      <c r="J264" s="191"/>
      <c r="K264" s="192">
        <f>ROUND(E264*J264,2)</f>
        <v>0</v>
      </c>
      <c r="L264" s="192">
        <v>21</v>
      </c>
      <c r="M264" s="192">
        <f>G264*(1+L264/100)</f>
        <v>0</v>
      </c>
      <c r="N264" s="190">
        <v>0</v>
      </c>
      <c r="O264" s="190">
        <f>ROUND(E264*N264,2)</f>
        <v>0</v>
      </c>
      <c r="P264" s="190">
        <v>0</v>
      </c>
      <c r="Q264" s="190">
        <f>ROUND(E264*P264,2)</f>
        <v>0</v>
      </c>
      <c r="R264" s="192"/>
      <c r="S264" s="192" t="s">
        <v>300</v>
      </c>
      <c r="T264" s="193" t="s">
        <v>244</v>
      </c>
      <c r="U264" s="159">
        <v>0</v>
      </c>
      <c r="V264" s="159">
        <f>ROUND(E264*U264,2)</f>
        <v>0</v>
      </c>
      <c r="W264" s="159"/>
      <c r="X264" s="159" t="s">
        <v>136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137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ht="22.5" outlineLevel="1" x14ac:dyDescent="0.2">
      <c r="A265" s="179">
        <v>78</v>
      </c>
      <c r="B265" s="180" t="s">
        <v>453</v>
      </c>
      <c r="C265" s="196" t="s">
        <v>454</v>
      </c>
      <c r="D265" s="181" t="s">
        <v>303</v>
      </c>
      <c r="E265" s="182">
        <v>60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2">
        <v>1.1100000000000001E-3</v>
      </c>
      <c r="O265" s="182">
        <f>ROUND(E265*N265,2)</f>
        <v>7.0000000000000007E-2</v>
      </c>
      <c r="P265" s="182">
        <v>0</v>
      </c>
      <c r="Q265" s="182">
        <f>ROUND(E265*P265,2)</f>
        <v>0</v>
      </c>
      <c r="R265" s="184" t="s">
        <v>455</v>
      </c>
      <c r="S265" s="184" t="s">
        <v>135</v>
      </c>
      <c r="T265" s="185" t="s">
        <v>135</v>
      </c>
      <c r="U265" s="159">
        <v>1.16751</v>
      </c>
      <c r="V265" s="159">
        <f>ROUND(E265*U265,2)</f>
        <v>70.05</v>
      </c>
      <c r="W265" s="159"/>
      <c r="X265" s="159" t="s">
        <v>305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306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265" t="s">
        <v>456</v>
      </c>
      <c r="D266" s="266"/>
      <c r="E266" s="266"/>
      <c r="F266" s="266"/>
      <c r="G266" s="266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139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72" t="s">
        <v>129</v>
      </c>
      <c r="B267" s="173" t="s">
        <v>88</v>
      </c>
      <c r="C267" s="195" t="s">
        <v>89</v>
      </c>
      <c r="D267" s="174"/>
      <c r="E267" s="175"/>
      <c r="F267" s="176"/>
      <c r="G267" s="176">
        <f>SUMIF(AG268:AG293,"&lt;&gt;NOR",G268:G293)</f>
        <v>0</v>
      </c>
      <c r="H267" s="176"/>
      <c r="I267" s="176">
        <f>SUM(I268:I293)</f>
        <v>0</v>
      </c>
      <c r="J267" s="176"/>
      <c r="K267" s="176">
        <f>SUM(K268:K293)</f>
        <v>0</v>
      </c>
      <c r="L267" s="176"/>
      <c r="M267" s="176">
        <f>SUM(M268:M293)</f>
        <v>0</v>
      </c>
      <c r="N267" s="175"/>
      <c r="O267" s="175">
        <f>SUM(O268:O293)</f>
        <v>0.61</v>
      </c>
      <c r="P267" s="175"/>
      <c r="Q267" s="175">
        <f>SUM(Q268:Q293)</f>
        <v>0.28999999999999998</v>
      </c>
      <c r="R267" s="176"/>
      <c r="S267" s="176"/>
      <c r="T267" s="177"/>
      <c r="U267" s="171"/>
      <c r="V267" s="171">
        <f>SUM(V268:V293)</f>
        <v>323.27999999999997</v>
      </c>
      <c r="W267" s="171"/>
      <c r="X267" s="171"/>
      <c r="AG267" t="s">
        <v>130</v>
      </c>
    </row>
    <row r="268" spans="1:60" outlineLevel="1" x14ac:dyDescent="0.2">
      <c r="A268" s="179">
        <v>79</v>
      </c>
      <c r="B268" s="180" t="s">
        <v>457</v>
      </c>
      <c r="C268" s="196" t="s">
        <v>458</v>
      </c>
      <c r="D268" s="181" t="s">
        <v>247</v>
      </c>
      <c r="E268" s="182">
        <v>1409.3353999999999</v>
      </c>
      <c r="F268" s="183"/>
      <c r="G268" s="184">
        <f>ROUND(E268*F268,2)</f>
        <v>0</v>
      </c>
      <c r="H268" s="183"/>
      <c r="I268" s="184">
        <f>ROUND(E268*H268,2)</f>
        <v>0</v>
      </c>
      <c r="J268" s="183"/>
      <c r="K268" s="184">
        <f>ROUND(E268*J268,2)</f>
        <v>0</v>
      </c>
      <c r="L268" s="184">
        <v>21</v>
      </c>
      <c r="M268" s="184">
        <f>G268*(1+L268/100)</f>
        <v>0</v>
      </c>
      <c r="N268" s="182">
        <v>6.0000000000000002E-5</v>
      </c>
      <c r="O268" s="182">
        <f>ROUND(E268*N268,2)</f>
        <v>0.08</v>
      </c>
      <c r="P268" s="182">
        <v>0</v>
      </c>
      <c r="Q268" s="182">
        <f>ROUND(E268*P268,2)</f>
        <v>0</v>
      </c>
      <c r="R268" s="184" t="s">
        <v>459</v>
      </c>
      <c r="S268" s="184" t="s">
        <v>135</v>
      </c>
      <c r="T268" s="185" t="s">
        <v>135</v>
      </c>
      <c r="U268" s="159">
        <v>0.221</v>
      </c>
      <c r="V268" s="159">
        <f>ROUND(E268*U268,2)</f>
        <v>311.45999999999998</v>
      </c>
      <c r="W268" s="159"/>
      <c r="X268" s="159" t="s">
        <v>136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137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7" t="s">
        <v>460</v>
      </c>
      <c r="D269" s="161"/>
      <c r="E269" s="162">
        <v>189.3528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141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97" t="s">
        <v>461</v>
      </c>
      <c r="D270" s="161"/>
      <c r="E270" s="162">
        <v>266.86259999999999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141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201" t="s">
        <v>185</v>
      </c>
      <c r="D271" s="167"/>
      <c r="E271" s="168">
        <v>456.21539999999999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141</v>
      </c>
      <c r="AH271" s="148">
        <v>1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7" t="s">
        <v>462</v>
      </c>
      <c r="D272" s="161"/>
      <c r="E272" s="162">
        <v>623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141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7" t="s">
        <v>463</v>
      </c>
      <c r="D273" s="161"/>
      <c r="E273" s="162">
        <v>330.12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141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01" t="s">
        <v>185</v>
      </c>
      <c r="D274" s="167"/>
      <c r="E274" s="168">
        <v>953.12</v>
      </c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141</v>
      </c>
      <c r="AH274" s="148">
        <v>1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79">
        <v>80</v>
      </c>
      <c r="B275" s="180" t="s">
        <v>464</v>
      </c>
      <c r="C275" s="196" t="s">
        <v>465</v>
      </c>
      <c r="D275" s="181" t="s">
        <v>247</v>
      </c>
      <c r="E275" s="182">
        <v>42</v>
      </c>
      <c r="F275" s="183"/>
      <c r="G275" s="184">
        <f>ROUND(E275*F275,2)</f>
        <v>0</v>
      </c>
      <c r="H275" s="183"/>
      <c r="I275" s="184">
        <f>ROUND(E275*H275,2)</f>
        <v>0</v>
      </c>
      <c r="J275" s="183"/>
      <c r="K275" s="184">
        <f>ROUND(E275*J275,2)</f>
        <v>0</v>
      </c>
      <c r="L275" s="184">
        <v>21</v>
      </c>
      <c r="M275" s="184">
        <f>G275*(1+L275/100)</f>
        <v>0</v>
      </c>
      <c r="N275" s="182">
        <v>5.0000000000000002E-5</v>
      </c>
      <c r="O275" s="182">
        <f>ROUND(E275*N275,2)</f>
        <v>0</v>
      </c>
      <c r="P275" s="182">
        <v>1E-3</v>
      </c>
      <c r="Q275" s="182">
        <f>ROUND(E275*P275,2)</f>
        <v>0.04</v>
      </c>
      <c r="R275" s="184" t="s">
        <v>459</v>
      </c>
      <c r="S275" s="184" t="s">
        <v>135</v>
      </c>
      <c r="T275" s="185" t="s">
        <v>135</v>
      </c>
      <c r="U275" s="159">
        <v>9.7000000000000003E-2</v>
      </c>
      <c r="V275" s="159">
        <f>ROUND(E275*U275,2)</f>
        <v>4.07</v>
      </c>
      <c r="W275" s="159"/>
      <c r="X275" s="159" t="s">
        <v>136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137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7" t="s">
        <v>466</v>
      </c>
      <c r="D276" s="161"/>
      <c r="E276" s="162">
        <v>42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141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9">
        <v>81</v>
      </c>
      <c r="B277" s="180" t="s">
        <v>467</v>
      </c>
      <c r="C277" s="196" t="s">
        <v>468</v>
      </c>
      <c r="D277" s="181" t="s">
        <v>303</v>
      </c>
      <c r="E277" s="182">
        <v>27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2">
        <v>0</v>
      </c>
      <c r="O277" s="182">
        <f>ROUND(E277*N277,2)</f>
        <v>0</v>
      </c>
      <c r="P277" s="182">
        <v>9.2499999999999995E-3</v>
      </c>
      <c r="Q277" s="182">
        <f>ROUND(E277*P277,2)</f>
        <v>0.25</v>
      </c>
      <c r="R277" s="184"/>
      <c r="S277" s="184" t="s">
        <v>300</v>
      </c>
      <c r="T277" s="185" t="s">
        <v>135</v>
      </c>
      <c r="U277" s="159">
        <v>0.28699999999999998</v>
      </c>
      <c r="V277" s="159">
        <f>ROUND(E277*U277,2)</f>
        <v>7.75</v>
      </c>
      <c r="W277" s="159"/>
      <c r="X277" s="159" t="s">
        <v>136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137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97" t="s">
        <v>469</v>
      </c>
      <c r="D278" s="161"/>
      <c r="E278" s="162">
        <v>27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141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79">
        <v>82</v>
      </c>
      <c r="B279" s="180" t="s">
        <v>470</v>
      </c>
      <c r="C279" s="196" t="s">
        <v>471</v>
      </c>
      <c r="D279" s="181" t="s">
        <v>133</v>
      </c>
      <c r="E279" s="182">
        <v>229.25</v>
      </c>
      <c r="F279" s="183"/>
      <c r="G279" s="184">
        <f>ROUND(E279*F279,2)</f>
        <v>0</v>
      </c>
      <c r="H279" s="183"/>
      <c r="I279" s="184">
        <f>ROUND(E279*H279,2)</f>
        <v>0</v>
      </c>
      <c r="J279" s="183"/>
      <c r="K279" s="184">
        <f>ROUND(E279*J279,2)</f>
        <v>0</v>
      </c>
      <c r="L279" s="184">
        <v>21</v>
      </c>
      <c r="M279" s="184">
        <f>G279*(1+L279/100)</f>
        <v>0</v>
      </c>
      <c r="N279" s="182">
        <v>0</v>
      </c>
      <c r="O279" s="182">
        <f>ROUND(E279*N279,2)</f>
        <v>0</v>
      </c>
      <c r="P279" s="182">
        <v>0</v>
      </c>
      <c r="Q279" s="182">
        <f>ROUND(E279*P279,2)</f>
        <v>0</v>
      </c>
      <c r="R279" s="184"/>
      <c r="S279" s="184" t="s">
        <v>300</v>
      </c>
      <c r="T279" s="185" t="s">
        <v>244</v>
      </c>
      <c r="U279" s="159">
        <v>0</v>
      </c>
      <c r="V279" s="159">
        <f>ROUND(E279*U279,2)</f>
        <v>0</v>
      </c>
      <c r="W279" s="159"/>
      <c r="X279" s="159" t="s">
        <v>136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137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7" t="s">
        <v>472</v>
      </c>
      <c r="D280" s="161"/>
      <c r="E280" s="162">
        <v>229.25</v>
      </c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141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87">
        <v>83</v>
      </c>
      <c r="B281" s="188" t="s">
        <v>473</v>
      </c>
      <c r="C281" s="202" t="s">
        <v>474</v>
      </c>
      <c r="D281" s="189" t="s">
        <v>299</v>
      </c>
      <c r="E281" s="190">
        <v>35</v>
      </c>
      <c r="F281" s="191"/>
      <c r="G281" s="192">
        <f>ROUND(E281*F281,2)</f>
        <v>0</v>
      </c>
      <c r="H281" s="191"/>
      <c r="I281" s="192">
        <f>ROUND(E281*H281,2)</f>
        <v>0</v>
      </c>
      <c r="J281" s="191"/>
      <c r="K281" s="192">
        <f>ROUND(E281*J281,2)</f>
        <v>0</v>
      </c>
      <c r="L281" s="192">
        <v>21</v>
      </c>
      <c r="M281" s="192">
        <f>G281*(1+L281/100)</f>
        <v>0</v>
      </c>
      <c r="N281" s="190">
        <v>0</v>
      </c>
      <c r="O281" s="190">
        <f>ROUND(E281*N281,2)</f>
        <v>0</v>
      </c>
      <c r="P281" s="190">
        <v>0</v>
      </c>
      <c r="Q281" s="190">
        <f>ROUND(E281*P281,2)</f>
        <v>0</v>
      </c>
      <c r="R281" s="192"/>
      <c r="S281" s="192" t="s">
        <v>300</v>
      </c>
      <c r="T281" s="193" t="s">
        <v>244</v>
      </c>
      <c r="U281" s="159">
        <v>0</v>
      </c>
      <c r="V281" s="159">
        <f>ROUND(E281*U281,2)</f>
        <v>0</v>
      </c>
      <c r="W281" s="159"/>
      <c r="X281" s="159" t="s">
        <v>249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250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79">
        <v>84</v>
      </c>
      <c r="B282" s="180" t="s">
        <v>475</v>
      </c>
      <c r="C282" s="196" t="s">
        <v>476</v>
      </c>
      <c r="D282" s="181" t="s">
        <v>247</v>
      </c>
      <c r="E282" s="182">
        <v>379.63799999999998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2">
        <v>0</v>
      </c>
      <c r="O282" s="182">
        <f>ROUND(E282*N282,2)</f>
        <v>0</v>
      </c>
      <c r="P282" s="182">
        <v>0</v>
      </c>
      <c r="Q282" s="182">
        <f>ROUND(E282*P282,2)</f>
        <v>0</v>
      </c>
      <c r="R282" s="184"/>
      <c r="S282" s="184" t="s">
        <v>300</v>
      </c>
      <c r="T282" s="185" t="s">
        <v>244</v>
      </c>
      <c r="U282" s="159">
        <v>0</v>
      </c>
      <c r="V282" s="159">
        <f>ROUND(E282*U282,2)</f>
        <v>0</v>
      </c>
      <c r="W282" s="159"/>
      <c r="X282" s="159" t="s">
        <v>249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250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97" t="s">
        <v>463</v>
      </c>
      <c r="D283" s="161"/>
      <c r="E283" s="162">
        <v>330.12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141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203" t="s">
        <v>314</v>
      </c>
      <c r="D284" s="169"/>
      <c r="E284" s="170">
        <v>49.518000000000001</v>
      </c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141</v>
      </c>
      <c r="AH284" s="148">
        <v>4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79">
        <v>85</v>
      </c>
      <c r="B285" s="180" t="s">
        <v>477</v>
      </c>
      <c r="C285" s="196" t="s">
        <v>478</v>
      </c>
      <c r="D285" s="181" t="s">
        <v>240</v>
      </c>
      <c r="E285" s="182">
        <v>0.21776000000000001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2">
        <v>1</v>
      </c>
      <c r="O285" s="182">
        <f>ROUND(E285*N285,2)</f>
        <v>0.22</v>
      </c>
      <c r="P285" s="182">
        <v>0</v>
      </c>
      <c r="Q285" s="182">
        <f>ROUND(E285*P285,2)</f>
        <v>0</v>
      </c>
      <c r="R285" s="184" t="s">
        <v>248</v>
      </c>
      <c r="S285" s="184" t="s">
        <v>135</v>
      </c>
      <c r="T285" s="185" t="s">
        <v>244</v>
      </c>
      <c r="U285" s="159">
        <v>0</v>
      </c>
      <c r="V285" s="159">
        <f>ROUND(E285*U285,2)</f>
        <v>0</v>
      </c>
      <c r="W285" s="159"/>
      <c r="X285" s="159" t="s">
        <v>249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250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74" t="s">
        <v>479</v>
      </c>
      <c r="D286" s="275"/>
      <c r="E286" s="275"/>
      <c r="F286" s="275"/>
      <c r="G286" s="275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48"/>
      <c r="Z286" s="148"/>
      <c r="AA286" s="148"/>
      <c r="AB286" s="148"/>
      <c r="AC286" s="148"/>
      <c r="AD286" s="148"/>
      <c r="AE286" s="148"/>
      <c r="AF286" s="148"/>
      <c r="AG286" s="148" t="s">
        <v>480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7" t="s">
        <v>481</v>
      </c>
      <c r="D287" s="161"/>
      <c r="E287" s="162">
        <v>0.18934999999999999</v>
      </c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141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203" t="s">
        <v>314</v>
      </c>
      <c r="D288" s="169"/>
      <c r="E288" s="170">
        <v>2.8400000000000002E-2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141</v>
      </c>
      <c r="AH288" s="148">
        <v>4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79">
        <v>86</v>
      </c>
      <c r="B289" s="180" t="s">
        <v>482</v>
      </c>
      <c r="C289" s="196" t="s">
        <v>483</v>
      </c>
      <c r="D289" s="181" t="s">
        <v>240</v>
      </c>
      <c r="E289" s="182">
        <v>0.30689</v>
      </c>
      <c r="F289" s="183"/>
      <c r="G289" s="184">
        <f>ROUND(E289*F289,2)</f>
        <v>0</v>
      </c>
      <c r="H289" s="183"/>
      <c r="I289" s="184">
        <f>ROUND(E289*H289,2)</f>
        <v>0</v>
      </c>
      <c r="J289" s="183"/>
      <c r="K289" s="184">
        <f>ROUND(E289*J289,2)</f>
        <v>0</v>
      </c>
      <c r="L289" s="184">
        <v>21</v>
      </c>
      <c r="M289" s="184">
        <f>G289*(1+L289/100)</f>
        <v>0</v>
      </c>
      <c r="N289" s="182">
        <v>1</v>
      </c>
      <c r="O289" s="182">
        <f>ROUND(E289*N289,2)</f>
        <v>0.31</v>
      </c>
      <c r="P289" s="182">
        <v>0</v>
      </c>
      <c r="Q289" s="182">
        <f>ROUND(E289*P289,2)</f>
        <v>0</v>
      </c>
      <c r="R289" s="184" t="s">
        <v>248</v>
      </c>
      <c r="S289" s="184" t="s">
        <v>135</v>
      </c>
      <c r="T289" s="185" t="s">
        <v>244</v>
      </c>
      <c r="U289" s="159">
        <v>0</v>
      </c>
      <c r="V289" s="159">
        <f>ROUND(E289*U289,2)</f>
        <v>0</v>
      </c>
      <c r="W289" s="159"/>
      <c r="X289" s="159" t="s">
        <v>249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250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7" t="s">
        <v>484</v>
      </c>
      <c r="D290" s="161"/>
      <c r="E290" s="162">
        <v>0.26685999999999999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141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203" t="s">
        <v>314</v>
      </c>
      <c r="D291" s="169"/>
      <c r="E291" s="170">
        <v>4.0030000000000003E-2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141</v>
      </c>
      <c r="AH291" s="148">
        <v>4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>
        <v>87</v>
      </c>
      <c r="B292" s="156" t="s">
        <v>485</v>
      </c>
      <c r="C292" s="204" t="s">
        <v>486</v>
      </c>
      <c r="D292" s="157" t="s">
        <v>0</v>
      </c>
      <c r="E292" s="194"/>
      <c r="F292" s="160"/>
      <c r="G292" s="159">
        <f>ROUND(E292*F292,2)</f>
        <v>0</v>
      </c>
      <c r="H292" s="160"/>
      <c r="I292" s="159">
        <f>ROUND(E292*H292,2)</f>
        <v>0</v>
      </c>
      <c r="J292" s="160"/>
      <c r="K292" s="159">
        <f>ROUND(E292*J292,2)</f>
        <v>0</v>
      </c>
      <c r="L292" s="159">
        <v>21</v>
      </c>
      <c r="M292" s="159">
        <f>G292*(1+L292/100)</f>
        <v>0</v>
      </c>
      <c r="N292" s="158">
        <v>0</v>
      </c>
      <c r="O292" s="158">
        <f>ROUND(E292*N292,2)</f>
        <v>0</v>
      </c>
      <c r="P292" s="158">
        <v>0</v>
      </c>
      <c r="Q292" s="158">
        <f>ROUND(E292*P292,2)</f>
        <v>0</v>
      </c>
      <c r="R292" s="159" t="s">
        <v>459</v>
      </c>
      <c r="S292" s="159" t="s">
        <v>135</v>
      </c>
      <c r="T292" s="159" t="s">
        <v>135</v>
      </c>
      <c r="U292" s="159">
        <v>0</v>
      </c>
      <c r="V292" s="159">
        <f>ROUND(E292*U292,2)</f>
        <v>0</v>
      </c>
      <c r="W292" s="159"/>
      <c r="X292" s="159" t="s">
        <v>447</v>
      </c>
      <c r="Y292" s="148"/>
      <c r="Z292" s="148"/>
      <c r="AA292" s="148"/>
      <c r="AB292" s="148"/>
      <c r="AC292" s="148"/>
      <c r="AD292" s="148"/>
      <c r="AE292" s="148"/>
      <c r="AF292" s="148"/>
      <c r="AG292" s="148" t="s">
        <v>448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276" t="s">
        <v>487</v>
      </c>
      <c r="D293" s="277"/>
      <c r="E293" s="277"/>
      <c r="F293" s="277"/>
      <c r="G293" s="277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139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x14ac:dyDescent="0.2">
      <c r="A294" s="172" t="s">
        <v>129</v>
      </c>
      <c r="B294" s="173" t="s">
        <v>90</v>
      </c>
      <c r="C294" s="195" t="s">
        <v>91</v>
      </c>
      <c r="D294" s="174"/>
      <c r="E294" s="175"/>
      <c r="F294" s="176"/>
      <c r="G294" s="176">
        <f>SUMIF(AG295:AG307,"&lt;&gt;NOR",G295:G307)</f>
        <v>0</v>
      </c>
      <c r="H294" s="176"/>
      <c r="I294" s="176">
        <f>SUM(I295:I307)</f>
        <v>0</v>
      </c>
      <c r="J294" s="176"/>
      <c r="K294" s="176">
        <f>SUM(K295:K307)</f>
        <v>0</v>
      </c>
      <c r="L294" s="176"/>
      <c r="M294" s="176">
        <f>SUM(M295:M307)</f>
        <v>0</v>
      </c>
      <c r="N294" s="175"/>
      <c r="O294" s="175">
        <f>SUM(O295:O307)</f>
        <v>0.5</v>
      </c>
      <c r="P294" s="175"/>
      <c r="Q294" s="175">
        <f>SUM(Q295:Q307)</f>
        <v>0</v>
      </c>
      <c r="R294" s="176"/>
      <c r="S294" s="176"/>
      <c r="T294" s="177"/>
      <c r="U294" s="171"/>
      <c r="V294" s="171">
        <f>SUM(V295:V307)</f>
        <v>19.470000000000002</v>
      </c>
      <c r="W294" s="171"/>
      <c r="X294" s="171"/>
      <c r="AG294" t="s">
        <v>130</v>
      </c>
    </row>
    <row r="295" spans="1:60" ht="22.5" outlineLevel="1" x14ac:dyDescent="0.2">
      <c r="A295" s="179">
        <v>88</v>
      </c>
      <c r="B295" s="180" t="s">
        <v>488</v>
      </c>
      <c r="C295" s="196" t="s">
        <v>489</v>
      </c>
      <c r="D295" s="181" t="s">
        <v>133</v>
      </c>
      <c r="E295" s="182">
        <v>4.5</v>
      </c>
      <c r="F295" s="183"/>
      <c r="G295" s="184">
        <f>ROUND(E295*F295,2)</f>
        <v>0</v>
      </c>
      <c r="H295" s="183"/>
      <c r="I295" s="184">
        <f>ROUND(E295*H295,2)</f>
        <v>0</v>
      </c>
      <c r="J295" s="183"/>
      <c r="K295" s="184">
        <f>ROUND(E295*J295,2)</f>
        <v>0</v>
      </c>
      <c r="L295" s="184">
        <v>21</v>
      </c>
      <c r="M295" s="184">
        <f>G295*(1+L295/100)</f>
        <v>0</v>
      </c>
      <c r="N295" s="182">
        <v>0</v>
      </c>
      <c r="O295" s="182">
        <f>ROUND(E295*N295,2)</f>
        <v>0</v>
      </c>
      <c r="P295" s="182">
        <v>0</v>
      </c>
      <c r="Q295" s="182">
        <f>ROUND(E295*P295,2)</f>
        <v>0</v>
      </c>
      <c r="R295" s="184" t="s">
        <v>490</v>
      </c>
      <c r="S295" s="184" t="s">
        <v>135</v>
      </c>
      <c r="T295" s="185" t="s">
        <v>135</v>
      </c>
      <c r="U295" s="159">
        <v>0.29899999999999999</v>
      </c>
      <c r="V295" s="159">
        <f>ROUND(E295*U295,2)</f>
        <v>1.35</v>
      </c>
      <c r="W295" s="159"/>
      <c r="X295" s="159" t="s">
        <v>136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137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7" t="s">
        <v>491</v>
      </c>
      <c r="D296" s="161"/>
      <c r="E296" s="162">
        <v>4.5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141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9">
        <v>89</v>
      </c>
      <c r="B297" s="180" t="s">
        <v>492</v>
      </c>
      <c r="C297" s="196" t="s">
        <v>493</v>
      </c>
      <c r="D297" s="181" t="s">
        <v>133</v>
      </c>
      <c r="E297" s="182">
        <v>22.1</v>
      </c>
      <c r="F297" s="183"/>
      <c r="G297" s="184">
        <f>ROUND(E297*F297,2)</f>
        <v>0</v>
      </c>
      <c r="H297" s="183"/>
      <c r="I297" s="184">
        <f>ROUND(E297*H297,2)</f>
        <v>0</v>
      </c>
      <c r="J297" s="183"/>
      <c r="K297" s="184">
        <f>ROUND(E297*J297,2)</f>
        <v>0</v>
      </c>
      <c r="L297" s="184">
        <v>21</v>
      </c>
      <c r="M297" s="184">
        <f>G297*(1+L297/100)</f>
        <v>0</v>
      </c>
      <c r="N297" s="182">
        <v>6.0000000000000002E-5</v>
      </c>
      <c r="O297" s="182">
        <f>ROUND(E297*N297,2)</f>
        <v>0</v>
      </c>
      <c r="P297" s="182">
        <v>0</v>
      </c>
      <c r="Q297" s="182">
        <f>ROUND(E297*P297,2)</f>
        <v>0</v>
      </c>
      <c r="R297" s="184" t="s">
        <v>494</v>
      </c>
      <c r="S297" s="184" t="s">
        <v>135</v>
      </c>
      <c r="T297" s="185" t="s">
        <v>135</v>
      </c>
      <c r="U297" s="159">
        <v>0.82</v>
      </c>
      <c r="V297" s="159">
        <f>ROUND(E297*U297,2)</f>
        <v>18.12</v>
      </c>
      <c r="W297" s="159"/>
      <c r="X297" s="159" t="s">
        <v>136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137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7" t="s">
        <v>495</v>
      </c>
      <c r="D298" s="161"/>
      <c r="E298" s="162">
        <v>17.600000000000001</v>
      </c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141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97" t="s">
        <v>496</v>
      </c>
      <c r="D299" s="161"/>
      <c r="E299" s="162">
        <v>4.5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141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ht="22.5" outlineLevel="1" x14ac:dyDescent="0.2">
      <c r="A300" s="179">
        <v>90</v>
      </c>
      <c r="B300" s="180" t="s">
        <v>497</v>
      </c>
      <c r="C300" s="196" t="s">
        <v>498</v>
      </c>
      <c r="D300" s="181" t="s">
        <v>133</v>
      </c>
      <c r="E300" s="182">
        <v>27.625</v>
      </c>
      <c r="F300" s="183"/>
      <c r="G300" s="184">
        <f>ROUND(E300*F300,2)</f>
        <v>0</v>
      </c>
      <c r="H300" s="183"/>
      <c r="I300" s="184">
        <f>ROUND(E300*H300,2)</f>
        <v>0</v>
      </c>
      <c r="J300" s="183"/>
      <c r="K300" s="184">
        <f>ROUND(E300*J300,2)</f>
        <v>0</v>
      </c>
      <c r="L300" s="184">
        <v>21</v>
      </c>
      <c r="M300" s="184">
        <f>G300*(1+L300/100)</f>
        <v>0</v>
      </c>
      <c r="N300" s="182">
        <v>1.7999999999999999E-2</v>
      </c>
      <c r="O300" s="182">
        <f>ROUND(E300*N300,2)</f>
        <v>0.5</v>
      </c>
      <c r="P300" s="182">
        <v>0</v>
      </c>
      <c r="Q300" s="182">
        <f>ROUND(E300*P300,2)</f>
        <v>0</v>
      </c>
      <c r="R300" s="184" t="s">
        <v>248</v>
      </c>
      <c r="S300" s="184" t="s">
        <v>135</v>
      </c>
      <c r="T300" s="185" t="s">
        <v>135</v>
      </c>
      <c r="U300" s="159">
        <v>0</v>
      </c>
      <c r="V300" s="159">
        <f>ROUND(E300*U300,2)</f>
        <v>0</v>
      </c>
      <c r="W300" s="159"/>
      <c r="X300" s="159" t="s">
        <v>249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250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97" t="s">
        <v>499</v>
      </c>
      <c r="D301" s="161"/>
      <c r="E301" s="162">
        <v>22.1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141</v>
      </c>
      <c r="AH301" s="148">
        <v>5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203" t="s">
        <v>500</v>
      </c>
      <c r="D302" s="169"/>
      <c r="E302" s="170">
        <v>5.5250000000000004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141</v>
      </c>
      <c r="AH302" s="148">
        <v>4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9">
        <v>91</v>
      </c>
      <c r="B303" s="180" t="s">
        <v>501</v>
      </c>
      <c r="C303" s="196" t="s">
        <v>502</v>
      </c>
      <c r="D303" s="181" t="s">
        <v>341</v>
      </c>
      <c r="E303" s="182">
        <v>15</v>
      </c>
      <c r="F303" s="183"/>
      <c r="G303" s="184">
        <f>ROUND(E303*F303,2)</f>
        <v>0</v>
      </c>
      <c r="H303" s="183"/>
      <c r="I303" s="184">
        <f>ROUND(E303*H303,2)</f>
        <v>0</v>
      </c>
      <c r="J303" s="183"/>
      <c r="K303" s="184">
        <f>ROUND(E303*J303,2)</f>
        <v>0</v>
      </c>
      <c r="L303" s="184">
        <v>21</v>
      </c>
      <c r="M303" s="184">
        <f>G303*(1+L303/100)</f>
        <v>0</v>
      </c>
      <c r="N303" s="182">
        <v>0</v>
      </c>
      <c r="O303" s="182">
        <f>ROUND(E303*N303,2)</f>
        <v>0</v>
      </c>
      <c r="P303" s="182">
        <v>0</v>
      </c>
      <c r="Q303" s="182">
        <f>ROUND(E303*P303,2)</f>
        <v>0</v>
      </c>
      <c r="R303" s="184"/>
      <c r="S303" s="184" t="s">
        <v>300</v>
      </c>
      <c r="T303" s="185" t="s">
        <v>244</v>
      </c>
      <c r="U303" s="159">
        <v>0</v>
      </c>
      <c r="V303" s="159">
        <f>ROUND(E303*U303,2)</f>
        <v>0</v>
      </c>
      <c r="W303" s="159"/>
      <c r="X303" s="159" t="s">
        <v>249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250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97" t="s">
        <v>503</v>
      </c>
      <c r="D304" s="161"/>
      <c r="E304" s="162">
        <v>12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141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203" t="s">
        <v>500</v>
      </c>
      <c r="D305" s="169"/>
      <c r="E305" s="170">
        <v>3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141</v>
      </c>
      <c r="AH305" s="148">
        <v>4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>
        <v>92</v>
      </c>
      <c r="B306" s="156" t="s">
        <v>504</v>
      </c>
      <c r="C306" s="204" t="s">
        <v>505</v>
      </c>
      <c r="D306" s="157" t="s">
        <v>0</v>
      </c>
      <c r="E306" s="194"/>
      <c r="F306" s="160"/>
      <c r="G306" s="159">
        <f>ROUND(E306*F306,2)</f>
        <v>0</v>
      </c>
      <c r="H306" s="160"/>
      <c r="I306" s="159">
        <f>ROUND(E306*H306,2)</f>
        <v>0</v>
      </c>
      <c r="J306" s="160"/>
      <c r="K306" s="159">
        <f>ROUND(E306*J306,2)</f>
        <v>0</v>
      </c>
      <c r="L306" s="159">
        <v>21</v>
      </c>
      <c r="M306" s="159">
        <f>G306*(1+L306/100)</f>
        <v>0</v>
      </c>
      <c r="N306" s="158">
        <v>0</v>
      </c>
      <c r="O306" s="158">
        <f>ROUND(E306*N306,2)</f>
        <v>0</v>
      </c>
      <c r="P306" s="158">
        <v>0</v>
      </c>
      <c r="Q306" s="158">
        <f>ROUND(E306*P306,2)</f>
        <v>0</v>
      </c>
      <c r="R306" s="159" t="s">
        <v>494</v>
      </c>
      <c r="S306" s="159" t="s">
        <v>135</v>
      </c>
      <c r="T306" s="159" t="s">
        <v>135</v>
      </c>
      <c r="U306" s="159">
        <v>0</v>
      </c>
      <c r="V306" s="159">
        <f>ROUND(E306*U306,2)</f>
        <v>0</v>
      </c>
      <c r="W306" s="159"/>
      <c r="X306" s="159" t="s">
        <v>447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448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276" t="s">
        <v>487</v>
      </c>
      <c r="D307" s="277"/>
      <c r="E307" s="277"/>
      <c r="F307" s="277"/>
      <c r="G307" s="277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139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x14ac:dyDescent="0.2">
      <c r="A308" s="172" t="s">
        <v>129</v>
      </c>
      <c r="B308" s="173" t="s">
        <v>92</v>
      </c>
      <c r="C308" s="195" t="s">
        <v>93</v>
      </c>
      <c r="D308" s="174"/>
      <c r="E308" s="175"/>
      <c r="F308" s="176"/>
      <c r="G308" s="176">
        <f>SUMIF(AG309:AG312,"&lt;&gt;NOR",G309:G312)</f>
        <v>0</v>
      </c>
      <c r="H308" s="176"/>
      <c r="I308" s="176">
        <f>SUM(I309:I312)</f>
        <v>0</v>
      </c>
      <c r="J308" s="176"/>
      <c r="K308" s="176">
        <f>SUM(K309:K312)</f>
        <v>0</v>
      </c>
      <c r="L308" s="176"/>
      <c r="M308" s="176">
        <f>SUM(M309:M312)</f>
        <v>0</v>
      </c>
      <c r="N308" s="175"/>
      <c r="O308" s="175">
        <f>SUM(O309:O312)</f>
        <v>0.03</v>
      </c>
      <c r="P308" s="175"/>
      <c r="Q308" s="175">
        <f>SUM(Q309:Q312)</f>
        <v>0</v>
      </c>
      <c r="R308" s="176"/>
      <c r="S308" s="176"/>
      <c r="T308" s="177"/>
      <c r="U308" s="171"/>
      <c r="V308" s="171">
        <f>SUM(V309:V312)</f>
        <v>24.03</v>
      </c>
      <c r="W308" s="171"/>
      <c r="X308" s="171"/>
      <c r="AG308" t="s">
        <v>130</v>
      </c>
    </row>
    <row r="309" spans="1:60" outlineLevel="1" x14ac:dyDescent="0.2">
      <c r="A309" s="179">
        <v>93</v>
      </c>
      <c r="B309" s="180" t="s">
        <v>506</v>
      </c>
      <c r="C309" s="196" t="s">
        <v>507</v>
      </c>
      <c r="D309" s="181" t="s">
        <v>133</v>
      </c>
      <c r="E309" s="182">
        <v>63.4</v>
      </c>
      <c r="F309" s="183"/>
      <c r="G309" s="184">
        <f>ROUND(E309*F309,2)</f>
        <v>0</v>
      </c>
      <c r="H309" s="183"/>
      <c r="I309" s="184">
        <f>ROUND(E309*H309,2)</f>
        <v>0</v>
      </c>
      <c r="J309" s="183"/>
      <c r="K309" s="184">
        <f>ROUND(E309*J309,2)</f>
        <v>0</v>
      </c>
      <c r="L309" s="184">
        <v>21</v>
      </c>
      <c r="M309" s="184">
        <f>G309*(1+L309/100)</f>
        <v>0</v>
      </c>
      <c r="N309" s="182">
        <v>4.2000000000000002E-4</v>
      </c>
      <c r="O309" s="182">
        <f>ROUND(E309*N309,2)</f>
        <v>0.03</v>
      </c>
      <c r="P309" s="182">
        <v>0</v>
      </c>
      <c r="Q309" s="182">
        <f>ROUND(E309*P309,2)</f>
        <v>0</v>
      </c>
      <c r="R309" s="184" t="s">
        <v>508</v>
      </c>
      <c r="S309" s="184" t="s">
        <v>135</v>
      </c>
      <c r="T309" s="185" t="s">
        <v>135</v>
      </c>
      <c r="U309" s="159">
        <v>0.379</v>
      </c>
      <c r="V309" s="159">
        <f>ROUND(E309*U309,2)</f>
        <v>24.03</v>
      </c>
      <c r="W309" s="159"/>
      <c r="X309" s="159" t="s">
        <v>136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137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7" t="s">
        <v>509</v>
      </c>
      <c r="D310" s="161"/>
      <c r="E310" s="162">
        <v>35.200000000000003</v>
      </c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141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7" t="s">
        <v>510</v>
      </c>
      <c r="D311" s="161"/>
      <c r="E311" s="162">
        <v>9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141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7" t="s">
        <v>511</v>
      </c>
      <c r="D312" s="161"/>
      <c r="E312" s="162">
        <v>19.2</v>
      </c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141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x14ac:dyDescent="0.2">
      <c r="A313" s="172" t="s">
        <v>129</v>
      </c>
      <c r="B313" s="173" t="s">
        <v>94</v>
      </c>
      <c r="C313" s="195" t="s">
        <v>95</v>
      </c>
      <c r="D313" s="174"/>
      <c r="E313" s="175"/>
      <c r="F313" s="176"/>
      <c r="G313" s="176">
        <f>SUMIF(AG314:AG317,"&lt;&gt;NOR",G314:G317)</f>
        <v>0</v>
      </c>
      <c r="H313" s="176"/>
      <c r="I313" s="176">
        <f>SUM(I314:I317)</f>
        <v>0</v>
      </c>
      <c r="J313" s="176"/>
      <c r="K313" s="176">
        <f>SUM(K314:K317)</f>
        <v>0</v>
      </c>
      <c r="L313" s="176"/>
      <c r="M313" s="176">
        <f>SUM(M314:M317)</f>
        <v>0</v>
      </c>
      <c r="N313" s="175"/>
      <c r="O313" s="175">
        <f>SUM(O314:O317)</f>
        <v>0</v>
      </c>
      <c r="P313" s="175"/>
      <c r="Q313" s="175">
        <f>SUM(Q314:Q317)</f>
        <v>0</v>
      </c>
      <c r="R313" s="176"/>
      <c r="S313" s="176"/>
      <c r="T313" s="177"/>
      <c r="U313" s="171"/>
      <c r="V313" s="171">
        <f>SUM(V314:V317)</f>
        <v>0</v>
      </c>
      <c r="W313" s="171"/>
      <c r="X313" s="171"/>
      <c r="AG313" t="s">
        <v>130</v>
      </c>
    </row>
    <row r="314" spans="1:60" outlineLevel="1" x14ac:dyDescent="0.2">
      <c r="A314" s="187">
        <v>94</v>
      </c>
      <c r="B314" s="188" t="s">
        <v>512</v>
      </c>
      <c r="C314" s="202" t="s">
        <v>549</v>
      </c>
      <c r="D314" s="189" t="s">
        <v>513</v>
      </c>
      <c r="E314" s="190">
        <v>1</v>
      </c>
      <c r="F314" s="191"/>
      <c r="G314" s="192">
        <f>ROUND(E314*F314,2)</f>
        <v>0</v>
      </c>
      <c r="H314" s="191"/>
      <c r="I314" s="192">
        <f>ROUND(E314*H314,2)</f>
        <v>0</v>
      </c>
      <c r="J314" s="191"/>
      <c r="K314" s="192">
        <f>ROUND(E314*J314,2)</f>
        <v>0</v>
      </c>
      <c r="L314" s="192">
        <v>21</v>
      </c>
      <c r="M314" s="192">
        <f>G314*(1+L314/100)</f>
        <v>0</v>
      </c>
      <c r="N314" s="190">
        <v>0</v>
      </c>
      <c r="O314" s="190">
        <f>ROUND(E314*N314,2)</f>
        <v>0</v>
      </c>
      <c r="P314" s="190">
        <v>0</v>
      </c>
      <c r="Q314" s="190">
        <f>ROUND(E314*P314,2)</f>
        <v>0</v>
      </c>
      <c r="R314" s="192"/>
      <c r="S314" s="192" t="s">
        <v>300</v>
      </c>
      <c r="T314" s="193" t="s">
        <v>244</v>
      </c>
      <c r="U314" s="159">
        <v>0</v>
      </c>
      <c r="V314" s="159">
        <f>ROUND(E314*U314,2)</f>
        <v>0</v>
      </c>
      <c r="W314" s="159"/>
      <c r="X314" s="159" t="s">
        <v>136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137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87">
        <v>95</v>
      </c>
      <c r="B315" s="188" t="s">
        <v>514</v>
      </c>
      <c r="C315" s="202" t="s">
        <v>515</v>
      </c>
      <c r="D315" s="189" t="s">
        <v>513</v>
      </c>
      <c r="E315" s="190">
        <v>1</v>
      </c>
      <c r="F315" s="191"/>
      <c r="G315" s="192">
        <f>ROUND(E315*F315,2)</f>
        <v>0</v>
      </c>
      <c r="H315" s="191"/>
      <c r="I315" s="192">
        <f>ROUND(E315*H315,2)</f>
        <v>0</v>
      </c>
      <c r="J315" s="191"/>
      <c r="K315" s="192">
        <f>ROUND(E315*J315,2)</f>
        <v>0</v>
      </c>
      <c r="L315" s="192">
        <v>21</v>
      </c>
      <c r="M315" s="192">
        <f>G315*(1+L315/100)</f>
        <v>0</v>
      </c>
      <c r="N315" s="190">
        <v>0</v>
      </c>
      <c r="O315" s="190">
        <f>ROUND(E315*N315,2)</f>
        <v>0</v>
      </c>
      <c r="P315" s="190">
        <v>0</v>
      </c>
      <c r="Q315" s="190">
        <f>ROUND(E315*P315,2)</f>
        <v>0</v>
      </c>
      <c r="R315" s="192"/>
      <c r="S315" s="192" t="s">
        <v>300</v>
      </c>
      <c r="T315" s="193" t="s">
        <v>244</v>
      </c>
      <c r="U315" s="159">
        <v>0</v>
      </c>
      <c r="V315" s="159">
        <f>ROUND(E315*U315,2)</f>
        <v>0</v>
      </c>
      <c r="W315" s="159"/>
      <c r="X315" s="159" t="s">
        <v>136</v>
      </c>
      <c r="Y315" s="148"/>
      <c r="Z315" s="148"/>
      <c r="AA315" s="148"/>
      <c r="AB315" s="148"/>
      <c r="AC315" s="148"/>
      <c r="AD315" s="148"/>
      <c r="AE315" s="148"/>
      <c r="AF315" s="148"/>
      <c r="AG315" s="148" t="s">
        <v>137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87">
        <v>96</v>
      </c>
      <c r="B316" s="188" t="s">
        <v>516</v>
      </c>
      <c r="C316" s="202" t="s">
        <v>517</v>
      </c>
      <c r="D316" s="189" t="s">
        <v>513</v>
      </c>
      <c r="E316" s="190">
        <v>2</v>
      </c>
      <c r="F316" s="191"/>
      <c r="G316" s="192">
        <f>ROUND(E316*F316,2)</f>
        <v>0</v>
      </c>
      <c r="H316" s="191"/>
      <c r="I316" s="192">
        <f>ROUND(E316*H316,2)</f>
        <v>0</v>
      </c>
      <c r="J316" s="191"/>
      <c r="K316" s="192">
        <f>ROUND(E316*J316,2)</f>
        <v>0</v>
      </c>
      <c r="L316" s="192">
        <v>21</v>
      </c>
      <c r="M316" s="192">
        <f>G316*(1+L316/100)</f>
        <v>0</v>
      </c>
      <c r="N316" s="190">
        <v>0</v>
      </c>
      <c r="O316" s="190">
        <f>ROUND(E316*N316,2)</f>
        <v>0</v>
      </c>
      <c r="P316" s="190">
        <v>0</v>
      </c>
      <c r="Q316" s="190">
        <f>ROUND(E316*P316,2)</f>
        <v>0</v>
      </c>
      <c r="R316" s="192"/>
      <c r="S316" s="192" t="s">
        <v>300</v>
      </c>
      <c r="T316" s="193" t="s">
        <v>244</v>
      </c>
      <c r="U316" s="159">
        <v>0</v>
      </c>
      <c r="V316" s="159">
        <f>ROUND(E316*U316,2)</f>
        <v>0</v>
      </c>
      <c r="W316" s="159"/>
      <c r="X316" s="159" t="s">
        <v>136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137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87">
        <v>97</v>
      </c>
      <c r="B317" s="188" t="s">
        <v>518</v>
      </c>
      <c r="C317" s="202" t="s">
        <v>519</v>
      </c>
      <c r="D317" s="189" t="s">
        <v>513</v>
      </c>
      <c r="E317" s="190">
        <v>1</v>
      </c>
      <c r="F317" s="191"/>
      <c r="G317" s="192">
        <f>ROUND(E317*F317,2)</f>
        <v>0</v>
      </c>
      <c r="H317" s="191"/>
      <c r="I317" s="192">
        <f>ROUND(E317*H317,2)</f>
        <v>0</v>
      </c>
      <c r="J317" s="191"/>
      <c r="K317" s="192">
        <f>ROUND(E317*J317,2)</f>
        <v>0</v>
      </c>
      <c r="L317" s="192">
        <v>21</v>
      </c>
      <c r="M317" s="192">
        <f>G317*(1+L317/100)</f>
        <v>0</v>
      </c>
      <c r="N317" s="190">
        <v>0</v>
      </c>
      <c r="O317" s="190">
        <f>ROUND(E317*N317,2)</f>
        <v>0</v>
      </c>
      <c r="P317" s="190">
        <v>0</v>
      </c>
      <c r="Q317" s="190">
        <f>ROUND(E317*P317,2)</f>
        <v>0</v>
      </c>
      <c r="R317" s="192"/>
      <c r="S317" s="192" t="s">
        <v>300</v>
      </c>
      <c r="T317" s="193" t="s">
        <v>244</v>
      </c>
      <c r="U317" s="159">
        <v>0</v>
      </c>
      <c r="V317" s="159">
        <f>ROUND(E317*U317,2)</f>
        <v>0</v>
      </c>
      <c r="W317" s="159"/>
      <c r="X317" s="159" t="s">
        <v>136</v>
      </c>
      <c r="Y317" s="148"/>
      <c r="Z317" s="148"/>
      <c r="AA317" s="148"/>
      <c r="AB317" s="148"/>
      <c r="AC317" s="148"/>
      <c r="AD317" s="148"/>
      <c r="AE317" s="148"/>
      <c r="AF317" s="148"/>
      <c r="AG317" s="148" t="s">
        <v>137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x14ac:dyDescent="0.2">
      <c r="A318" s="172" t="s">
        <v>129</v>
      </c>
      <c r="B318" s="173" t="s">
        <v>96</v>
      </c>
      <c r="C318" s="195" t="s">
        <v>97</v>
      </c>
      <c r="D318" s="174"/>
      <c r="E318" s="175"/>
      <c r="F318" s="176"/>
      <c r="G318" s="176">
        <f>SUMIF(AG319:AG322,"&lt;&gt;NOR",G319:G322)</f>
        <v>0</v>
      </c>
      <c r="H318" s="176"/>
      <c r="I318" s="176">
        <f>SUM(I319:I322)</f>
        <v>0</v>
      </c>
      <c r="J318" s="176"/>
      <c r="K318" s="176">
        <f>SUM(K319:K322)</f>
        <v>0</v>
      </c>
      <c r="L318" s="176"/>
      <c r="M318" s="176">
        <f>SUM(M319:M322)</f>
        <v>0</v>
      </c>
      <c r="N318" s="175"/>
      <c r="O318" s="175">
        <f>SUM(O319:O322)</f>
        <v>0.2</v>
      </c>
      <c r="P318" s="175"/>
      <c r="Q318" s="175">
        <f>SUM(Q319:Q322)</f>
        <v>0</v>
      </c>
      <c r="R318" s="176"/>
      <c r="S318" s="176"/>
      <c r="T318" s="177"/>
      <c r="U318" s="171"/>
      <c r="V318" s="171">
        <f>SUM(V319:V322)</f>
        <v>13.95</v>
      </c>
      <c r="W318" s="171"/>
      <c r="X318" s="171"/>
      <c r="AG318" t="s">
        <v>130</v>
      </c>
    </row>
    <row r="319" spans="1:60" outlineLevel="1" x14ac:dyDescent="0.2">
      <c r="A319" s="187">
        <v>98</v>
      </c>
      <c r="B319" s="188" t="s">
        <v>520</v>
      </c>
      <c r="C319" s="202" t="s">
        <v>521</v>
      </c>
      <c r="D319" s="189" t="s">
        <v>303</v>
      </c>
      <c r="E319" s="190">
        <v>30</v>
      </c>
      <c r="F319" s="191"/>
      <c r="G319" s="192">
        <f>ROUND(E319*F319,2)</f>
        <v>0</v>
      </c>
      <c r="H319" s="191"/>
      <c r="I319" s="192">
        <f>ROUND(E319*H319,2)</f>
        <v>0</v>
      </c>
      <c r="J319" s="191"/>
      <c r="K319" s="192">
        <f>ROUND(E319*J319,2)</f>
        <v>0</v>
      </c>
      <c r="L319" s="192">
        <v>21</v>
      </c>
      <c r="M319" s="192">
        <f>G319*(1+L319/100)</f>
        <v>0</v>
      </c>
      <c r="N319" s="190">
        <v>0</v>
      </c>
      <c r="O319" s="190">
        <f>ROUND(E319*N319,2)</f>
        <v>0</v>
      </c>
      <c r="P319" s="190">
        <v>0</v>
      </c>
      <c r="Q319" s="190">
        <f>ROUND(E319*P319,2)</f>
        <v>0</v>
      </c>
      <c r="R319" s="192"/>
      <c r="S319" s="192" t="s">
        <v>135</v>
      </c>
      <c r="T319" s="193" t="s">
        <v>135</v>
      </c>
      <c r="U319" s="159">
        <v>0.185</v>
      </c>
      <c r="V319" s="159">
        <f>ROUND(E319*U319,2)</f>
        <v>5.55</v>
      </c>
      <c r="W319" s="159"/>
      <c r="X319" s="159" t="s">
        <v>136</v>
      </c>
      <c r="Y319" s="148"/>
      <c r="Z319" s="148"/>
      <c r="AA319" s="148"/>
      <c r="AB319" s="148"/>
      <c r="AC319" s="148"/>
      <c r="AD319" s="148"/>
      <c r="AE319" s="148"/>
      <c r="AF319" s="148"/>
      <c r="AG319" s="148" t="s">
        <v>137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87">
        <v>99</v>
      </c>
      <c r="B320" s="188" t="s">
        <v>522</v>
      </c>
      <c r="C320" s="202" t="s">
        <v>523</v>
      </c>
      <c r="D320" s="189" t="s">
        <v>303</v>
      </c>
      <c r="E320" s="190">
        <v>30</v>
      </c>
      <c r="F320" s="191"/>
      <c r="G320" s="192">
        <f>ROUND(E320*F320,2)</f>
        <v>0</v>
      </c>
      <c r="H320" s="191"/>
      <c r="I320" s="192">
        <f>ROUND(E320*H320,2)</f>
        <v>0</v>
      </c>
      <c r="J320" s="191"/>
      <c r="K320" s="192">
        <f>ROUND(E320*J320,2)</f>
        <v>0</v>
      </c>
      <c r="L320" s="192">
        <v>21</v>
      </c>
      <c r="M320" s="192">
        <f>G320*(1+L320/100)</f>
        <v>0</v>
      </c>
      <c r="N320" s="190">
        <v>0</v>
      </c>
      <c r="O320" s="190">
        <f>ROUND(E320*N320,2)</f>
        <v>0</v>
      </c>
      <c r="P320" s="190">
        <v>0</v>
      </c>
      <c r="Q320" s="190">
        <f>ROUND(E320*P320,2)</f>
        <v>0</v>
      </c>
      <c r="R320" s="192"/>
      <c r="S320" s="192" t="s">
        <v>135</v>
      </c>
      <c r="T320" s="193" t="s">
        <v>135</v>
      </c>
      <c r="U320" s="159">
        <v>0.28000000000000003</v>
      </c>
      <c r="V320" s="159">
        <f>ROUND(E320*U320,2)</f>
        <v>8.4</v>
      </c>
      <c r="W320" s="159"/>
      <c r="X320" s="159" t="s">
        <v>136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137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ht="22.5" outlineLevel="1" x14ac:dyDescent="0.2">
      <c r="A321" s="187">
        <v>100</v>
      </c>
      <c r="B321" s="188" t="s">
        <v>524</v>
      </c>
      <c r="C321" s="202" t="s">
        <v>525</v>
      </c>
      <c r="D321" s="189" t="s">
        <v>299</v>
      </c>
      <c r="E321" s="190">
        <v>6</v>
      </c>
      <c r="F321" s="191"/>
      <c r="G321" s="192">
        <f>ROUND(E321*F321,2)</f>
        <v>0</v>
      </c>
      <c r="H321" s="191"/>
      <c r="I321" s="192">
        <f>ROUND(E321*H321,2)</f>
        <v>0</v>
      </c>
      <c r="J321" s="191"/>
      <c r="K321" s="192">
        <f>ROUND(E321*J321,2)</f>
        <v>0</v>
      </c>
      <c r="L321" s="192">
        <v>21</v>
      </c>
      <c r="M321" s="192">
        <f>G321*(1+L321/100)</f>
        <v>0</v>
      </c>
      <c r="N321" s="190">
        <v>7.4999999999999997E-3</v>
      </c>
      <c r="O321" s="190">
        <f>ROUND(E321*N321,2)</f>
        <v>0.05</v>
      </c>
      <c r="P321" s="190">
        <v>0</v>
      </c>
      <c r="Q321" s="190">
        <f>ROUND(E321*P321,2)</f>
        <v>0</v>
      </c>
      <c r="R321" s="192" t="s">
        <v>248</v>
      </c>
      <c r="S321" s="192" t="s">
        <v>135</v>
      </c>
      <c r="T321" s="193" t="s">
        <v>135</v>
      </c>
      <c r="U321" s="159">
        <v>0</v>
      </c>
      <c r="V321" s="159">
        <f>ROUND(E321*U321,2)</f>
        <v>0</v>
      </c>
      <c r="W321" s="159"/>
      <c r="X321" s="159" t="s">
        <v>249</v>
      </c>
      <c r="Y321" s="148"/>
      <c r="Z321" s="148"/>
      <c r="AA321" s="148"/>
      <c r="AB321" s="148"/>
      <c r="AC321" s="148"/>
      <c r="AD321" s="148"/>
      <c r="AE321" s="148"/>
      <c r="AF321" s="148"/>
      <c r="AG321" s="148" t="s">
        <v>250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87">
        <v>101</v>
      </c>
      <c r="B322" s="188" t="s">
        <v>526</v>
      </c>
      <c r="C322" s="202" t="s">
        <v>527</v>
      </c>
      <c r="D322" s="189" t="s">
        <v>299</v>
      </c>
      <c r="E322" s="190">
        <v>6</v>
      </c>
      <c r="F322" s="191"/>
      <c r="G322" s="192">
        <f>ROUND(E322*F322,2)</f>
        <v>0</v>
      </c>
      <c r="H322" s="191"/>
      <c r="I322" s="192">
        <f>ROUND(E322*H322,2)</f>
        <v>0</v>
      </c>
      <c r="J322" s="191"/>
      <c r="K322" s="192">
        <f>ROUND(E322*J322,2)</f>
        <v>0</v>
      </c>
      <c r="L322" s="192">
        <v>21</v>
      </c>
      <c r="M322" s="192">
        <f>G322*(1+L322/100)</f>
        <v>0</v>
      </c>
      <c r="N322" s="190">
        <v>2.52E-2</v>
      </c>
      <c r="O322" s="190">
        <f>ROUND(E322*N322,2)</f>
        <v>0.15</v>
      </c>
      <c r="P322" s="190">
        <v>0</v>
      </c>
      <c r="Q322" s="190">
        <f>ROUND(E322*P322,2)</f>
        <v>0</v>
      </c>
      <c r="R322" s="192" t="s">
        <v>248</v>
      </c>
      <c r="S322" s="192" t="s">
        <v>135</v>
      </c>
      <c r="T322" s="193" t="s">
        <v>135</v>
      </c>
      <c r="U322" s="159">
        <v>0</v>
      </c>
      <c r="V322" s="159">
        <f>ROUND(E322*U322,2)</f>
        <v>0</v>
      </c>
      <c r="W322" s="159"/>
      <c r="X322" s="159" t="s">
        <v>249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250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x14ac:dyDescent="0.2">
      <c r="A323" s="172" t="s">
        <v>129</v>
      </c>
      <c r="B323" s="173" t="s">
        <v>98</v>
      </c>
      <c r="C323" s="195" t="s">
        <v>99</v>
      </c>
      <c r="D323" s="174"/>
      <c r="E323" s="175"/>
      <c r="F323" s="176"/>
      <c r="G323" s="176">
        <f>SUMIF(AG324:AG329,"&lt;&gt;NOR",G324:G329)</f>
        <v>0</v>
      </c>
      <c r="H323" s="176"/>
      <c r="I323" s="176">
        <f>SUM(I324:I329)</f>
        <v>0</v>
      </c>
      <c r="J323" s="176"/>
      <c r="K323" s="176">
        <f>SUM(K324:K329)</f>
        <v>0</v>
      </c>
      <c r="L323" s="176"/>
      <c r="M323" s="176">
        <f>SUM(M324:M329)</f>
        <v>0</v>
      </c>
      <c r="N323" s="175"/>
      <c r="O323" s="175">
        <f>SUM(O324:O329)</f>
        <v>0</v>
      </c>
      <c r="P323" s="175"/>
      <c r="Q323" s="175">
        <f>SUM(Q324:Q329)</f>
        <v>0</v>
      </c>
      <c r="R323" s="176"/>
      <c r="S323" s="176"/>
      <c r="T323" s="177"/>
      <c r="U323" s="171"/>
      <c r="V323" s="171">
        <f>SUM(V324:V329)</f>
        <v>56.39</v>
      </c>
      <c r="W323" s="171"/>
      <c r="X323" s="171"/>
      <c r="AG323" t="s">
        <v>130</v>
      </c>
    </row>
    <row r="324" spans="1:60" ht="22.5" outlineLevel="1" x14ac:dyDescent="0.2">
      <c r="A324" s="179">
        <v>102</v>
      </c>
      <c r="B324" s="180" t="s">
        <v>528</v>
      </c>
      <c r="C324" s="196" t="s">
        <v>529</v>
      </c>
      <c r="D324" s="181" t="s">
        <v>240</v>
      </c>
      <c r="E324" s="182">
        <v>32.993499999999997</v>
      </c>
      <c r="F324" s="183"/>
      <c r="G324" s="184">
        <f>ROUND(E324*F324,2)</f>
        <v>0</v>
      </c>
      <c r="H324" s="183"/>
      <c r="I324" s="184">
        <f>ROUND(E324*H324,2)</f>
        <v>0</v>
      </c>
      <c r="J324" s="183"/>
      <c r="K324" s="184">
        <f>ROUND(E324*J324,2)</f>
        <v>0</v>
      </c>
      <c r="L324" s="184">
        <v>21</v>
      </c>
      <c r="M324" s="184">
        <f>G324*(1+L324/100)</f>
        <v>0</v>
      </c>
      <c r="N324" s="182">
        <v>0</v>
      </c>
      <c r="O324" s="182">
        <f>ROUND(E324*N324,2)</f>
        <v>0</v>
      </c>
      <c r="P324" s="182">
        <v>0</v>
      </c>
      <c r="Q324" s="182">
        <f>ROUND(E324*P324,2)</f>
        <v>0</v>
      </c>
      <c r="R324" s="184" t="s">
        <v>530</v>
      </c>
      <c r="S324" s="184" t="s">
        <v>135</v>
      </c>
      <c r="T324" s="185" t="s">
        <v>135</v>
      </c>
      <c r="U324" s="159">
        <v>0.27700000000000002</v>
      </c>
      <c r="V324" s="159">
        <f>ROUND(E324*U324,2)</f>
        <v>9.14</v>
      </c>
      <c r="W324" s="159"/>
      <c r="X324" s="159" t="s">
        <v>531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532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265" t="s">
        <v>533</v>
      </c>
      <c r="D325" s="266"/>
      <c r="E325" s="266"/>
      <c r="F325" s="266"/>
      <c r="G325" s="266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139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87">
        <v>103</v>
      </c>
      <c r="B326" s="188" t="s">
        <v>534</v>
      </c>
      <c r="C326" s="202" t="s">
        <v>535</v>
      </c>
      <c r="D326" s="189" t="s">
        <v>240</v>
      </c>
      <c r="E326" s="190">
        <v>32.993499999999997</v>
      </c>
      <c r="F326" s="191"/>
      <c r="G326" s="192">
        <f>ROUND(E326*F326,2)</f>
        <v>0</v>
      </c>
      <c r="H326" s="191"/>
      <c r="I326" s="192">
        <f>ROUND(E326*H326,2)</f>
        <v>0</v>
      </c>
      <c r="J326" s="191"/>
      <c r="K326" s="192">
        <f>ROUND(E326*J326,2)</f>
        <v>0</v>
      </c>
      <c r="L326" s="192">
        <v>21</v>
      </c>
      <c r="M326" s="192">
        <f>G326*(1+L326/100)</f>
        <v>0</v>
      </c>
      <c r="N326" s="190">
        <v>0</v>
      </c>
      <c r="O326" s="190">
        <f>ROUND(E326*N326,2)</f>
        <v>0</v>
      </c>
      <c r="P326" s="190">
        <v>0</v>
      </c>
      <c r="Q326" s="190">
        <f>ROUND(E326*P326,2)</f>
        <v>0</v>
      </c>
      <c r="R326" s="192" t="s">
        <v>441</v>
      </c>
      <c r="S326" s="192" t="s">
        <v>135</v>
      </c>
      <c r="T326" s="193" t="s">
        <v>135</v>
      </c>
      <c r="U326" s="159">
        <v>0.49</v>
      </c>
      <c r="V326" s="159">
        <f>ROUND(E326*U326,2)</f>
        <v>16.170000000000002</v>
      </c>
      <c r="W326" s="159"/>
      <c r="X326" s="159" t="s">
        <v>531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532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87">
        <v>104</v>
      </c>
      <c r="B327" s="188" t="s">
        <v>536</v>
      </c>
      <c r="C327" s="202" t="s">
        <v>537</v>
      </c>
      <c r="D327" s="189" t="s">
        <v>240</v>
      </c>
      <c r="E327" s="190">
        <v>296.94150000000002</v>
      </c>
      <c r="F327" s="191"/>
      <c r="G327" s="192">
        <f>ROUND(E327*F327,2)</f>
        <v>0</v>
      </c>
      <c r="H327" s="191"/>
      <c r="I327" s="192">
        <f>ROUND(E327*H327,2)</f>
        <v>0</v>
      </c>
      <c r="J327" s="191"/>
      <c r="K327" s="192">
        <f>ROUND(E327*J327,2)</f>
        <v>0</v>
      </c>
      <c r="L327" s="192">
        <v>21</v>
      </c>
      <c r="M327" s="192">
        <f>G327*(1+L327/100)</f>
        <v>0</v>
      </c>
      <c r="N327" s="190">
        <v>0</v>
      </c>
      <c r="O327" s="190">
        <f>ROUND(E327*N327,2)</f>
        <v>0</v>
      </c>
      <c r="P327" s="190">
        <v>0</v>
      </c>
      <c r="Q327" s="190">
        <f>ROUND(E327*P327,2)</f>
        <v>0</v>
      </c>
      <c r="R327" s="192" t="s">
        <v>441</v>
      </c>
      <c r="S327" s="192" t="s">
        <v>135</v>
      </c>
      <c r="T327" s="193" t="s">
        <v>135</v>
      </c>
      <c r="U327" s="159">
        <v>0</v>
      </c>
      <c r="V327" s="159">
        <f>ROUND(E327*U327,2)</f>
        <v>0</v>
      </c>
      <c r="W327" s="159"/>
      <c r="X327" s="159" t="s">
        <v>531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532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87">
        <v>105</v>
      </c>
      <c r="B328" s="188" t="s">
        <v>538</v>
      </c>
      <c r="C328" s="202" t="s">
        <v>539</v>
      </c>
      <c r="D328" s="189" t="s">
        <v>240</v>
      </c>
      <c r="E328" s="190">
        <v>32.993499999999997</v>
      </c>
      <c r="F328" s="191"/>
      <c r="G328" s="192">
        <f>ROUND(E328*F328,2)</f>
        <v>0</v>
      </c>
      <c r="H328" s="191"/>
      <c r="I328" s="192">
        <f>ROUND(E328*H328,2)</f>
        <v>0</v>
      </c>
      <c r="J328" s="191"/>
      <c r="K328" s="192">
        <f>ROUND(E328*J328,2)</f>
        <v>0</v>
      </c>
      <c r="L328" s="192">
        <v>21</v>
      </c>
      <c r="M328" s="192">
        <f>G328*(1+L328/100)</f>
        <v>0</v>
      </c>
      <c r="N328" s="190">
        <v>0</v>
      </c>
      <c r="O328" s="190">
        <f>ROUND(E328*N328,2)</f>
        <v>0</v>
      </c>
      <c r="P328" s="190">
        <v>0</v>
      </c>
      <c r="Q328" s="190">
        <f>ROUND(E328*P328,2)</f>
        <v>0</v>
      </c>
      <c r="R328" s="192" t="s">
        <v>441</v>
      </c>
      <c r="S328" s="192" t="s">
        <v>135</v>
      </c>
      <c r="T328" s="193" t="s">
        <v>135</v>
      </c>
      <c r="U328" s="159">
        <v>0.94199999999999995</v>
      </c>
      <c r="V328" s="159">
        <f>ROUND(E328*U328,2)</f>
        <v>31.08</v>
      </c>
      <c r="W328" s="159"/>
      <c r="X328" s="159" t="s">
        <v>531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532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87">
        <v>106</v>
      </c>
      <c r="B329" s="188" t="s">
        <v>540</v>
      </c>
      <c r="C329" s="202" t="s">
        <v>541</v>
      </c>
      <c r="D329" s="189" t="s">
        <v>240</v>
      </c>
      <c r="E329" s="190">
        <v>32.993499999999997</v>
      </c>
      <c r="F329" s="191"/>
      <c r="G329" s="192">
        <f>ROUND(E329*F329,2)</f>
        <v>0</v>
      </c>
      <c r="H329" s="191"/>
      <c r="I329" s="192">
        <f>ROUND(E329*H329,2)</f>
        <v>0</v>
      </c>
      <c r="J329" s="191"/>
      <c r="K329" s="192">
        <f>ROUND(E329*J329,2)</f>
        <v>0</v>
      </c>
      <c r="L329" s="192">
        <v>21</v>
      </c>
      <c r="M329" s="192">
        <f>G329*(1+L329/100)</f>
        <v>0</v>
      </c>
      <c r="N329" s="190">
        <v>0</v>
      </c>
      <c r="O329" s="190">
        <f>ROUND(E329*N329,2)</f>
        <v>0</v>
      </c>
      <c r="P329" s="190">
        <v>0</v>
      </c>
      <c r="Q329" s="190">
        <f>ROUND(E329*P329,2)</f>
        <v>0</v>
      </c>
      <c r="R329" s="192" t="s">
        <v>441</v>
      </c>
      <c r="S329" s="192" t="s">
        <v>135</v>
      </c>
      <c r="T329" s="193" t="s">
        <v>135</v>
      </c>
      <c r="U329" s="159">
        <v>0</v>
      </c>
      <c r="V329" s="159">
        <f>ROUND(E329*U329,2)</f>
        <v>0</v>
      </c>
      <c r="W329" s="159"/>
      <c r="X329" s="159" t="s">
        <v>531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532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x14ac:dyDescent="0.2">
      <c r="A330" s="172" t="s">
        <v>129</v>
      </c>
      <c r="B330" s="173" t="s">
        <v>101</v>
      </c>
      <c r="C330" s="195" t="s">
        <v>28</v>
      </c>
      <c r="D330" s="174"/>
      <c r="E330" s="175"/>
      <c r="F330" s="176"/>
      <c r="G330" s="176">
        <f>SUMIF(AG331:AG332,"&lt;&gt;NOR",G331:G332)</f>
        <v>0</v>
      </c>
      <c r="H330" s="176"/>
      <c r="I330" s="176">
        <f>SUM(I331:I332)</f>
        <v>0</v>
      </c>
      <c r="J330" s="176"/>
      <c r="K330" s="176">
        <f>SUM(K331:K332)</f>
        <v>0</v>
      </c>
      <c r="L330" s="176"/>
      <c r="M330" s="176">
        <f>SUM(M331:M332)</f>
        <v>0</v>
      </c>
      <c r="N330" s="175"/>
      <c r="O330" s="175">
        <f>SUM(O331:O332)</f>
        <v>0</v>
      </c>
      <c r="P330" s="175"/>
      <c r="Q330" s="175">
        <f>SUM(Q331:Q332)</f>
        <v>0</v>
      </c>
      <c r="R330" s="176"/>
      <c r="S330" s="176"/>
      <c r="T330" s="177"/>
      <c r="U330" s="171"/>
      <c r="V330" s="171">
        <f>SUM(V331:V332)</f>
        <v>0</v>
      </c>
      <c r="W330" s="171"/>
      <c r="X330" s="171"/>
      <c r="AG330" t="s">
        <v>130</v>
      </c>
    </row>
    <row r="331" spans="1:60" outlineLevel="1" x14ac:dyDescent="0.2">
      <c r="A331" s="187">
        <v>107</v>
      </c>
      <c r="B331" s="188" t="s">
        <v>241</v>
      </c>
      <c r="C331" s="202" t="s">
        <v>242</v>
      </c>
      <c r="D331" s="189" t="s">
        <v>243</v>
      </c>
      <c r="E331" s="190">
        <v>1</v>
      </c>
      <c r="F331" s="191"/>
      <c r="G331" s="192">
        <f>ROUND(E331*F331,2)</f>
        <v>0</v>
      </c>
      <c r="H331" s="191"/>
      <c r="I331" s="192">
        <f>ROUND(E331*H331,2)</f>
        <v>0</v>
      </c>
      <c r="J331" s="191"/>
      <c r="K331" s="192">
        <f>ROUND(E331*J331,2)</f>
        <v>0</v>
      </c>
      <c r="L331" s="192">
        <v>21</v>
      </c>
      <c r="M331" s="192">
        <f>G331*(1+L331/100)</f>
        <v>0</v>
      </c>
      <c r="N331" s="190">
        <v>0</v>
      </c>
      <c r="O331" s="190">
        <f>ROUND(E331*N331,2)</f>
        <v>0</v>
      </c>
      <c r="P331" s="190">
        <v>0</v>
      </c>
      <c r="Q331" s="190">
        <f>ROUND(E331*P331,2)</f>
        <v>0</v>
      </c>
      <c r="R331" s="192"/>
      <c r="S331" s="192" t="s">
        <v>135</v>
      </c>
      <c r="T331" s="193" t="s">
        <v>244</v>
      </c>
      <c r="U331" s="159">
        <v>0</v>
      </c>
      <c r="V331" s="159">
        <f>ROUND(E331*U331,2)</f>
        <v>0</v>
      </c>
      <c r="W331" s="159"/>
      <c r="X331" s="159" t="s">
        <v>542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543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79">
        <v>108</v>
      </c>
      <c r="B332" s="180" t="s">
        <v>544</v>
      </c>
      <c r="C332" s="196" t="s">
        <v>545</v>
      </c>
      <c r="D332" s="181" t="s">
        <v>243</v>
      </c>
      <c r="E332" s="182">
        <v>1</v>
      </c>
      <c r="F332" s="183"/>
      <c r="G332" s="184">
        <f>ROUND(E332*F332,2)</f>
        <v>0</v>
      </c>
      <c r="H332" s="183"/>
      <c r="I332" s="184">
        <f>ROUND(E332*H332,2)</f>
        <v>0</v>
      </c>
      <c r="J332" s="183"/>
      <c r="K332" s="184">
        <f>ROUND(E332*J332,2)</f>
        <v>0</v>
      </c>
      <c r="L332" s="184">
        <v>21</v>
      </c>
      <c r="M332" s="184">
        <f>G332*(1+L332/100)</f>
        <v>0</v>
      </c>
      <c r="N332" s="182">
        <v>0</v>
      </c>
      <c r="O332" s="182">
        <f>ROUND(E332*N332,2)</f>
        <v>0</v>
      </c>
      <c r="P332" s="182">
        <v>0</v>
      </c>
      <c r="Q332" s="182">
        <f>ROUND(E332*P332,2)</f>
        <v>0</v>
      </c>
      <c r="R332" s="184"/>
      <c r="S332" s="184" t="s">
        <v>135</v>
      </c>
      <c r="T332" s="185" t="s">
        <v>244</v>
      </c>
      <c r="U332" s="159">
        <v>0</v>
      </c>
      <c r="V332" s="159">
        <f>ROUND(E332*U332,2)</f>
        <v>0</v>
      </c>
      <c r="W332" s="159"/>
      <c r="X332" s="159" t="s">
        <v>542</v>
      </c>
      <c r="Y332" s="148"/>
      <c r="Z332" s="148"/>
      <c r="AA332" s="148"/>
      <c r="AB332" s="148"/>
      <c r="AC332" s="148"/>
      <c r="AD332" s="148"/>
      <c r="AE332" s="148"/>
      <c r="AF332" s="148"/>
      <c r="AG332" s="148" t="s">
        <v>546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x14ac:dyDescent="0.2">
      <c r="A333" s="3"/>
      <c r="B333" s="4"/>
      <c r="C333" s="205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AE333">
        <v>15</v>
      </c>
      <c r="AF333">
        <v>21</v>
      </c>
      <c r="AG333" t="s">
        <v>116</v>
      </c>
    </row>
    <row r="334" spans="1:60" x14ac:dyDescent="0.2">
      <c r="A334" s="151"/>
      <c r="B334" s="152" t="s">
        <v>29</v>
      </c>
      <c r="C334" s="206"/>
      <c r="D334" s="153"/>
      <c r="E334" s="154"/>
      <c r="F334" s="154"/>
      <c r="G334" s="178">
        <f>G8+G100+G151+G155+G172+G217+G233+G240+G250+G255+G260+G262+G267+G294+G308+G313+G318+G323+G330</f>
        <v>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AE334">
        <f>SUMIF(L7:L332,AE333,G7:G332)</f>
        <v>0</v>
      </c>
      <c r="AF334">
        <f>SUMIF(L7:L332,AF333,G7:G332)</f>
        <v>0</v>
      </c>
      <c r="AG334" t="s">
        <v>547</v>
      </c>
    </row>
    <row r="335" spans="1:60" x14ac:dyDescent="0.2">
      <c r="C335" s="207"/>
      <c r="D335" s="10"/>
      <c r="AG335" t="s">
        <v>548</v>
      </c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eD35lkQq5BKYh+KDfL2TVdCMZDcQ9mgG0ilQ9LRgFfDzvEmLx5yVMTs1w81rLIeen8siW2gnPRlE1FjGWAy3w==" saltValue="XJ2zCnXzyRH6NBxDzsHfkQ==" spinCount="100000" sheet="1"/>
  <mergeCells count="49">
    <mergeCell ref="C325:G325"/>
    <mergeCell ref="C246:G246"/>
    <mergeCell ref="C257:G257"/>
    <mergeCell ref="C266:G266"/>
    <mergeCell ref="C286:G286"/>
    <mergeCell ref="C293:G293"/>
    <mergeCell ref="C307:G307"/>
    <mergeCell ref="C244:G244"/>
    <mergeCell ref="C163:G163"/>
    <mergeCell ref="C174:G174"/>
    <mergeCell ref="C178:G178"/>
    <mergeCell ref="C182:G182"/>
    <mergeCell ref="C212:G212"/>
    <mergeCell ref="C219:G219"/>
    <mergeCell ref="C222:G222"/>
    <mergeCell ref="C230:G230"/>
    <mergeCell ref="C235:G235"/>
    <mergeCell ref="C237:G237"/>
    <mergeCell ref="C242:G242"/>
    <mergeCell ref="C160:G160"/>
    <mergeCell ref="C88:G88"/>
    <mergeCell ref="C94:G94"/>
    <mergeCell ref="C102:G102"/>
    <mergeCell ref="C110:G110"/>
    <mergeCell ref="C115:G115"/>
    <mergeCell ref="C119:G119"/>
    <mergeCell ref="C129:G129"/>
    <mergeCell ref="C134:G134"/>
    <mergeCell ref="C140:G140"/>
    <mergeCell ref="C143:G143"/>
    <mergeCell ref="C157:G157"/>
    <mergeCell ref="C85:G85"/>
    <mergeCell ref="C27:G27"/>
    <mergeCell ref="C33:G33"/>
    <mergeCell ref="C36:G36"/>
    <mergeCell ref="C42:G42"/>
    <mergeCell ref="C45:G45"/>
    <mergeCell ref="C51:G51"/>
    <mergeCell ref="C54:G54"/>
    <mergeCell ref="C62:G62"/>
    <mergeCell ref="C74:G74"/>
    <mergeCell ref="C77:G77"/>
    <mergeCell ref="C82:G82"/>
    <mergeCell ref="C17:G1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2022011-001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2022011-001 Pol'!Názvy_tisku</vt:lpstr>
      <vt:lpstr>oadresa</vt:lpstr>
      <vt:lpstr>Stavba!Objednatel</vt:lpstr>
      <vt:lpstr>Stavba!Objekt</vt:lpstr>
      <vt:lpstr>'01 2022011-001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Bajerová</cp:lastModifiedBy>
  <cp:lastPrinted>2019-03-19T12:27:02Z</cp:lastPrinted>
  <dcterms:created xsi:type="dcterms:W3CDTF">2009-04-08T07:15:50Z</dcterms:created>
  <dcterms:modified xsi:type="dcterms:W3CDTF">2022-03-09T15:22:15Z</dcterms:modified>
</cp:coreProperties>
</file>