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0 2021209-000 Pol" sheetId="12" r:id="rId4"/>
    <sheet name="101 2021209-1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 2021209-000 Pol'!$1:$7</definedName>
    <definedName name="_xlnm.Print_Titles" localSheetId="4">'101 2021209-101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 2021209-000 Pol'!$A$1:$X$51</definedName>
    <definedName name="_xlnm.Print_Area" localSheetId="4">'101 2021209-101 Pol'!$A$1:$X$302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H44" i="1" s="1"/>
  <c r="I44" i="1" s="1"/>
  <c r="F44" i="1"/>
  <c r="G43" i="1"/>
  <c r="H43" i="1" s="1"/>
  <c r="I43" i="1" s="1"/>
  <c r="F43" i="1"/>
  <c r="G42" i="1"/>
  <c r="H42" i="1" s="1"/>
  <c r="I42" i="1" s="1"/>
  <c r="F42" i="1"/>
  <c r="G41" i="1"/>
  <c r="H41" i="1" s="1"/>
  <c r="I41" i="1" s="1"/>
  <c r="F41" i="1"/>
  <c r="G39" i="1"/>
  <c r="F39" i="1"/>
  <c r="G301" i="13"/>
  <c r="BA189" i="13"/>
  <c r="BA181" i="13"/>
  <c r="BA45" i="13"/>
  <c r="BA10" i="13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G17" i="13"/>
  <c r="M17" i="13" s="1"/>
  <c r="I17" i="13"/>
  <c r="K17" i="13"/>
  <c r="O17" i="13"/>
  <c r="Q17" i="13"/>
  <c r="V17" i="13"/>
  <c r="G21" i="13"/>
  <c r="I21" i="13"/>
  <c r="K21" i="13"/>
  <c r="M21" i="13"/>
  <c r="O21" i="13"/>
  <c r="Q21" i="13"/>
  <c r="V21" i="13"/>
  <c r="V8" i="13" s="1"/>
  <c r="G24" i="13"/>
  <c r="I24" i="13"/>
  <c r="K24" i="13"/>
  <c r="M24" i="13"/>
  <c r="O24" i="13"/>
  <c r="Q24" i="13"/>
  <c r="V24" i="13"/>
  <c r="G27" i="13"/>
  <c r="M27" i="13" s="1"/>
  <c r="I27" i="13"/>
  <c r="K27" i="13"/>
  <c r="O27" i="13"/>
  <c r="Q27" i="13"/>
  <c r="V27" i="13"/>
  <c r="G31" i="13"/>
  <c r="G32" i="13"/>
  <c r="I32" i="13"/>
  <c r="K32" i="13"/>
  <c r="K31" i="13" s="1"/>
  <c r="M32" i="13"/>
  <c r="O32" i="13"/>
  <c r="O31" i="13" s="1"/>
  <c r="Q32" i="13"/>
  <c r="Q31" i="13" s="1"/>
  <c r="V32" i="13"/>
  <c r="G36" i="13"/>
  <c r="I36" i="13"/>
  <c r="I31" i="13" s="1"/>
  <c r="K36" i="13"/>
  <c r="M36" i="13"/>
  <c r="O36" i="13"/>
  <c r="Q36" i="13"/>
  <c r="V36" i="13"/>
  <c r="G40" i="13"/>
  <c r="I40" i="13"/>
  <c r="K40" i="13"/>
  <c r="M40" i="13"/>
  <c r="O40" i="13"/>
  <c r="Q40" i="13"/>
  <c r="V40" i="13"/>
  <c r="G44" i="13"/>
  <c r="I44" i="13"/>
  <c r="K44" i="13"/>
  <c r="M44" i="13"/>
  <c r="O44" i="13"/>
  <c r="Q44" i="13"/>
  <c r="V44" i="13"/>
  <c r="G47" i="13"/>
  <c r="M47" i="13" s="1"/>
  <c r="I47" i="13"/>
  <c r="K47" i="13"/>
  <c r="O47" i="13"/>
  <c r="Q47" i="13"/>
  <c r="V47" i="13"/>
  <c r="G51" i="13"/>
  <c r="M51" i="13" s="1"/>
  <c r="I51" i="13"/>
  <c r="K51" i="13"/>
  <c r="O51" i="13"/>
  <c r="Q51" i="13"/>
  <c r="V51" i="13"/>
  <c r="V31" i="13" s="1"/>
  <c r="G56" i="13"/>
  <c r="I56" i="13"/>
  <c r="I55" i="13" s="1"/>
  <c r="K56" i="13"/>
  <c r="M56" i="13"/>
  <c r="O56" i="13"/>
  <c r="O55" i="13" s="1"/>
  <c r="Q56" i="13"/>
  <c r="V56" i="13"/>
  <c r="V55" i="13" s="1"/>
  <c r="G59" i="13"/>
  <c r="I59" i="13"/>
  <c r="K59" i="13"/>
  <c r="K55" i="13" s="1"/>
  <c r="M59" i="13"/>
  <c r="O59" i="13"/>
  <c r="Q59" i="13"/>
  <c r="V59" i="13"/>
  <c r="G62" i="13"/>
  <c r="I62" i="13"/>
  <c r="K62" i="13"/>
  <c r="M62" i="13"/>
  <c r="O62" i="13"/>
  <c r="Q62" i="13"/>
  <c r="V62" i="13"/>
  <c r="G66" i="13"/>
  <c r="M66" i="13" s="1"/>
  <c r="I66" i="13"/>
  <c r="K66" i="13"/>
  <c r="O66" i="13"/>
  <c r="Q66" i="13"/>
  <c r="V66" i="13"/>
  <c r="G70" i="13"/>
  <c r="M70" i="13" s="1"/>
  <c r="I70" i="13"/>
  <c r="K70" i="13"/>
  <c r="O70" i="13"/>
  <c r="Q70" i="13"/>
  <c r="V70" i="13"/>
  <c r="G77" i="13"/>
  <c r="I77" i="13"/>
  <c r="K77" i="13"/>
  <c r="M77" i="13"/>
  <c r="O77" i="13"/>
  <c r="Q77" i="13"/>
  <c r="Q55" i="13" s="1"/>
  <c r="V77" i="13"/>
  <c r="G80" i="13"/>
  <c r="I80" i="13"/>
  <c r="K80" i="13"/>
  <c r="M80" i="13"/>
  <c r="O80" i="13"/>
  <c r="Q80" i="13"/>
  <c r="V80" i="13"/>
  <c r="G84" i="13"/>
  <c r="I84" i="13"/>
  <c r="K84" i="13"/>
  <c r="M84" i="13"/>
  <c r="O84" i="13"/>
  <c r="Q84" i="13"/>
  <c r="V84" i="13"/>
  <c r="G88" i="13"/>
  <c r="I88" i="13"/>
  <c r="K88" i="13"/>
  <c r="M88" i="13"/>
  <c r="O88" i="13"/>
  <c r="Q88" i="13"/>
  <c r="V88" i="13"/>
  <c r="G92" i="13"/>
  <c r="M92" i="13" s="1"/>
  <c r="I92" i="13"/>
  <c r="K92" i="13"/>
  <c r="O92" i="13"/>
  <c r="Q92" i="13"/>
  <c r="V92" i="13"/>
  <c r="G96" i="13"/>
  <c r="M96" i="13" s="1"/>
  <c r="I96" i="13"/>
  <c r="K96" i="13"/>
  <c r="O96" i="13"/>
  <c r="Q96" i="13"/>
  <c r="V96" i="13"/>
  <c r="G100" i="13"/>
  <c r="M100" i="13" s="1"/>
  <c r="I100" i="13"/>
  <c r="K100" i="13"/>
  <c r="O100" i="13"/>
  <c r="Q100" i="13"/>
  <c r="V100" i="13"/>
  <c r="G103" i="13"/>
  <c r="I103" i="13"/>
  <c r="K103" i="13"/>
  <c r="M103" i="13"/>
  <c r="O103" i="13"/>
  <c r="Q103" i="13"/>
  <c r="V103" i="13"/>
  <c r="G106" i="13"/>
  <c r="I106" i="13"/>
  <c r="K106" i="13"/>
  <c r="M106" i="13"/>
  <c r="O106" i="13"/>
  <c r="Q106" i="13"/>
  <c r="V106" i="13"/>
  <c r="G110" i="13"/>
  <c r="I110" i="13"/>
  <c r="K110" i="13"/>
  <c r="M110" i="13"/>
  <c r="O110" i="13"/>
  <c r="Q110" i="13"/>
  <c r="V110" i="13"/>
  <c r="I113" i="13"/>
  <c r="G114" i="13"/>
  <c r="M114" i="13" s="1"/>
  <c r="M113" i="13" s="1"/>
  <c r="I114" i="13"/>
  <c r="K114" i="13"/>
  <c r="K113" i="13" s="1"/>
  <c r="O114" i="13"/>
  <c r="Q114" i="13"/>
  <c r="Q113" i="13" s="1"/>
  <c r="V114" i="13"/>
  <c r="V113" i="13" s="1"/>
  <c r="G117" i="13"/>
  <c r="I117" i="13"/>
  <c r="K117" i="13"/>
  <c r="M117" i="13"/>
  <c r="O117" i="13"/>
  <c r="Q117" i="13"/>
  <c r="V117" i="13"/>
  <c r="G120" i="13"/>
  <c r="I120" i="13"/>
  <c r="K120" i="13"/>
  <c r="M120" i="13"/>
  <c r="O120" i="13"/>
  <c r="O113" i="13" s="1"/>
  <c r="Q120" i="13"/>
  <c r="V120" i="13"/>
  <c r="G123" i="13"/>
  <c r="I123" i="13"/>
  <c r="K123" i="13"/>
  <c r="M123" i="13"/>
  <c r="O123" i="13"/>
  <c r="Q123" i="13"/>
  <c r="V123" i="13"/>
  <c r="K126" i="13"/>
  <c r="G127" i="13"/>
  <c r="M127" i="13" s="1"/>
  <c r="I127" i="13"/>
  <c r="I126" i="13" s="1"/>
  <c r="K127" i="13"/>
  <c r="O127" i="13"/>
  <c r="O126" i="13" s="1"/>
  <c r="Q127" i="13"/>
  <c r="V127" i="13"/>
  <c r="V126" i="13" s="1"/>
  <c r="G130" i="13"/>
  <c r="M130" i="13" s="1"/>
  <c r="I130" i="13"/>
  <c r="K130" i="13"/>
  <c r="O130" i="13"/>
  <c r="Q130" i="13"/>
  <c r="V130" i="13"/>
  <c r="G134" i="13"/>
  <c r="M134" i="13" s="1"/>
  <c r="I134" i="13"/>
  <c r="K134" i="13"/>
  <c r="O134" i="13"/>
  <c r="Q134" i="13"/>
  <c r="Q126" i="13" s="1"/>
  <c r="V134" i="13"/>
  <c r="G139" i="13"/>
  <c r="I139" i="13"/>
  <c r="O139" i="13"/>
  <c r="G140" i="13"/>
  <c r="I140" i="13"/>
  <c r="K140" i="13"/>
  <c r="K139" i="13" s="1"/>
  <c r="M140" i="13"/>
  <c r="M139" i="13" s="1"/>
  <c r="O140" i="13"/>
  <c r="Q140" i="13"/>
  <c r="Q139" i="13" s="1"/>
  <c r="V140" i="13"/>
  <c r="V139" i="13" s="1"/>
  <c r="G143" i="13"/>
  <c r="I143" i="13"/>
  <c r="K143" i="13"/>
  <c r="M143" i="13"/>
  <c r="O143" i="13"/>
  <c r="Q143" i="13"/>
  <c r="V143" i="13"/>
  <c r="G147" i="13"/>
  <c r="M147" i="13" s="1"/>
  <c r="I147" i="13"/>
  <c r="K147" i="13"/>
  <c r="K146" i="13" s="1"/>
  <c r="O147" i="13"/>
  <c r="Q147" i="13"/>
  <c r="Q146" i="13" s="1"/>
  <c r="V147" i="13"/>
  <c r="V146" i="13" s="1"/>
  <c r="G151" i="13"/>
  <c r="I151" i="13"/>
  <c r="K151" i="13"/>
  <c r="M151" i="13"/>
  <c r="O151" i="13"/>
  <c r="Q151" i="13"/>
  <c r="V151" i="13"/>
  <c r="G155" i="13"/>
  <c r="I155" i="13"/>
  <c r="K155" i="13"/>
  <c r="M155" i="13"/>
  <c r="O155" i="13"/>
  <c r="O146" i="13" s="1"/>
  <c r="Q155" i="13"/>
  <c r="V155" i="13"/>
  <c r="G159" i="13"/>
  <c r="I159" i="13"/>
  <c r="K159" i="13"/>
  <c r="M159" i="13"/>
  <c r="O159" i="13"/>
  <c r="Q159" i="13"/>
  <c r="V159" i="13"/>
  <c r="G163" i="13"/>
  <c r="M163" i="13" s="1"/>
  <c r="I163" i="13"/>
  <c r="I146" i="13" s="1"/>
  <c r="K163" i="13"/>
  <c r="O163" i="13"/>
  <c r="Q163" i="13"/>
  <c r="V163" i="13"/>
  <c r="G166" i="13"/>
  <c r="M166" i="13" s="1"/>
  <c r="I166" i="13"/>
  <c r="K166" i="13"/>
  <c r="O166" i="13"/>
  <c r="Q166" i="13"/>
  <c r="V166" i="13"/>
  <c r="G170" i="13"/>
  <c r="M170" i="13" s="1"/>
  <c r="I170" i="13"/>
  <c r="K170" i="13"/>
  <c r="O170" i="13"/>
  <c r="Q170" i="13"/>
  <c r="V170" i="13"/>
  <c r="G173" i="13"/>
  <c r="M173" i="13" s="1"/>
  <c r="I173" i="13"/>
  <c r="K173" i="13"/>
  <c r="O173" i="13"/>
  <c r="Q173" i="13"/>
  <c r="V173" i="13"/>
  <c r="G176" i="13"/>
  <c r="M176" i="13" s="1"/>
  <c r="I176" i="13"/>
  <c r="K176" i="13"/>
  <c r="O176" i="13"/>
  <c r="Q176" i="13"/>
  <c r="V176" i="13"/>
  <c r="G180" i="13"/>
  <c r="I180" i="13"/>
  <c r="K180" i="13"/>
  <c r="M180" i="13"/>
  <c r="O180" i="13"/>
  <c r="Q180" i="13"/>
  <c r="V180" i="13"/>
  <c r="G184" i="13"/>
  <c r="I184" i="13"/>
  <c r="K184" i="13"/>
  <c r="M184" i="13"/>
  <c r="O184" i="13"/>
  <c r="Q184" i="13"/>
  <c r="V184" i="13"/>
  <c r="G188" i="13"/>
  <c r="M188" i="13" s="1"/>
  <c r="I188" i="13"/>
  <c r="K188" i="13"/>
  <c r="O188" i="13"/>
  <c r="Q188" i="13"/>
  <c r="V188" i="13"/>
  <c r="G192" i="13"/>
  <c r="M192" i="13" s="1"/>
  <c r="I192" i="13"/>
  <c r="K192" i="13"/>
  <c r="O192" i="13"/>
  <c r="Q192" i="13"/>
  <c r="V192" i="13"/>
  <c r="G196" i="13"/>
  <c r="I196" i="13"/>
  <c r="K196" i="13"/>
  <c r="Q196" i="13"/>
  <c r="G197" i="13"/>
  <c r="I197" i="13"/>
  <c r="K197" i="13"/>
  <c r="M197" i="13"/>
  <c r="M196" i="13" s="1"/>
  <c r="O197" i="13"/>
  <c r="O196" i="13" s="1"/>
  <c r="Q197" i="13"/>
  <c r="V197" i="13"/>
  <c r="V196" i="13" s="1"/>
  <c r="G201" i="13"/>
  <c r="I201" i="13"/>
  <c r="I200" i="13" s="1"/>
  <c r="K201" i="13"/>
  <c r="K200" i="13" s="1"/>
  <c r="M201" i="13"/>
  <c r="O201" i="13"/>
  <c r="O200" i="13" s="1"/>
  <c r="Q201" i="13"/>
  <c r="Q200" i="13" s="1"/>
  <c r="V201" i="13"/>
  <c r="G204" i="13"/>
  <c r="M204" i="13" s="1"/>
  <c r="I204" i="13"/>
  <c r="K204" i="13"/>
  <c r="O204" i="13"/>
  <c r="Q204" i="13"/>
  <c r="V204" i="13"/>
  <c r="V200" i="13" s="1"/>
  <c r="G208" i="13"/>
  <c r="G200" i="13" s="1"/>
  <c r="I208" i="13"/>
  <c r="K208" i="13"/>
  <c r="O208" i="13"/>
  <c r="Q208" i="13"/>
  <c r="V208" i="13"/>
  <c r="G213" i="13"/>
  <c r="M213" i="13" s="1"/>
  <c r="I213" i="13"/>
  <c r="K213" i="13"/>
  <c r="O213" i="13"/>
  <c r="Q213" i="13"/>
  <c r="V213" i="13"/>
  <c r="G218" i="13"/>
  <c r="M218" i="13" s="1"/>
  <c r="I218" i="13"/>
  <c r="K218" i="13"/>
  <c r="O218" i="13"/>
  <c r="Q218" i="13"/>
  <c r="V218" i="13"/>
  <c r="G222" i="13"/>
  <c r="I222" i="13"/>
  <c r="K222" i="13"/>
  <c r="M222" i="13"/>
  <c r="O222" i="13"/>
  <c r="Q222" i="13"/>
  <c r="V222" i="13"/>
  <c r="G225" i="13"/>
  <c r="I225" i="13"/>
  <c r="K225" i="13"/>
  <c r="M225" i="13"/>
  <c r="O225" i="13"/>
  <c r="Q225" i="13"/>
  <c r="V225" i="13"/>
  <c r="G229" i="13"/>
  <c r="M229" i="13" s="1"/>
  <c r="I229" i="13"/>
  <c r="K229" i="13"/>
  <c r="O229" i="13"/>
  <c r="Q229" i="13"/>
  <c r="V229" i="13"/>
  <c r="G233" i="13"/>
  <c r="M233" i="13" s="1"/>
  <c r="I233" i="13"/>
  <c r="K233" i="13"/>
  <c r="O233" i="13"/>
  <c r="Q233" i="13"/>
  <c r="V233" i="13"/>
  <c r="G237" i="13"/>
  <c r="M237" i="13" s="1"/>
  <c r="I237" i="13"/>
  <c r="K237" i="13"/>
  <c r="O237" i="13"/>
  <c r="Q237" i="13"/>
  <c r="V237" i="13"/>
  <c r="G243" i="13"/>
  <c r="I243" i="13"/>
  <c r="K243" i="13"/>
  <c r="M243" i="13"/>
  <c r="O243" i="13"/>
  <c r="Q243" i="13"/>
  <c r="V243" i="13"/>
  <c r="G246" i="13"/>
  <c r="I246" i="13"/>
  <c r="K246" i="13"/>
  <c r="M246" i="13"/>
  <c r="O246" i="13"/>
  <c r="Q246" i="13"/>
  <c r="V246" i="13"/>
  <c r="G249" i="13"/>
  <c r="I249" i="13"/>
  <c r="K249" i="13"/>
  <c r="M249" i="13"/>
  <c r="O249" i="13"/>
  <c r="Q249" i="13"/>
  <c r="V249" i="13"/>
  <c r="G252" i="13"/>
  <c r="I252" i="13"/>
  <c r="K252" i="13"/>
  <c r="M252" i="13"/>
  <c r="O252" i="13"/>
  <c r="Q252" i="13"/>
  <c r="V252" i="13"/>
  <c r="G253" i="13"/>
  <c r="M253" i="13" s="1"/>
  <c r="I253" i="13"/>
  <c r="K253" i="13"/>
  <c r="O253" i="13"/>
  <c r="Q253" i="13"/>
  <c r="V253" i="13"/>
  <c r="G256" i="13"/>
  <c r="M256" i="13" s="1"/>
  <c r="I256" i="13"/>
  <c r="K256" i="13"/>
  <c r="O256" i="13"/>
  <c r="Q256" i="13"/>
  <c r="V256" i="13"/>
  <c r="G259" i="13"/>
  <c r="M259" i="13" s="1"/>
  <c r="I259" i="13"/>
  <c r="K259" i="13"/>
  <c r="O259" i="13"/>
  <c r="Q259" i="13"/>
  <c r="V259" i="13"/>
  <c r="G262" i="13"/>
  <c r="I262" i="13"/>
  <c r="K262" i="13"/>
  <c r="M262" i="13"/>
  <c r="O262" i="13"/>
  <c r="Q262" i="13"/>
  <c r="V262" i="13"/>
  <c r="G265" i="13"/>
  <c r="I265" i="13"/>
  <c r="K265" i="13"/>
  <c r="M265" i="13"/>
  <c r="O265" i="13"/>
  <c r="Q265" i="13"/>
  <c r="V265" i="13"/>
  <c r="G268" i="13"/>
  <c r="M268" i="13" s="1"/>
  <c r="I268" i="13"/>
  <c r="K268" i="13"/>
  <c r="O268" i="13"/>
  <c r="Q268" i="13"/>
  <c r="V268" i="13"/>
  <c r="G271" i="13"/>
  <c r="M271" i="13" s="1"/>
  <c r="I271" i="13"/>
  <c r="K271" i="13"/>
  <c r="O271" i="13"/>
  <c r="Q271" i="13"/>
  <c r="V271" i="13"/>
  <c r="G274" i="13"/>
  <c r="M274" i="13" s="1"/>
  <c r="I274" i="13"/>
  <c r="K274" i="13"/>
  <c r="O274" i="13"/>
  <c r="Q274" i="13"/>
  <c r="V274" i="13"/>
  <c r="O277" i="13"/>
  <c r="G278" i="13"/>
  <c r="G277" i="13" s="1"/>
  <c r="I278" i="13"/>
  <c r="K278" i="13"/>
  <c r="K277" i="13" s="1"/>
  <c r="M278" i="13"/>
  <c r="M277" i="13" s="1"/>
  <c r="O278" i="13"/>
  <c r="Q278" i="13"/>
  <c r="Q277" i="13" s="1"/>
  <c r="V278" i="13"/>
  <c r="G283" i="13"/>
  <c r="I283" i="13"/>
  <c r="I277" i="13" s="1"/>
  <c r="K283" i="13"/>
  <c r="M283" i="13"/>
  <c r="O283" i="13"/>
  <c r="Q283" i="13"/>
  <c r="V283" i="13"/>
  <c r="G286" i="13"/>
  <c r="I286" i="13"/>
  <c r="K286" i="13"/>
  <c r="M286" i="13"/>
  <c r="O286" i="13"/>
  <c r="Q286" i="13"/>
  <c r="V286" i="13"/>
  <c r="V277" i="13" s="1"/>
  <c r="G291" i="13"/>
  <c r="I291" i="13"/>
  <c r="K291" i="13"/>
  <c r="M291" i="13"/>
  <c r="O291" i="13"/>
  <c r="Q291" i="13"/>
  <c r="V291" i="13"/>
  <c r="G294" i="13"/>
  <c r="M294" i="13" s="1"/>
  <c r="I294" i="13"/>
  <c r="K294" i="13"/>
  <c r="O294" i="13"/>
  <c r="Q294" i="13"/>
  <c r="V294" i="13"/>
  <c r="G297" i="13"/>
  <c r="I297" i="13"/>
  <c r="O297" i="13"/>
  <c r="G298" i="13"/>
  <c r="I298" i="13"/>
  <c r="K298" i="13"/>
  <c r="K297" i="13" s="1"/>
  <c r="M298" i="13"/>
  <c r="M297" i="13" s="1"/>
  <c r="O298" i="13"/>
  <c r="Q298" i="13"/>
  <c r="Q297" i="13" s="1"/>
  <c r="V298" i="13"/>
  <c r="V297" i="13" s="1"/>
  <c r="G299" i="13"/>
  <c r="I299" i="13"/>
  <c r="K299" i="13"/>
  <c r="M299" i="13"/>
  <c r="O299" i="13"/>
  <c r="Q299" i="13"/>
  <c r="V299" i="13"/>
  <c r="AE301" i="13"/>
  <c r="AF301" i="13"/>
  <c r="G50" i="12"/>
  <c r="G8" i="12"/>
  <c r="I8" i="12"/>
  <c r="G9" i="12"/>
  <c r="AF50" i="12" s="1"/>
  <c r="I9" i="12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O8" i="12" s="1"/>
  <c r="Q11" i="12"/>
  <c r="V11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K18" i="12"/>
  <c r="G19" i="12"/>
  <c r="M19" i="12" s="1"/>
  <c r="I19" i="12"/>
  <c r="I18" i="12" s="1"/>
  <c r="K19" i="12"/>
  <c r="O19" i="12"/>
  <c r="O18" i="12" s="1"/>
  <c r="Q19" i="12"/>
  <c r="V19" i="12"/>
  <c r="V18" i="12" s="1"/>
  <c r="G22" i="12"/>
  <c r="M22" i="12" s="1"/>
  <c r="I22" i="12"/>
  <c r="K22" i="12"/>
  <c r="O22" i="12"/>
  <c r="Q22" i="12"/>
  <c r="Q18" i="12" s="1"/>
  <c r="V22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29" i="12"/>
  <c r="I29" i="12"/>
  <c r="K29" i="12"/>
  <c r="M29" i="12"/>
  <c r="O29" i="12"/>
  <c r="Q29" i="12"/>
  <c r="V29" i="12"/>
  <c r="K31" i="12"/>
  <c r="Q31" i="12"/>
  <c r="G32" i="12"/>
  <c r="M32" i="12" s="1"/>
  <c r="I32" i="12"/>
  <c r="I31" i="12" s="1"/>
  <c r="K32" i="12"/>
  <c r="O32" i="12"/>
  <c r="O31" i="12" s="1"/>
  <c r="Q32" i="12"/>
  <c r="V32" i="12"/>
  <c r="V31" i="12" s="1"/>
  <c r="G36" i="12"/>
  <c r="M36" i="12" s="1"/>
  <c r="I36" i="12"/>
  <c r="K36" i="12"/>
  <c r="O36" i="12"/>
  <c r="Q36" i="12"/>
  <c r="V36" i="12"/>
  <c r="K43" i="12"/>
  <c r="Q43" i="12"/>
  <c r="G44" i="12"/>
  <c r="G43" i="12" s="1"/>
  <c r="I44" i="12"/>
  <c r="I43" i="12" s="1"/>
  <c r="K44" i="12"/>
  <c r="M44" i="12"/>
  <c r="M43" i="12" s="1"/>
  <c r="O44" i="12"/>
  <c r="O43" i="12" s="1"/>
  <c r="Q44" i="12"/>
  <c r="V44" i="12"/>
  <c r="V43" i="12" s="1"/>
  <c r="AE50" i="12"/>
  <c r="I20" i="1"/>
  <c r="I19" i="1"/>
  <c r="I18" i="1"/>
  <c r="I17" i="1"/>
  <c r="F45" i="1"/>
  <c r="G45" i="1"/>
  <c r="G25" i="1" s="1"/>
  <c r="A25" i="1" s="1"/>
  <c r="A26" i="1" s="1"/>
  <c r="G26" i="1" s="1"/>
  <c r="H40" i="1"/>
  <c r="H39" i="1"/>
  <c r="I39" i="1" s="1"/>
  <c r="I45" i="1" s="1"/>
  <c r="I16" i="1" l="1"/>
  <c r="I21" i="1" s="1"/>
  <c r="I67" i="1"/>
  <c r="J65" i="1" s="1"/>
  <c r="G28" i="1"/>
  <c r="G23" i="1"/>
  <c r="M55" i="13"/>
  <c r="M200" i="13"/>
  <c r="M8" i="13"/>
  <c r="M126" i="13"/>
  <c r="M146" i="13"/>
  <c r="M31" i="13"/>
  <c r="G55" i="13"/>
  <c r="M208" i="13"/>
  <c r="G146" i="13"/>
  <c r="G113" i="13"/>
  <c r="G126" i="13"/>
  <c r="M18" i="12"/>
  <c r="M31" i="12"/>
  <c r="G18" i="12"/>
  <c r="M9" i="12"/>
  <c r="M8" i="12" s="1"/>
  <c r="G31" i="12"/>
  <c r="H45" i="1"/>
  <c r="J44" i="1"/>
  <c r="J39" i="1"/>
  <c r="J45" i="1" s="1"/>
  <c r="J43" i="1"/>
  <c r="J42" i="1"/>
  <c r="J41" i="1"/>
  <c r="J28" i="1"/>
  <c r="J26" i="1"/>
  <c r="G38" i="1"/>
  <c r="F38" i="1"/>
  <c r="J23" i="1"/>
  <c r="J24" i="1"/>
  <c r="J25" i="1"/>
  <c r="J27" i="1"/>
  <c r="E24" i="1"/>
  <c r="E26" i="1"/>
  <c r="J62" i="1" l="1"/>
  <c r="J66" i="1"/>
  <c r="J56" i="1"/>
  <c r="J59" i="1"/>
  <c r="J53" i="1"/>
  <c r="J64" i="1"/>
  <c r="J58" i="1"/>
  <c r="J54" i="1"/>
  <c r="J52" i="1"/>
  <c r="J61" i="1"/>
  <c r="J63" i="1"/>
  <c r="J60" i="1"/>
  <c r="J57" i="1"/>
  <c r="J55" i="1"/>
  <c r="A23" i="1"/>
  <c r="A24" i="1" s="1"/>
  <c r="G24" i="1" s="1"/>
  <c r="A27" i="1" s="1"/>
  <c r="A29" i="1" s="1"/>
  <c r="G29" i="1" s="1"/>
  <c r="G27" i="1" s="1"/>
  <c r="J67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<sst xmlns="http://schemas.openxmlformats.org/spreadsheetml/2006/main" count="1367" uniqueCount="490">
  <si>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</si>
  <si>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</si>
  <si>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</si>
  <si>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</si>
  <si>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</si>
  <si>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</si>
  <si>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</si>
  <si>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</si>
  <si>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</si>
  <si>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</si>
  <si>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</si>
  <si>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</si>
  <si>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</si>
  <si>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</si>
  <si>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</si>
  <si>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</si>
  <si>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</si>
  <si>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</si>
  <si>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</si>
  <si>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</si>
  <si>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</si>
  <si>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</si>
  <si>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</si>
  <si>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</si>
  <si>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</si>
  <si>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</si>
  <si>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</si>
  <si>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</si>
  <si>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</si>
  <si>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</si>
  <si>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</si>
  <si>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</si>
  <si>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</si>
  <si>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</si>
  <si>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</si>
  <si>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</si>
  <si>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</si>
  <si>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</si>
  <si>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</si>
  <si>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</si>
  <si>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</si>
  <si>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</si>
  <si>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</si>
  <si>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Procházka</t>
  </si>
  <si>
    <t>2021-209</t>
  </si>
  <si>
    <t>Zázemí parku u přístaviště v Otrokovicích</t>
  </si>
  <si>
    <t>Stavba</t>
  </si>
  <si>
    <t>Stavební objekt</t>
  </si>
  <si>
    <t>000</t>
  </si>
  <si>
    <t>VRN</t>
  </si>
  <si>
    <t>2021209-000</t>
  </si>
  <si>
    <t>Vedlejší a ostat...</t>
  </si>
  <si>
    <t>101</t>
  </si>
  <si>
    <t>Zpevněné plochy</t>
  </si>
  <si>
    <t>2021209-101</t>
  </si>
  <si>
    <t>Zpevněné plochy,...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</si>
  <si>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</si>
  <si>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</si>
  <si>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</si>
  <si>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</si>
  <si>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</si>
  <si>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</si>
  <si>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</si>
  <si>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</si>
  <si>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18</t>
  </si>
  <si>
    <t>Zemní práce - povrchové úpravy terénu</t>
  </si>
  <si>
    <t>2</t>
  </si>
  <si>
    <t>Základy a zvláštní zakládání</t>
  </si>
  <si>
    <t>21</t>
  </si>
  <si>
    <t>Úprava podloží a základ.spáry</t>
  </si>
  <si>
    <t>3</t>
  </si>
  <si>
    <t>Svislé a kompletní konstrukce</t>
  </si>
  <si>
    <t>5</t>
  </si>
  <si>
    <t>Komunikace</t>
  </si>
  <si>
    <t>62</t>
  </si>
  <si>
    <t>Úpravy povrchů vnější</t>
  </si>
  <si>
    <t>9</t>
  </si>
  <si>
    <t>Ostatní konstrukce, bourání</t>
  </si>
  <si>
    <t>99</t>
  </si>
  <si>
    <t>Přesun hmot a manipulace se sutí</t>
  </si>
  <si>
    <t>998</t>
  </si>
  <si>
    <t>Přesun hmot</t>
  </si>
  <si>
    <t>Vedlejší rozpočtové náklady</t>
  </si>
  <si>
    <t>VRN3</t>
  </si>
  <si>
    <t>Zařízení staveniště</t>
  </si>
  <si>
    <t>VRN4</t>
  </si>
  <si>
    <t>Inženýrská činnost</t>
  </si>
  <si>
    <t>VRN9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</si>
  <si>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</si>
  <si>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</si>
  <si>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</si>
  <si>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</si>
  <si>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</si>
  <si>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</si>
  <si>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</si>
  <si>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</si>
  <si>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</si>
  <si>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</si>
  <si>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</si>
  <si>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</si>
  <si>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</si>
  <si>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</si>
  <si>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</si>
  <si>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</si>
  <si>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</si>
  <si>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</si>
  <si>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</si>
  <si>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</si>
  <si>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</si>
  <si>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</si>
  <si>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</si>
  <si>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</si>
  <si>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</si>
  <si>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</si>
  <si>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</si>
  <si>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</si>
  <si>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</si>
  <si>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</si>
  <si>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012103000</t>
  </si>
  <si>
    <t>Geodetické práce před výstavbou</t>
  </si>
  <si>
    <t>koml…</t>
  </si>
  <si>
    <t>Vlastní</t>
  </si>
  <si>
    <t>Indiv</t>
  </si>
  <si>
    <t>Práce</t>
  </si>
  <si>
    <t>POL1_1</t>
  </si>
  <si>
    <t>Vytýčení  inženýrských sítí na staveništi z hlediska jejich ochrany při provádění stavby : 1</t>
  </si>
  <si>
    <t>VV</t>
  </si>
  <si>
    <t>012203000</t>
  </si>
  <si>
    <t>Geodetické práce při provádění stavby</t>
  </si>
  <si>
    <t>kompl.</t>
  </si>
  <si>
    <t xml:space="preserve">Vytýčení  staveniště a jednotlivých objektů stavby a další geodetické práce v průběhu : </t>
  </si>
  <si>
    <t>výstavby : 1</t>
  </si>
  <si>
    <t>0123030R1</t>
  </si>
  <si>
    <t>Geodetické práce po výstavbě</t>
  </si>
  <si>
    <t>komp…</t>
  </si>
  <si>
    <t>Zaměření skutečného provedení stavby : 1</t>
  </si>
  <si>
    <t>013254000</t>
  </si>
  <si>
    <t>Dokumentace skutečného provedení stavby</t>
  </si>
  <si>
    <t>hod</t>
  </si>
  <si>
    <t>vyznačení změn v PD : 20</t>
  </si>
  <si>
    <t>031002000</t>
  </si>
  <si>
    <t>Související práce pro zařízení staveniště</t>
  </si>
  <si>
    <t xml:space="preserve">vypracování projekt.dokumentace pro ZS, případná příprava území pro ZS, včetně : </t>
  </si>
  <si>
    <t>eventuálního pronájmu pozemku : 1</t>
  </si>
  <si>
    <t>032002000</t>
  </si>
  <si>
    <t>Vybavení staveniště</t>
  </si>
  <si>
    <t>kompl…</t>
  </si>
  <si>
    <t xml:space="preserve">Příjezd a zpevněné plochy ZS staveniště v nezbytném rozsahu, osazení  vybavení : </t>
  </si>
  <si>
    <t>staveniště, jeho oplocení, mobilní WC : 1</t>
  </si>
  <si>
    <t>033002000</t>
  </si>
  <si>
    <t>Připojení staveniště na inženýrské sítě</t>
  </si>
  <si>
    <t>komp</t>
  </si>
  <si>
    <t>Přípojka elektro, včetně odběrného a měřícího místa : 1</t>
  </si>
  <si>
    <t>034002000</t>
  </si>
  <si>
    <t>Zabezpečení staveniště</t>
  </si>
  <si>
    <t>náklady na energie, náklady na úklid, ostrahu a nezbytné opravy vybavení  ZS : 1</t>
  </si>
  <si>
    <t>039002000</t>
  </si>
  <si>
    <t>Zrušení zařízení staveniště</t>
  </si>
  <si>
    <t>Odtsranění vybavení ZS a uvedení jeho plochy do původního stavu : 1</t>
  </si>
  <si>
    <t>043103000</t>
  </si>
  <si>
    <t>Zkoušky bez rozlišení</t>
  </si>
  <si>
    <t xml:space="preserve">Náklady na provedení veškerých zkoušek a předepsaných revizí použitých materiálů : </t>
  </si>
  <si>
    <t xml:space="preserve">a konstrukcí nebo stavebních prací, pokud tyto nejsou předepsány jako položky : </t>
  </si>
  <si>
    <t>ve výkazech výměr jednotlivých objektů.  Doložení výsledků zkoušek objednateli. : 1</t>
  </si>
  <si>
    <t>045002000</t>
  </si>
  <si>
    <t>Kompletační a koordinační činnost</t>
  </si>
  <si>
    <t xml:space="preserve">náklady na zajištění činností související se zakázkou, účast zainteresovaných stran na : </t>
  </si>
  <si>
    <t xml:space="preserve">přípravě, jednání u zkoušek atd. Koordinace staveb.prací a dodávek mezi dodavateli : </t>
  </si>
  <si>
    <t xml:space="preserve">a se zůčastněnými, podchycení všech změn v průběhu výstavby a předávání informací : </t>
  </si>
  <si>
    <t xml:space="preserve">o nich, řešení vazeb na okolí, další inženýrská činnost nezahrnutá v ostatních položkách. : </t>
  </si>
  <si>
    <t xml:space="preserve">Zajištění uvedení stavby do trvalého užívání, včetně zajištění všech potřebných : </t>
  </si>
  <si>
    <t>podkladů. : 1</t>
  </si>
  <si>
    <t>094002000</t>
  </si>
  <si>
    <t>Ostatní náklady související s výstavbou</t>
  </si>
  <si>
    <t>ks</t>
  </si>
  <si>
    <t xml:space="preserve">Návrh postupu výstavby a z něj vyplývajícího dopravního značení při výstavbě, : </t>
  </si>
  <si>
    <t xml:space="preserve">zejména s ohledem na zachování provozu autobusů MHD, : </t>
  </si>
  <si>
    <t xml:space="preserve">zajištění vydání stanovení, včetně  poplatků, pronájmu a  umístění dočasného : </t>
  </si>
  <si>
    <t>dopravního značení, jeho eventuální úprava a odstranění po ukončení stavebních prací : 1</t>
  </si>
  <si>
    <t>SUM</t>
  </si>
  <si>
    <t>END</t>
  </si>
  <si>
    <t>122203201R00</t>
  </si>
  <si>
    <t>Odkopávky a prokopávky pro stavbu silnic třída těžitelnosti I. do 100 m3</t>
  </si>
  <si>
    <t>m3</t>
  </si>
  <si>
    <t>800-1</t>
  </si>
  <si>
    <t>RTS 21/ II</t>
  </si>
  <si>
    <t>nezapažené, s přemístěním výkopku v příčných profilech na vzdálenost do 15 m nebo s naložením na dopravní prostředek</t>
  </si>
  <si>
    <t>SPI</t>
  </si>
  <si>
    <t xml:space="preserve">(125+0,6+100)*0,3+(10+60*0,35)*0,34 : </t>
  </si>
  <si>
    <t xml:space="preserve">Odpočet rozebrání konstrukcí : </t>
  </si>
  <si>
    <t xml:space="preserve">-68*0,30 : </t>
  </si>
  <si>
    <t xml:space="preserve">Odpočet odhumusování : </t>
  </si>
  <si>
    <t xml:space="preserve">-195*0,15 : </t>
  </si>
  <si>
    <t>28,57</t>
  </si>
  <si>
    <t>162551108</t>
  </si>
  <si>
    <t>Vodorovné přemístění výkopku nebo sypaniny po suchu na obvyklém dopravním prostředku, bez naložení, výkopku, avšak se složením bez rozhrnutí z horniny třídy těžitelnosti I skupiny 1 až 3 na vzdálenost</t>
  </si>
  <si>
    <t>přes 2 500 do 3 000 m</t>
  </si>
  <si>
    <t>POP</t>
  </si>
  <si>
    <t xml:space="preserve">28,57 : </t>
  </si>
  <si>
    <t>167101101R00</t>
  </si>
  <si>
    <t>Nakládání, skládání, překládání neulehlého výkopku nakládání výkopku_x000D_
 do 100 m3, z horniny 1 až 4</t>
  </si>
  <si>
    <t>199000002R00</t>
  </si>
  <si>
    <t>Poplatky za skládku horniny 1- 4, skupina 17 05 04 z Katalogu odpadů</t>
  </si>
  <si>
    <t xml:space="preserve">28,57*1,7 : </t>
  </si>
  <si>
    <t>48,569</t>
  </si>
  <si>
    <t>181102302R00</t>
  </si>
  <si>
    <t>Úprava pláně na stavbách dálnic v zářezech se zhutněním</t>
  </si>
  <si>
    <t>m2</t>
  </si>
  <si>
    <t>v zářezech i násypech,</t>
  </si>
  <si>
    <t xml:space="preserve">125+0,6+100+10+60*0,35 : </t>
  </si>
  <si>
    <t>256,6</t>
  </si>
  <si>
    <t>113107162</t>
  </si>
  <si>
    <t>Odstranění podkladů nebo krytů strojně plochy jednotlivě přes 50 m2 do 200 m2 spřemístěním hmot na, skládku na vzdálenost do 20 m nebo s naložením na dopravní prostředek zkameniva hrubého drceného, o</t>
  </si>
  <si>
    <t>tl. vrstvy přes 100 do 200 mm</t>
  </si>
  <si>
    <t xml:space="preserve">63 : </t>
  </si>
  <si>
    <t>63</t>
  </si>
  <si>
    <t>113107171</t>
  </si>
  <si>
    <t>Odstranění podkladů nebo krytů strojně plochy jednotlivě přes 50 m2 do 200 m2 spřemístěním hmot na, skládku na vzdálenost do 20 m nebo s naložením na dopravní prostředek zbetonu prostého, o tl. vrstvy</t>
  </si>
  <si>
    <t>přes 100 do 150 mm</t>
  </si>
  <si>
    <t>9660013RR</t>
  </si>
  <si>
    <t>Odstranění  venkovního sezení s nadstřešením - kompletní</t>
  </si>
  <si>
    <t>kus</t>
  </si>
  <si>
    <t xml:space="preserve">Předáno investorovi : </t>
  </si>
  <si>
    <t xml:space="preserve">2 : </t>
  </si>
  <si>
    <t>121101100R00</t>
  </si>
  <si>
    <t>Sejmutí ornice s přemístěním na vzdálenost do 50 m</t>
  </si>
  <si>
    <t>nebo lesní půdy, s vodorovným přemístěním na hromady v místě upotřebení nebo na dočasné či trvalé skládky se složením</t>
  </si>
  <si>
    <t>v tl. 20 cm : 195*0,2</t>
  </si>
  <si>
    <t>162306111R00</t>
  </si>
  <si>
    <t>Vodorovné přemístění výkopku bez naložení, avšak se složením  zemin schopných zúrodnění, na, vzdálenost přes 100 do 500 m</t>
  </si>
  <si>
    <t xml:space="preserve">Odvoz na mezideponii : </t>
  </si>
  <si>
    <t xml:space="preserve">195*0,15 : </t>
  </si>
  <si>
    <t>29,25</t>
  </si>
  <si>
    <t>171206111R00</t>
  </si>
  <si>
    <t>Uložení zemin schopných zúrodnění nebo výsypek do násypů  předepsaných tvarů s urovnáním</t>
  </si>
  <si>
    <t xml:space="preserve">Mezideponie : </t>
  </si>
  <si>
    <t xml:space="preserve">29, : </t>
  </si>
  <si>
    <t>29</t>
  </si>
  <si>
    <t>181151321</t>
  </si>
  <si>
    <t>Plošná úprava terénu v zemině skupiny 1 až 4 s urovnáním povrchu bez doplnění ornice souvislé plochy, přes 500 m2 při nerovnostech terénu přes 100 do 150 mm v rovině nebo na svahu do 1:5</t>
  </si>
  <si>
    <t xml:space="preserve">700 : </t>
  </si>
  <si>
    <t>700</t>
  </si>
  <si>
    <t>167103101R00</t>
  </si>
  <si>
    <t>Nakládání neulehlého výkopku z hromad  zeminy schopné zúrodnění</t>
  </si>
  <si>
    <t xml:space="preserve">Dovoz z mezideponie : </t>
  </si>
  <si>
    <t>181351003</t>
  </si>
  <si>
    <t>Rozprostření a urovnání ornice v rovině nebo ve svahu sklonu do 1:5 strojně při souvislé ploše do, 100 m2, tl. vrstvy do 200 mm</t>
  </si>
  <si>
    <t xml:space="preserve">Doplnění ornice : </t>
  </si>
  <si>
    <t xml:space="preserve">700*0,3 : </t>
  </si>
  <si>
    <t>210</t>
  </si>
  <si>
    <t>1036410R</t>
  </si>
  <si>
    <t>zemina pro terénní úpravy -  zemina vhodná k zúrodnění</t>
  </si>
  <si>
    <t>t</t>
  </si>
  <si>
    <t>Specifikace</t>
  </si>
  <si>
    <t>POL3_0</t>
  </si>
  <si>
    <t xml:space="preserve">210*0,15*1,7 : </t>
  </si>
  <si>
    <t xml:space="preserve">Odpočet ornice získané v rámci přípravných prací : </t>
  </si>
  <si>
    <t xml:space="preserve">-195*0,15*1,7 : </t>
  </si>
  <si>
    <t xml:space="preserve">3,825*1,1 'Přepočtené koeficientem množství : </t>
  </si>
  <si>
    <t>4,208</t>
  </si>
  <si>
    <t>181411131</t>
  </si>
  <si>
    <t>Založení trávníku na půdě předem připravené plochy do 1000 m2 výsevem včetně utažení parkového v, rovině nebo na svahu do 1:5</t>
  </si>
  <si>
    <t>00572410R</t>
  </si>
  <si>
    <t>osivo směs travní parková</t>
  </si>
  <si>
    <t>kg</t>
  </si>
  <si>
    <t>SPCM</t>
  </si>
  <si>
    <t xml:space="preserve">700*3,25/100 : </t>
  </si>
  <si>
    <t xml:space="preserve">22,75*1,2 'Přepočtené koeficientem množství : </t>
  </si>
  <si>
    <t>27,3</t>
  </si>
  <si>
    <t>183403113R00</t>
  </si>
  <si>
    <t>Obdělání půdy  frézováním v rovině nebo na svahu do 1:5</t>
  </si>
  <si>
    <t xml:space="preserve">2x : </t>
  </si>
  <si>
    <t xml:space="preserve">700*2 : </t>
  </si>
  <si>
    <t>1400</t>
  </si>
  <si>
    <t>183403151R00</t>
  </si>
  <si>
    <t>Obdělání půdy  smykováním v rovině nebo na svahu do 1:5</t>
  </si>
  <si>
    <t>183403152R00</t>
  </si>
  <si>
    <t>Obdělání půdy  vláčením v rovině nebo na svahu do 1:5</t>
  </si>
  <si>
    <t>183403153R00</t>
  </si>
  <si>
    <t>Obdělání půdy  hrabáním v rovině nebo na svahu do 1:5</t>
  </si>
  <si>
    <t xml:space="preserve">3x : </t>
  </si>
  <si>
    <t xml:space="preserve">700*3 : </t>
  </si>
  <si>
    <t>2100</t>
  </si>
  <si>
    <t>184802111R00</t>
  </si>
  <si>
    <t>Chemické odplevelení půdy před založením kultury, trávníku nebo zpevněných ploch  o výměře, jednotlivě přes 20 m2 v rovině nebo na svahu do 1:5 postřikem na široko</t>
  </si>
  <si>
    <t>185802113R00</t>
  </si>
  <si>
    <t>Hnojení půdy nebo trávníku  v rovině nebo na svahu do 1:5 umělým hnojivem na široko</t>
  </si>
  <si>
    <t xml:space="preserve">700,0*0,05/1000 : </t>
  </si>
  <si>
    <t>0,035</t>
  </si>
  <si>
    <t>25191155R</t>
  </si>
  <si>
    <t>hnojivo průmyslové Cererit</t>
  </si>
  <si>
    <t xml:space="preserve">700*0,05 : </t>
  </si>
  <si>
    <t xml:space="preserve">35*1,1 'Přepočtené koeficientem množství : </t>
  </si>
  <si>
    <t>38,5</t>
  </si>
  <si>
    <t>1858031R1</t>
  </si>
  <si>
    <t>Ošetření trávníku posečením a shrabáním v rovině a svahu do 1:5, včetně odvozu a likvidace biomasy</t>
  </si>
  <si>
    <t xml:space="preserve">700*6 : </t>
  </si>
  <si>
    <t>4200</t>
  </si>
  <si>
    <t>213311142</t>
  </si>
  <si>
    <t>Polštáře zhutněné pod základy  ze štěrkopísku netříděného</t>
  </si>
  <si>
    <t xml:space="preserve">0,1*0,5*(8+8+6,6+11) : </t>
  </si>
  <si>
    <t>1,68</t>
  </si>
  <si>
    <t>274311126</t>
  </si>
  <si>
    <t>Základové konstrukce zbetonu prostého pasy, prahy, věnce a ostruhy ve výkopu nebo na hlavách pilot C, 20/25</t>
  </si>
  <si>
    <t xml:space="preserve">0,7*0,5*(8+8+6,6+11) : </t>
  </si>
  <si>
    <t>11,76</t>
  </si>
  <si>
    <t>274354111R00</t>
  </si>
  <si>
    <t>Bednění základových konstrukcí pasů, prahů, věnců a ostruh zřízení</t>
  </si>
  <si>
    <t xml:space="preserve">0,2*2*(8+8+6,6+11)+0,2*0,5*8 : </t>
  </si>
  <si>
    <t>14,24</t>
  </si>
  <si>
    <t>274354211R00</t>
  </si>
  <si>
    <t>Bednění základových konstrukcí pasů, prahů, věnců a ostruh odstranění bednění</t>
  </si>
  <si>
    <t xml:space="preserve">14,24 : </t>
  </si>
  <si>
    <t>289971212R00</t>
  </si>
  <si>
    <t>Zřízení vrstvy z geotextilie na upraveném povrchu sklon do 1:5, šířka přes 3 do 6 m</t>
  </si>
  <si>
    <t>800-2</t>
  </si>
  <si>
    <t>69311201</t>
  </si>
  <si>
    <t>geotextilie netkaná PES+PP 400g/m2</t>
  </si>
  <si>
    <t xml:space="preserve">256,6 : </t>
  </si>
  <si>
    <t xml:space="preserve">256,6*1,05 'Přepočtené koeficientem množství : </t>
  </si>
  <si>
    <t>269,43</t>
  </si>
  <si>
    <t>462451114R00</t>
  </si>
  <si>
    <t>Prolití konstrukce z kamene kamenného záhozu cementovou maltou MC-25</t>
  </si>
  <si>
    <t xml:space="preserve">Zlepšení aktivní zóny - realizace dle skutečné potřeby : </t>
  </si>
  <si>
    <t xml:space="preserve">70 kg na m2 : </t>
  </si>
  <si>
    <t xml:space="preserve">256,6*70/2200 : </t>
  </si>
  <si>
    <t>8,165</t>
  </si>
  <si>
    <t>311213213</t>
  </si>
  <si>
    <t>Zdivo nadzákladové z lomového kamene štípaného nebo ručně vybíraného na maltu z pravidelných kamenů, (na vazbu) objemu 1 kusu kamene do 0,02 m3, šířka spáry přes 10 do 20 mm</t>
  </si>
  <si>
    <t xml:space="preserve">0,4*0,5*(8+8+6,6+11) : </t>
  </si>
  <si>
    <t>6,72</t>
  </si>
  <si>
    <t>311213912</t>
  </si>
  <si>
    <t>Zdivo nadzákladové z lomového kamene štípaného nebo ručně vybíraného na maltu Příplatek k cenám za, lícování zdiva oboustranné</t>
  </si>
  <si>
    <t xml:space="preserve">6,72 : </t>
  </si>
  <si>
    <t>564811111R00</t>
  </si>
  <si>
    <t>Podklad ze štěrkodrti ŠD  s rozprostřením a zhutněním, po zhutnění tl. 50 mm</t>
  </si>
  <si>
    <t xml:space="preserve">Frakce 0-32, vyrovnání pod varovným pásem : </t>
  </si>
  <si>
    <t xml:space="preserve">0,6 : </t>
  </si>
  <si>
    <t>0,6</t>
  </si>
  <si>
    <t>564831111R00</t>
  </si>
  <si>
    <t>Podklad ze štěrkodrti ŠD  s rozprostřením a zhutněním, po zhutnění tl. 100 mm</t>
  </si>
  <si>
    <t xml:space="preserve">Frakce 32-63, při vyhovující únosnosti pláně frakce 0-63 : </t>
  </si>
  <si>
    <t xml:space="preserve">100+10+60*0,35 : </t>
  </si>
  <si>
    <t>131</t>
  </si>
  <si>
    <t xml:space="preserve">Frakce 0-32 : </t>
  </si>
  <si>
    <t xml:space="preserve">131 : </t>
  </si>
  <si>
    <t>564851111R00</t>
  </si>
  <si>
    <t>Podklad ze štěrkodrti ŠD  s rozprostřením a zhutněním, po zhutnění tl. 150 mm</t>
  </si>
  <si>
    <t xml:space="preserve">125+0,6 : </t>
  </si>
  <si>
    <t>125,6</t>
  </si>
  <si>
    <t>581121115</t>
  </si>
  <si>
    <t>Kryt cementobetonový silničních komunikací  skupiny CB I tl. 150 mm</t>
  </si>
  <si>
    <t xml:space="preserve">125 : </t>
  </si>
  <si>
    <t>125</t>
  </si>
  <si>
    <t>273362021R00</t>
  </si>
  <si>
    <t>Výztuž základů desek ze svařovaných sítí z drátů typu KARI</t>
  </si>
  <si>
    <t xml:space="preserve">Síť 150/150/6 mm : </t>
  </si>
  <si>
    <t xml:space="preserve">125*2*1,25*3,030/1000 : </t>
  </si>
  <si>
    <t>0,947</t>
  </si>
  <si>
    <t>91973211R</t>
  </si>
  <si>
    <t>Úprava povrchu cementobetonového krytu kartáčováním</t>
  </si>
  <si>
    <t>591211111R00</t>
  </si>
  <si>
    <t>Kladení dlažby z kostek  sprovedením lože do tl. 50 mm, s vyplněním spár, s dvojím beraněním a se, smetením přebytečného materiálu na krajnici drobných z kamene, do lože zkameniva těženého</t>
  </si>
  <si>
    <t xml:space="preserve">10 : </t>
  </si>
  <si>
    <t>10</t>
  </si>
  <si>
    <t>58381007</t>
  </si>
  <si>
    <t>kostka dlažební žula drobná 8/10</t>
  </si>
  <si>
    <t xml:space="preserve">10*1,02 'Přepočtené koeficientem množství : </t>
  </si>
  <si>
    <t>10,2</t>
  </si>
  <si>
    <t>591211211R00</t>
  </si>
  <si>
    <t>Kladení dlažby z kostek drobných z kamene, do lože z kamenné drti tloušťky 50 mm</t>
  </si>
  <si>
    <t>822-1</t>
  </si>
  <si>
    <t>s provedením lože do 50 mm, s vyplněním spár, s dvojím beraněním a se smetením přebytečného materiálu na krajnici</t>
  </si>
  <si>
    <t xml:space="preserve">100 : </t>
  </si>
  <si>
    <t>100</t>
  </si>
  <si>
    <t>58381004</t>
  </si>
  <si>
    <t>kostka dlažební mozaika žula 4/6 tř 1</t>
  </si>
  <si>
    <t xml:space="preserve">100*1,02 'Přepočtené koeficientem množství : </t>
  </si>
  <si>
    <t>102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</si>
  <si>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</si>
  <si>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</si>
  <si>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</si>
  <si>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 xml:space="preserve">1,5*0,4 : </t>
  </si>
  <si>
    <t>59245006</t>
  </si>
  <si>
    <t>dlažba tvar obdélník betonová pro nevidomé 200x100x60mm barevná (antracit)</t>
  </si>
  <si>
    <t xml:space="preserve">0,6*1,03 'Přepočtené koeficientem množství : </t>
  </si>
  <si>
    <t>0,618</t>
  </si>
  <si>
    <t>627452101R00</t>
  </si>
  <si>
    <t>Spárování maltou cementovou zapuštěné rovné_x000D_
 zdí z kamene, cementovou maltou</t>
  </si>
  <si>
    <t>801-1</t>
  </si>
  <si>
    <t xml:space="preserve">0,4*0,5*8+0,4*0,5*2*(8+8+6,6+11)+0,5*0,5*(8+8+6,6+11) : </t>
  </si>
  <si>
    <t>23,44</t>
  </si>
  <si>
    <t>916111122</t>
  </si>
  <si>
    <t>Osazení silniční obruby z dlažebních kostek v jedné řadě  s ložem tl. přes 50 do 100 mm, s vyplněním, a zatřením spár cementovou maltou z drobných kostek bez boční opěry, do lože z betonu prostého</t>
  </si>
  <si>
    <t>m</t>
  </si>
  <si>
    <t xml:space="preserve">60 : </t>
  </si>
  <si>
    <t>60</t>
  </si>
  <si>
    <t>916111123</t>
  </si>
  <si>
    <t>Osazení silniční obruby z dlažebních kostek v jedné řadě  s ložem tl. přes 50 do 100 mm, s vyplněním, a zatřením spár cementovou maltou z drobných kostek s boční opěrou z betonu prostého, do lože z</t>
  </si>
  <si>
    <t>betonu prostého téže značky</t>
  </si>
  <si>
    <t xml:space="preserve">I pro řádek bez opěry : </t>
  </si>
  <si>
    <t xml:space="preserve">60*0,2 : </t>
  </si>
  <si>
    <t xml:space="preserve">12*1,02 'Přepočtené koeficientem množství : </t>
  </si>
  <si>
    <t>12,24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</si>
  <si>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</si>
  <si>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</si>
  <si>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</si>
  <si>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 xml:space="preserve">Zapuštěné obrubníky 100/250/1000 : </t>
  </si>
  <si>
    <t xml:space="preserve">1,5 : </t>
  </si>
  <si>
    <t>1,5</t>
  </si>
  <si>
    <t>59217017</t>
  </si>
  <si>
    <t>obrubník betonový chodníkový 100x10x25 cm</t>
  </si>
  <si>
    <t xml:space="preserve">1,5*1,02 'Přepočtené koeficientem množství : </t>
  </si>
  <si>
    <t>1,53</t>
  </si>
  <si>
    <t>91637121R</t>
  </si>
  <si>
    <t>Osazení skrytého flexibilního zahradního obrubníku kovového, kotveného zemními kotvami dl.0,8 m po, cca 1,0 m</t>
  </si>
  <si>
    <t xml:space="preserve">115 : </t>
  </si>
  <si>
    <t>115</t>
  </si>
  <si>
    <t>2724518R</t>
  </si>
  <si>
    <t>obrubník zahradní ocelový tl. 6 mm, galvanicky pokovený v. 150 mm</t>
  </si>
  <si>
    <t xml:space="preserve">115*1,02 'Přepočtené koeficientem množství : </t>
  </si>
  <si>
    <t>117,3</t>
  </si>
  <si>
    <t>13021016</t>
  </si>
  <si>
    <t>tyč ocelová kruhová žebírková DIN 488 jakost B500B (10 505) výztuž do betonu D 18mm</t>
  </si>
  <si>
    <t xml:space="preserve">Kotvy délky 800 mm : </t>
  </si>
  <si>
    <t xml:space="preserve">115*0,8*2,0*1,1/1000 : </t>
  </si>
  <si>
    <t>0,202</t>
  </si>
  <si>
    <t>631317110R00</t>
  </si>
  <si>
    <t>Mazanina z betonu prostého řezání dilatačních spár v čerstvém betonu prostém, hloubky 0-100 mm</t>
  </si>
  <si>
    <t>(z kameniva) hlazená dřevěným hladítkem</t>
  </si>
  <si>
    <t xml:space="preserve">35,00 : </t>
  </si>
  <si>
    <t>35</t>
  </si>
  <si>
    <t>93390201R</t>
  </si>
  <si>
    <t>Zatěžovací zkoušky statickou deskou</t>
  </si>
  <si>
    <t xml:space="preserve">Únosnost pláně : </t>
  </si>
  <si>
    <t xml:space="preserve">Ověření účinnosti zesílení konstrukční vrstvy - realizace dle skutečné potřeby : </t>
  </si>
  <si>
    <t>4</t>
  </si>
  <si>
    <t>93600RMO1</t>
  </si>
  <si>
    <t>Doprava a montáž atypických lavic  L1-a L2 -  viz.výkres.č.2</t>
  </si>
  <si>
    <t>7492RMO1</t>
  </si>
  <si>
    <t>Dodávka atypické lavice, konstr.kov/tropické dřevo,  osazené na zídce dl. 8,00 m s pěti opěradlyi-, viz.výkr.č.2</t>
  </si>
  <si>
    <t>93600RMO2</t>
  </si>
  <si>
    <t>Doprava a montáž  atypické lavice L3 - viz.výkr.č.2</t>
  </si>
  <si>
    <t xml:space="preserve">1 : </t>
  </si>
  <si>
    <t>7492RMO2</t>
  </si>
  <si>
    <t>Dodávka atypické lavice, kobstr.kov/tropic.dřevo, osazené na zídce dl. 6,6 m bez opěradel -, viz.výkr.č.2</t>
  </si>
  <si>
    <t>93600RMO3</t>
  </si>
  <si>
    <t>Doprava a montáž atypické lavice L4 - viz.výkr.č.2</t>
  </si>
  <si>
    <t>7492RMO3</t>
  </si>
  <si>
    <t>Dodávka atypické lavice, konstr. kov/tropické dřevo, osazené na zídce dl. 11,00 m - viz.výkr.č. 2</t>
  </si>
  <si>
    <t>936104211</t>
  </si>
  <si>
    <t>Montáž odpadkového koše  do betonové patky</t>
  </si>
  <si>
    <t xml:space="preserve">3 : </t>
  </si>
  <si>
    <t>7491013R</t>
  </si>
  <si>
    <t>koš odpadkový kovový kotvený, viz.výkr.č.2</t>
  </si>
  <si>
    <t>936124112R00</t>
  </si>
  <si>
    <t>Montáž lavičky parkové  stabilní se zabetonováním noh</t>
  </si>
  <si>
    <t xml:space="preserve">4 : </t>
  </si>
  <si>
    <t>749101R2.1</t>
  </si>
  <si>
    <t>lavička s opěradlem dl. 1,8 m,  konstrukce-kov, opěradlo a sedák-tropické dřevo - viz.výkr.č.2</t>
  </si>
  <si>
    <t>936174311</t>
  </si>
  <si>
    <t>Montáž stojanu na kola  přichyceného kotevními šrouby 5 kol</t>
  </si>
  <si>
    <t>7491015R</t>
  </si>
  <si>
    <t>stojan na kolo kovový - viz.výkr.č.2</t>
  </si>
  <si>
    <t>997221551</t>
  </si>
  <si>
    <t>Vodorovná doprava suti  bez naložení, ale se složením a s hrubým urovnáním ze sypkých materiálů, na, vzdálenost do 1km</t>
  </si>
  <si>
    <t xml:space="preserve">Předpokládaná skládka Moravská skládková : </t>
  </si>
  <si>
    <t xml:space="preserve">Kamenivo : </t>
  </si>
  <si>
    <t xml:space="preserve">63*0,15*1,7 : </t>
  </si>
  <si>
    <t>16,065</t>
  </si>
  <si>
    <t>997221559</t>
  </si>
  <si>
    <t>Vodorovná doprava suti  bez naložení, ale se složením a s hrubým urovnáním Příplatek kceně za každý, další i započatý 1 km přes 1 km</t>
  </si>
  <si>
    <t xml:space="preserve">16,065*2 : </t>
  </si>
  <si>
    <t>32,13</t>
  </si>
  <si>
    <t>997221561</t>
  </si>
  <si>
    <t>Vodorovná doprava suti  bez naložení, ale se složením a s hrubým urovnáním z kusových materiálů, na, vzdálenost do 1km</t>
  </si>
  <si>
    <t xml:space="preserve">Odvoz na skládku TS k recyklaci : </t>
  </si>
  <si>
    <t xml:space="preserve">Betonová suť : </t>
  </si>
  <si>
    <t xml:space="preserve">63*0,15*2,2 : </t>
  </si>
  <si>
    <t>20,79</t>
  </si>
  <si>
    <t>997221655</t>
  </si>
  <si>
    <t>Poplatek za uložení stavebního odpadu na skládce (skládkovné) zeminy a kamení zatříděného do, Katalogu odpadů pod kódem 17 05 04</t>
  </si>
  <si>
    <t xml:space="preserve">16,065 : </t>
  </si>
  <si>
    <t>99722186R</t>
  </si>
  <si>
    <t>Poplatek za recykllaci</t>
  </si>
  <si>
    <t xml:space="preserve">20,79 : </t>
  </si>
  <si>
    <t>998225111R00</t>
  </si>
  <si>
    <t>Přesun hmot pro komunikace skrytem zkameniva, monolitickým betonovým nebo živičným  dopravní, vzdálenost do 200 m jakékoliv délky objektu</t>
  </si>
  <si>
    <t>998225191R00</t>
  </si>
  <si>
    <t>Přesun hmot pro komunikace skrytem zkameniva, monolitickým betonovým nebo živičným  Příplatek k ceně, za zvětšený přesun přes vymezenou největší dopravní vzdálenost do 1000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</si>
</sst>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CAA4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SUMIF(F52:F66,A16,I52:I66)+SUMIF(F52:F66,"PSU",I52:I66)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SUMIF(F52:F66,A17,I52:I66)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SUMIF(F52:F66,A18,I52:I66)</f>
        <v>0</v>
      </c>
      <c r="J18" s="85"/>
    </row>
    <row r="19" spans="1:10" ht="23.25" customHeight="1" x14ac:dyDescent="0.2">
      <c r="A19" s="194" t="s">
        <v>88</v>
      </c>
      <c r="B19" s="38" t="s">
        <v>27</v>
      </c>
      <c r="C19" s="62"/>
      <c r="D19" s="63"/>
      <c r="E19" s="83"/>
      <c r="F19" s="84"/>
      <c r="G19" s="83"/>
      <c r="H19" s="84"/>
      <c r="I19" s="83">
        <f>SUMIF(F52:F66,A19,I52:I66)</f>
        <v>0</v>
      </c>
      <c r="J19" s="85"/>
    </row>
    <row r="20" spans="1:10" ht="23.25" customHeight="1" x14ac:dyDescent="0.2">
      <c r="A20" s="194" t="s">
        <v>89</v>
      </c>
      <c r="B20" s="38" t="s">
        <v>28</v>
      </c>
      <c r="C20" s="62"/>
      <c r="D20" s="63"/>
      <c r="E20" s="83"/>
      <c r="F20" s="84"/>
      <c r="G20" s="83"/>
      <c r="H20" s="84"/>
      <c r="I20" s="83">
        <f>SUMIF(F52:F66,A20,I52:I66)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'000 2021209-000 Pol'!AE50+'101 2021209-101 Pol'!AE301</f>
        <v>0</v>
      </c>
      <c r="G39" s="148">
        <f>'000 2021209-000 Pol'!AF50+'101 2021209-101 Pol'!AF301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47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48</v>
      </c>
      <c r="C41" s="152" t="s">
        <v>49</v>
      </c>
      <c r="D41" s="152"/>
      <c r="E41" s="152"/>
      <c r="F41" s="153">
        <f>'000 2021209-000 Pol'!AE50</f>
        <v>0</v>
      </c>
      <c r="G41" s="154">
        <f>'000 2021209-000 Pol'!AF50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50</v>
      </c>
      <c r="C42" s="146" t="s">
        <v>51</v>
      </c>
      <c r="D42" s="146"/>
      <c r="E42" s="146"/>
      <c r="F42" s="157">
        <f>'000 2021209-000 Pol'!AE50</f>
        <v>0</v>
      </c>
      <c r="G42" s="149">
        <f>'000 2021209-000 Pol'!AF50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2</v>
      </c>
      <c r="B43" s="151" t="s">
        <v>52</v>
      </c>
      <c r="C43" s="152" t="s">
        <v>53</v>
      </c>
      <c r="D43" s="152"/>
      <c r="E43" s="152"/>
      <c r="F43" s="153">
        <f>'101 2021209-101 Pol'!AE301</f>
        <v>0</v>
      </c>
      <c r="G43" s="154">
        <f>'101 2021209-101 Pol'!AF301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54</v>
      </c>
      <c r="C44" s="146" t="s">
        <v>55</v>
      </c>
      <c r="D44" s="146"/>
      <c r="E44" s="146"/>
      <c r="F44" s="157">
        <f>'101 2021209-101 Pol'!AE301</f>
        <v>0</v>
      </c>
      <c r="G44" s="149">
        <f>'101 2021209-101 Pol'!AF301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/>
      <c r="B45" s="158" t="s">
        <v>56</v>
      </c>
      <c r="C45" s="159"/>
      <c r="D45" s="159"/>
      <c r="E45" s="160"/>
      <c r="F45" s="161">
        <f>SUMIF(A39:A44,"=1",F39:F44)</f>
        <v>0</v>
      </c>
      <c r="G45" s="162">
        <f>SUMIF(A39:A44,"=1",G39:G44)</f>
        <v>0</v>
      </c>
      <c r="H45" s="162">
        <f>SUMIF(A39:A44,"=1",H39:H44)</f>
        <v>0</v>
      </c>
      <c r="I45" s="162">
        <f>SUMIF(A39:A44,"=1",I39:I44)</f>
        <v>0</v>
      </c>
      <c r="J45" s="163">
        <f>SUMIF(A39:A44,"=1",J39:J44)</f>
        <v>0</v>
      </c>
    </row>
    <row r="49" spans="1:10" ht="15.75" x14ac:dyDescent="0.25">
      <c r="B49" s="174" t="s">
        <v>58</v>
      </c>
    </row>
    <row r="51" spans="1:10" ht="25.5" customHeight="1" x14ac:dyDescent="0.2">
      <c r="A51" s="176"/>
      <c r="B51" s="179" t="s">
        <v>17</v>
      </c>
      <c r="C51" s="179" t="s">
        <v>5</v>
      </c>
      <c r="D51" s="180"/>
      <c r="E51" s="180"/>
      <c r="F51" s="181" t="s">
        <v>59</v>
      </c>
      <c r="G51" s="181"/>
      <c r="H51" s="181"/>
      <c r="I51" s="181" t="s">
        <v>29</v>
      </c>
      <c r="J51" s="181" t="s">
        <v>0</v>
      </c>
    </row>
    <row r="52" spans="1:10" ht="36.75" customHeight="1" x14ac:dyDescent="0.2">
      <c r="A52" s="177"/>
      <c r="B52" s="182" t="s">
        <v>60</v>
      </c>
      <c r="C52" s="183" t="s">
        <v>61</v>
      </c>
      <c r="D52" s="184"/>
      <c r="E52" s="184"/>
      <c r="F52" s="190" t="s">
        <v>24</v>
      </c>
      <c r="G52" s="191"/>
      <c r="H52" s="191"/>
      <c r="I52" s="191">
        <f>'101 2021209-101 Pol'!G8</f>
        <v>0</v>
      </c>
      <c r="J52" s="188" t="str">
        <f>IF(I67=0,"",I52/I67*100)</f>
        <v/>
      </c>
    </row>
    <row r="53" spans="1:10" ht="36.75" customHeight="1" x14ac:dyDescent="0.2">
      <c r="A53" s="177"/>
      <c r="B53" s="182" t="s">
        <v>62</v>
      </c>
      <c r="C53" s="183" t="s">
        <v>63</v>
      </c>
      <c r="D53" s="184"/>
      <c r="E53" s="184"/>
      <c r="F53" s="190" t="s">
        <v>24</v>
      </c>
      <c r="G53" s="191"/>
      <c r="H53" s="191"/>
      <c r="I53" s="191">
        <f>'101 2021209-101 Pol'!G31</f>
        <v>0</v>
      </c>
      <c r="J53" s="188" t="str">
        <f>IF(I67=0,"",I53/I67*100)</f>
        <v/>
      </c>
    </row>
    <row r="54" spans="1:10" ht="36.75" customHeight="1" x14ac:dyDescent="0.2">
      <c r="A54" s="177"/>
      <c r="B54" s="182" t="s">
        <v>64</v>
      </c>
      <c r="C54" s="183" t="s">
        <v>65</v>
      </c>
      <c r="D54" s="184"/>
      <c r="E54" s="184"/>
      <c r="F54" s="190" t="s">
        <v>24</v>
      </c>
      <c r="G54" s="191"/>
      <c r="H54" s="191"/>
      <c r="I54" s="191">
        <f>'101 2021209-101 Pol'!G55</f>
        <v>0</v>
      </c>
      <c r="J54" s="188" t="str">
        <f>IF(I67=0,"",I54/I67*100)</f>
        <v/>
      </c>
    </row>
    <row r="55" spans="1:10" ht="36.75" customHeight="1" x14ac:dyDescent="0.2">
      <c r="A55" s="177"/>
      <c r="B55" s="182" t="s">
        <v>66</v>
      </c>
      <c r="C55" s="183" t="s">
        <v>67</v>
      </c>
      <c r="D55" s="184"/>
      <c r="E55" s="184"/>
      <c r="F55" s="190" t="s">
        <v>24</v>
      </c>
      <c r="G55" s="191"/>
      <c r="H55" s="191"/>
      <c r="I55" s="191">
        <f>'101 2021209-101 Pol'!G113</f>
        <v>0</v>
      </c>
      <c r="J55" s="188" t="str">
        <f>IF(I67=0,"",I55/I67*100)</f>
        <v/>
      </c>
    </row>
    <row r="56" spans="1:10" ht="36.75" customHeight="1" x14ac:dyDescent="0.2">
      <c r="A56" s="177"/>
      <c r="B56" s="182" t="s">
        <v>68</v>
      </c>
      <c r="C56" s="183" t="s">
        <v>69</v>
      </c>
      <c r="D56" s="184"/>
      <c r="E56" s="184"/>
      <c r="F56" s="190" t="s">
        <v>24</v>
      </c>
      <c r="G56" s="191"/>
      <c r="H56" s="191"/>
      <c r="I56" s="191">
        <f>'101 2021209-101 Pol'!G126</f>
        <v>0</v>
      </c>
      <c r="J56" s="188" t="str">
        <f>IF(I67=0,"",I56/I67*100)</f>
        <v/>
      </c>
    </row>
    <row r="57" spans="1:10" ht="36.75" customHeight="1" x14ac:dyDescent="0.2">
      <c r="A57" s="177"/>
      <c r="B57" s="182" t="s">
        <v>70</v>
      </c>
      <c r="C57" s="183" t="s">
        <v>71</v>
      </c>
      <c r="D57" s="184"/>
      <c r="E57" s="184"/>
      <c r="F57" s="190" t="s">
        <v>24</v>
      </c>
      <c r="G57" s="191"/>
      <c r="H57" s="191"/>
      <c r="I57" s="191">
        <f>'101 2021209-101 Pol'!G139</f>
        <v>0</v>
      </c>
      <c r="J57" s="188" t="str">
        <f>IF(I67=0,"",I57/I67*100)</f>
        <v/>
      </c>
    </row>
    <row r="58" spans="1:10" ht="36.75" customHeight="1" x14ac:dyDescent="0.2">
      <c r="A58" s="177"/>
      <c r="B58" s="182" t="s">
        <v>72</v>
      </c>
      <c r="C58" s="183" t="s">
        <v>73</v>
      </c>
      <c r="D58" s="184"/>
      <c r="E58" s="184"/>
      <c r="F58" s="190" t="s">
        <v>24</v>
      </c>
      <c r="G58" s="191"/>
      <c r="H58" s="191"/>
      <c r="I58" s="191">
        <f>'101 2021209-101 Pol'!G146</f>
        <v>0</v>
      </c>
      <c r="J58" s="188" t="str">
        <f>IF(I67=0,"",I58/I67*100)</f>
        <v/>
      </c>
    </row>
    <row r="59" spans="1:10" ht="36.75" customHeight="1" x14ac:dyDescent="0.2">
      <c r="A59" s="177"/>
      <c r="B59" s="182" t="s">
        <v>74</v>
      </c>
      <c r="C59" s="183" t="s">
        <v>75</v>
      </c>
      <c r="D59" s="184"/>
      <c r="E59" s="184"/>
      <c r="F59" s="190" t="s">
        <v>24</v>
      </c>
      <c r="G59" s="191"/>
      <c r="H59" s="191"/>
      <c r="I59" s="191">
        <f>'101 2021209-101 Pol'!G196</f>
        <v>0</v>
      </c>
      <c r="J59" s="188" t="str">
        <f>IF(I67=0,"",I59/I67*100)</f>
        <v/>
      </c>
    </row>
    <row r="60" spans="1:10" ht="36.75" customHeight="1" x14ac:dyDescent="0.2">
      <c r="A60" s="177"/>
      <c r="B60" s="182" t="s">
        <v>76</v>
      </c>
      <c r="C60" s="183" t="s">
        <v>77</v>
      </c>
      <c r="D60" s="184"/>
      <c r="E60" s="184"/>
      <c r="F60" s="190" t="s">
        <v>24</v>
      </c>
      <c r="G60" s="191"/>
      <c r="H60" s="191"/>
      <c r="I60" s="191">
        <f>'101 2021209-101 Pol'!G200</f>
        <v>0</v>
      </c>
      <c r="J60" s="188" t="str">
        <f>IF(I67=0,"",I60/I67*100)</f>
        <v/>
      </c>
    </row>
    <row r="61" spans="1:10" ht="36.75" customHeight="1" x14ac:dyDescent="0.2">
      <c r="A61" s="177"/>
      <c r="B61" s="182" t="s">
        <v>78</v>
      </c>
      <c r="C61" s="183" t="s">
        <v>79</v>
      </c>
      <c r="D61" s="184"/>
      <c r="E61" s="184"/>
      <c r="F61" s="190" t="s">
        <v>24</v>
      </c>
      <c r="G61" s="191"/>
      <c r="H61" s="191"/>
      <c r="I61" s="191">
        <f>'101 2021209-101 Pol'!G277</f>
        <v>0</v>
      </c>
      <c r="J61" s="188" t="str">
        <f>IF(I67=0,"",I61/I67*100)</f>
        <v/>
      </c>
    </row>
    <row r="62" spans="1:10" ht="36.75" customHeight="1" x14ac:dyDescent="0.2">
      <c r="A62" s="177"/>
      <c r="B62" s="182" t="s">
        <v>80</v>
      </c>
      <c r="C62" s="183" t="s">
        <v>81</v>
      </c>
      <c r="D62" s="184"/>
      <c r="E62" s="184"/>
      <c r="F62" s="190" t="s">
        <v>24</v>
      </c>
      <c r="G62" s="191"/>
      <c r="H62" s="191"/>
      <c r="I62" s="191">
        <f>'101 2021209-101 Pol'!G297</f>
        <v>0</v>
      </c>
      <c r="J62" s="188" t="str">
        <f>IF(I67=0,"",I62/I67*100)</f>
        <v/>
      </c>
    </row>
    <row r="63" spans="1:10" ht="36.75" customHeight="1" x14ac:dyDescent="0.2">
      <c r="A63" s="177"/>
      <c r="B63" s="182" t="s">
        <v>49</v>
      </c>
      <c r="C63" s="183" t="s">
        <v>82</v>
      </c>
      <c r="D63" s="184"/>
      <c r="E63" s="184"/>
      <c r="F63" s="190" t="s">
        <v>24</v>
      </c>
      <c r="G63" s="191"/>
      <c r="H63" s="191"/>
      <c r="I63" s="191">
        <f>'000 2021209-000 Pol'!G8</f>
        <v>0</v>
      </c>
      <c r="J63" s="188" t="str">
        <f>IF(I67=0,"",I63/I67*100)</f>
        <v/>
      </c>
    </row>
    <row r="64" spans="1:10" ht="36.75" customHeight="1" x14ac:dyDescent="0.2">
      <c r="A64" s="177"/>
      <c r="B64" s="182" t="s">
        <v>83</v>
      </c>
      <c r="C64" s="183" t="s">
        <v>84</v>
      </c>
      <c r="D64" s="184"/>
      <c r="E64" s="184"/>
      <c r="F64" s="190" t="s">
        <v>24</v>
      </c>
      <c r="G64" s="191"/>
      <c r="H64" s="191"/>
      <c r="I64" s="191">
        <f>'000 2021209-000 Pol'!G18</f>
        <v>0</v>
      </c>
      <c r="J64" s="188" t="str">
        <f>IF(I67=0,"",I64/I67*100)</f>
        <v/>
      </c>
    </row>
    <row r="65" spans="1:10" ht="36.75" customHeight="1" x14ac:dyDescent="0.2">
      <c r="A65" s="177"/>
      <c r="B65" s="182" t="s">
        <v>85</v>
      </c>
      <c r="C65" s="183" t="s">
        <v>86</v>
      </c>
      <c r="D65" s="184"/>
      <c r="E65" s="184"/>
      <c r="F65" s="190" t="s">
        <v>24</v>
      </c>
      <c r="G65" s="191"/>
      <c r="H65" s="191"/>
      <c r="I65" s="191">
        <f>'000 2021209-000 Pol'!G31</f>
        <v>0</v>
      </c>
      <c r="J65" s="188" t="str">
        <f>IF(I67=0,"",I65/I67*100)</f>
        <v/>
      </c>
    </row>
    <row r="66" spans="1:10" ht="36.75" customHeight="1" x14ac:dyDescent="0.2">
      <c r="A66" s="177"/>
      <c r="B66" s="182" t="s">
        <v>87</v>
      </c>
      <c r="C66" s="183" t="s">
        <v>28</v>
      </c>
      <c r="D66" s="184"/>
      <c r="E66" s="184"/>
      <c r="F66" s="190" t="s">
        <v>24</v>
      </c>
      <c r="G66" s="191"/>
      <c r="H66" s="191"/>
      <c r="I66" s="191">
        <f>'000 2021209-000 Pol'!G43</f>
        <v>0</v>
      </c>
      <c r="J66" s="188" t="str">
        <f>IF(I67=0,"",I66/I67*100)</f>
        <v/>
      </c>
    </row>
    <row r="67" spans="1:10" ht="25.5" customHeight="1" x14ac:dyDescent="0.2">
      <c r="A67" s="178"/>
      <c r="B67" s="185" t="s">
        <v>1</v>
      </c>
      <c r="C67" s="186"/>
      <c r="D67" s="187"/>
      <c r="E67" s="187"/>
      <c r="F67" s="192"/>
      <c r="G67" s="193"/>
      <c r="H67" s="193"/>
      <c r="I67" s="193">
        <f>SUM(I52:I66)</f>
        <v>0</v>
      </c>
      <c r="J67" s="189">
        <f>SUM(J52:J66)</f>
        <v>0</v>
      </c>
    </row>
    <row r="68" spans="1:10" x14ac:dyDescent="0.2">
      <c r="F68" s="133"/>
      <c r="G68" s="133"/>
      <c r="H68" s="133"/>
      <c r="I68" s="133"/>
      <c r="J68" s="134"/>
    </row>
    <row r="69" spans="1:10" x14ac:dyDescent="0.2">
      <c r="F69" s="133"/>
      <c r="G69" s="133"/>
      <c r="H69" s="133"/>
      <c r="I69" s="133"/>
      <c r="J69" s="134"/>
    </row>
    <row r="70" spans="1:10" x14ac:dyDescent="0.2">
      <c r="F70" s="133"/>
      <c r="G70" s="133"/>
      <c r="H70" s="133"/>
      <c r="I70" s="133"/>
      <c r="J70" s="134"/>
    </row>
  </sheetData>
  <sheetProtection password="CAA4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password="CAA4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2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90</v>
      </c>
      <c r="B1" s="195"/>
      <c r="C1" s="195"/>
      <c r="D1" s="195"/>
      <c r="E1" s="195"/>
      <c r="F1" s="195"/>
      <c r="G1" s="195"/>
      <c r="AG1" t="s">
        <v>91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92</v>
      </c>
      <c r="AG3" t="s">
        <v>93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94</v>
      </c>
    </row>
    <row r="5" spans="1:60" x14ac:dyDescent="0.2">
      <c r="D5" s="10"/>
    </row>
    <row r="6" spans="1:60" ht="38.25" x14ac:dyDescent="0.2">
      <c r="A6" s="206" t="s">
        <v>95</v>
      </c>
      <c r="B6" s="208" t="s">
        <v>96</v>
      </c>
      <c r="C6" s="208" t="s">
        <v>97</v>
      </c>
      <c r="D6" s="207" t="s">
        <v>98</v>
      </c>
      <c r="E6" s="206" t="s">
        <v>99</v>
      </c>
      <c r="F6" s="205" t="s">
        <v>100</v>
      </c>
      <c r="G6" s="206" t="s">
        <v>29</v>
      </c>
      <c r="H6" s="209" t="s">
        <v>30</v>
      </c>
      <c r="I6" s="209" t="s">
        <v>101</v>
      </c>
      <c r="J6" s="209" t="s">
        <v>31</v>
      </c>
      <c r="K6" s="209" t="s">
        <v>102</v>
      </c>
      <c r="L6" s="209" t="s">
        <v>103</v>
      </c>
      <c r="M6" s="209" t="s">
        <v>104</v>
      </c>
      <c r="N6" s="209" t="s">
        <v>105</v>
      </c>
      <c r="O6" s="209" t="s">
        <v>106</v>
      </c>
      <c r="P6" s="209" t="s">
        <v>107</v>
      </c>
      <c r="Q6" s="209" t="s">
        <v>108</v>
      </c>
      <c r="R6" s="209" t="s">
        <v>109</v>
      </c>
      <c r="S6" s="209" t="s">
        <v>110</v>
      </c>
      <c r="T6" s="209" t="s">
        <v>111</v>
      </c>
      <c r="U6" s="209" t="s">
        <v>112</v>
      </c>
      <c r="V6" s="209" t="s">
        <v>113</v>
      </c>
      <c r="W6" s="209" t="s">
        <v>114</v>
      </c>
      <c r="X6" s="209" t="s">
        <v>115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3" t="s">
        <v>116</v>
      </c>
      <c r="B8" s="224" t="s">
        <v>49</v>
      </c>
      <c r="C8" s="237" t="s">
        <v>82</v>
      </c>
      <c r="D8" s="225"/>
      <c r="E8" s="226"/>
      <c r="F8" s="227"/>
      <c r="G8" s="227">
        <f>SUMIF(AG9:AG17,"&lt;&gt;NOR",G9:G17)</f>
        <v>0</v>
      </c>
      <c r="H8" s="227"/>
      <c r="I8" s="227">
        <f>SUM(I9:I17)</f>
        <v>0</v>
      </c>
      <c r="J8" s="227"/>
      <c r="K8" s="227">
        <f>SUM(K9:K17)</f>
        <v>0</v>
      </c>
      <c r="L8" s="227"/>
      <c r="M8" s="227">
        <f>SUM(M9:M17)</f>
        <v>0</v>
      </c>
      <c r="N8" s="227"/>
      <c r="O8" s="227">
        <f>SUM(O9:O17)</f>
        <v>0</v>
      </c>
      <c r="P8" s="227"/>
      <c r="Q8" s="227">
        <f>SUM(Q9:Q17)</f>
        <v>0</v>
      </c>
      <c r="R8" s="227"/>
      <c r="S8" s="227"/>
      <c r="T8" s="228"/>
      <c r="U8" s="222"/>
      <c r="V8" s="222">
        <f>SUM(V9:V17)</f>
        <v>0</v>
      </c>
      <c r="W8" s="222"/>
      <c r="X8" s="222"/>
      <c r="AG8" t="s">
        <v>117</v>
      </c>
    </row>
    <row r="9" spans="1:60" outlineLevel="1" x14ac:dyDescent="0.2">
      <c r="A9" s="229">
        <v>1</v>
      </c>
      <c r="B9" s="230" t="s">
        <v>118</v>
      </c>
      <c r="C9" s="238" t="s">
        <v>119</v>
      </c>
      <c r="D9" s="231" t="s">
        <v>120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4"/>
      <c r="S9" s="234" t="s">
        <v>121</v>
      </c>
      <c r="T9" s="235" t="s">
        <v>122</v>
      </c>
      <c r="U9" s="219">
        <v>0</v>
      </c>
      <c r="V9" s="219">
        <f>ROUND(E9*U9,2)</f>
        <v>0</v>
      </c>
      <c r="W9" s="219"/>
      <c r="X9" s="219" t="s">
        <v>123</v>
      </c>
      <c r="Y9" s="210"/>
      <c r="Z9" s="210"/>
      <c r="AA9" s="210"/>
      <c r="AB9" s="210"/>
      <c r="AC9" s="210"/>
      <c r="AD9" s="210"/>
      <c r="AE9" s="210"/>
      <c r="AF9" s="210"/>
      <c r="AG9" s="210" t="s">
        <v>124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17"/>
      <c r="B10" s="218"/>
      <c r="C10" s="239" t="s">
        <v>125</v>
      </c>
      <c r="D10" s="220"/>
      <c r="E10" s="221">
        <v>1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126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9">
        <v>2</v>
      </c>
      <c r="B11" s="230" t="s">
        <v>127</v>
      </c>
      <c r="C11" s="238" t="s">
        <v>128</v>
      </c>
      <c r="D11" s="231" t="s">
        <v>129</v>
      </c>
      <c r="E11" s="232">
        <v>1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4"/>
      <c r="S11" s="234" t="s">
        <v>121</v>
      </c>
      <c r="T11" s="235" t="s">
        <v>122</v>
      </c>
      <c r="U11" s="219">
        <v>0</v>
      </c>
      <c r="V11" s="219">
        <f>ROUND(E11*U11,2)</f>
        <v>0</v>
      </c>
      <c r="W11" s="219"/>
      <c r="X11" s="219" t="s">
        <v>123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124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39" t="s">
        <v>130</v>
      </c>
      <c r="D12" s="220"/>
      <c r="E12" s="221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126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39" t="s">
        <v>131</v>
      </c>
      <c r="D13" s="220"/>
      <c r="E13" s="221">
        <v>1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126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9">
        <v>3</v>
      </c>
      <c r="B14" s="230" t="s">
        <v>132</v>
      </c>
      <c r="C14" s="238" t="s">
        <v>133</v>
      </c>
      <c r="D14" s="231" t="s">
        <v>134</v>
      </c>
      <c r="E14" s="232">
        <v>1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4"/>
      <c r="S14" s="234" t="s">
        <v>121</v>
      </c>
      <c r="T14" s="235" t="s">
        <v>122</v>
      </c>
      <c r="U14" s="219">
        <v>0</v>
      </c>
      <c r="V14" s="219">
        <f>ROUND(E14*U14,2)</f>
        <v>0</v>
      </c>
      <c r="W14" s="219"/>
      <c r="X14" s="219" t="s">
        <v>123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124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39" t="s">
        <v>135</v>
      </c>
      <c r="D15" s="220"/>
      <c r="E15" s="221">
        <v>1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126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9">
        <v>4</v>
      </c>
      <c r="B16" s="230" t="s">
        <v>136</v>
      </c>
      <c r="C16" s="238" t="s">
        <v>137</v>
      </c>
      <c r="D16" s="231" t="s">
        <v>138</v>
      </c>
      <c r="E16" s="232">
        <v>20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4"/>
      <c r="S16" s="234" t="s">
        <v>121</v>
      </c>
      <c r="T16" s="235" t="s">
        <v>122</v>
      </c>
      <c r="U16" s="219">
        <v>0</v>
      </c>
      <c r="V16" s="219">
        <f>ROUND(E16*U16,2)</f>
        <v>0</v>
      </c>
      <c r="W16" s="219"/>
      <c r="X16" s="219" t="s">
        <v>123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124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39" t="s">
        <v>139</v>
      </c>
      <c r="D17" s="220"/>
      <c r="E17" s="221">
        <v>20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126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3" t="s">
        <v>116</v>
      </c>
      <c r="B18" s="224" t="s">
        <v>83</v>
      </c>
      <c r="C18" s="237" t="s">
        <v>84</v>
      </c>
      <c r="D18" s="225"/>
      <c r="E18" s="226"/>
      <c r="F18" s="227"/>
      <c r="G18" s="227">
        <f>SUMIF(AG19:AG30,"&lt;&gt;NOR",G19:G30)</f>
        <v>0</v>
      </c>
      <c r="H18" s="227"/>
      <c r="I18" s="227">
        <f>SUM(I19:I30)</f>
        <v>0</v>
      </c>
      <c r="J18" s="227"/>
      <c r="K18" s="227">
        <f>SUM(K19:K30)</f>
        <v>0</v>
      </c>
      <c r="L18" s="227"/>
      <c r="M18" s="227">
        <f>SUM(M19:M30)</f>
        <v>0</v>
      </c>
      <c r="N18" s="227"/>
      <c r="O18" s="227">
        <f>SUM(O19:O30)</f>
        <v>0</v>
      </c>
      <c r="P18" s="227"/>
      <c r="Q18" s="227">
        <f>SUM(Q19:Q30)</f>
        <v>0</v>
      </c>
      <c r="R18" s="227"/>
      <c r="S18" s="227"/>
      <c r="T18" s="228"/>
      <c r="U18" s="222"/>
      <c r="V18" s="222">
        <f>SUM(V19:V30)</f>
        <v>0</v>
      </c>
      <c r="W18" s="222"/>
      <c r="X18" s="222"/>
      <c r="AG18" t="s">
        <v>117</v>
      </c>
    </row>
    <row r="19" spans="1:60" outlineLevel="1" x14ac:dyDescent="0.2">
      <c r="A19" s="229">
        <v>5</v>
      </c>
      <c r="B19" s="230" t="s">
        <v>140</v>
      </c>
      <c r="C19" s="238" t="s">
        <v>141</v>
      </c>
      <c r="D19" s="231" t="s">
        <v>134</v>
      </c>
      <c r="E19" s="232">
        <v>1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4"/>
      <c r="S19" s="234" t="s">
        <v>121</v>
      </c>
      <c r="T19" s="235" t="s">
        <v>122</v>
      </c>
      <c r="U19" s="219">
        <v>0</v>
      </c>
      <c r="V19" s="219">
        <f>ROUND(E19*U19,2)</f>
        <v>0</v>
      </c>
      <c r="W19" s="219"/>
      <c r="X19" s="219" t="s">
        <v>123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124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39" t="s">
        <v>142</v>
      </c>
      <c r="D20" s="220"/>
      <c r="E20" s="221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126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39" t="s">
        <v>143</v>
      </c>
      <c r="D21" s="220"/>
      <c r="E21" s="221">
        <v>1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126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9">
        <v>6</v>
      </c>
      <c r="B22" s="230" t="s">
        <v>144</v>
      </c>
      <c r="C22" s="238" t="s">
        <v>145</v>
      </c>
      <c r="D22" s="231" t="s">
        <v>146</v>
      </c>
      <c r="E22" s="232">
        <v>1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4"/>
      <c r="S22" s="234" t="s">
        <v>121</v>
      </c>
      <c r="T22" s="235" t="s">
        <v>122</v>
      </c>
      <c r="U22" s="219">
        <v>0</v>
      </c>
      <c r="V22" s="219">
        <f>ROUND(E22*U22,2)</f>
        <v>0</v>
      </c>
      <c r="W22" s="219"/>
      <c r="X22" s="219" t="s">
        <v>123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124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39" t="s">
        <v>147</v>
      </c>
      <c r="D23" s="220"/>
      <c r="E23" s="221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126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39" t="s">
        <v>148</v>
      </c>
      <c r="D24" s="220"/>
      <c r="E24" s="221">
        <v>1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126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9">
        <v>7</v>
      </c>
      <c r="B25" s="230" t="s">
        <v>149</v>
      </c>
      <c r="C25" s="238" t="s">
        <v>150</v>
      </c>
      <c r="D25" s="231" t="s">
        <v>151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4"/>
      <c r="S25" s="234" t="s">
        <v>121</v>
      </c>
      <c r="T25" s="235" t="s">
        <v>122</v>
      </c>
      <c r="U25" s="219">
        <v>0</v>
      </c>
      <c r="V25" s="219">
        <f>ROUND(E25*U25,2)</f>
        <v>0</v>
      </c>
      <c r="W25" s="219"/>
      <c r="X25" s="219" t="s">
        <v>123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124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39" t="s">
        <v>152</v>
      </c>
      <c r="D26" s="220"/>
      <c r="E26" s="221">
        <v>1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126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9">
        <v>8</v>
      </c>
      <c r="B27" s="230" t="s">
        <v>153</v>
      </c>
      <c r="C27" s="238" t="s">
        <v>154</v>
      </c>
      <c r="D27" s="231" t="s">
        <v>134</v>
      </c>
      <c r="E27" s="232">
        <v>1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4"/>
      <c r="S27" s="234" t="s">
        <v>121</v>
      </c>
      <c r="T27" s="235" t="s">
        <v>122</v>
      </c>
      <c r="U27" s="219">
        <v>0</v>
      </c>
      <c r="V27" s="219">
        <f>ROUND(E27*U27,2)</f>
        <v>0</v>
      </c>
      <c r="W27" s="219"/>
      <c r="X27" s="219" t="s">
        <v>123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124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39" t="s">
        <v>155</v>
      </c>
      <c r="D28" s="220"/>
      <c r="E28" s="221">
        <v>1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126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9">
        <v>9</v>
      </c>
      <c r="B29" s="230" t="s">
        <v>156</v>
      </c>
      <c r="C29" s="238" t="s">
        <v>157</v>
      </c>
      <c r="D29" s="231" t="s">
        <v>134</v>
      </c>
      <c r="E29" s="232">
        <v>1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4"/>
      <c r="S29" s="234" t="s">
        <v>121</v>
      </c>
      <c r="T29" s="235" t="s">
        <v>122</v>
      </c>
      <c r="U29" s="219">
        <v>0</v>
      </c>
      <c r="V29" s="219">
        <f>ROUND(E29*U29,2)</f>
        <v>0</v>
      </c>
      <c r="W29" s="219"/>
      <c r="X29" s="219" t="s">
        <v>123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124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39" t="s">
        <v>158</v>
      </c>
      <c r="D30" s="220"/>
      <c r="E30" s="221">
        <v>1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126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3" t="s">
        <v>116</v>
      </c>
      <c r="B31" s="224" t="s">
        <v>85</v>
      </c>
      <c r="C31" s="237" t="s">
        <v>86</v>
      </c>
      <c r="D31" s="225"/>
      <c r="E31" s="226"/>
      <c r="F31" s="227"/>
      <c r="G31" s="227">
        <f>SUMIF(AG32:AG42,"&lt;&gt;NOR",G32:G42)</f>
        <v>0</v>
      </c>
      <c r="H31" s="227"/>
      <c r="I31" s="227">
        <f>SUM(I32:I42)</f>
        <v>0</v>
      </c>
      <c r="J31" s="227"/>
      <c r="K31" s="227">
        <f>SUM(K32:K42)</f>
        <v>0</v>
      </c>
      <c r="L31" s="227"/>
      <c r="M31" s="227">
        <f>SUM(M32:M42)</f>
        <v>0</v>
      </c>
      <c r="N31" s="227"/>
      <c r="O31" s="227">
        <f>SUM(O32:O42)</f>
        <v>0</v>
      </c>
      <c r="P31" s="227"/>
      <c r="Q31" s="227">
        <f>SUM(Q32:Q42)</f>
        <v>0</v>
      </c>
      <c r="R31" s="227"/>
      <c r="S31" s="227"/>
      <c r="T31" s="228"/>
      <c r="U31" s="222"/>
      <c r="V31" s="222">
        <f>SUM(V32:V42)</f>
        <v>0</v>
      </c>
      <c r="W31" s="222"/>
      <c r="X31" s="222"/>
      <c r="AG31" t="s">
        <v>117</v>
      </c>
    </row>
    <row r="32" spans="1:60" outlineLevel="1" x14ac:dyDescent="0.2">
      <c r="A32" s="229">
        <v>10</v>
      </c>
      <c r="B32" s="230" t="s">
        <v>159</v>
      </c>
      <c r="C32" s="238" t="s">
        <v>160</v>
      </c>
      <c r="D32" s="231" t="s">
        <v>129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4"/>
      <c r="S32" s="234" t="s">
        <v>121</v>
      </c>
      <c r="T32" s="235" t="s">
        <v>122</v>
      </c>
      <c r="U32" s="219">
        <v>0</v>
      </c>
      <c r="V32" s="219">
        <f>ROUND(E32*U32,2)</f>
        <v>0</v>
      </c>
      <c r="W32" s="219"/>
      <c r="X32" s="219" t="s">
        <v>123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124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39" t="s">
        <v>161</v>
      </c>
      <c r="D33" s="220"/>
      <c r="E33" s="221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126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39" t="s">
        <v>162</v>
      </c>
      <c r="D34" s="220"/>
      <c r="E34" s="221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126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39" t="s">
        <v>163</v>
      </c>
      <c r="D35" s="220"/>
      <c r="E35" s="221">
        <v>1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126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9">
        <v>11</v>
      </c>
      <c r="B36" s="230" t="s">
        <v>164</v>
      </c>
      <c r="C36" s="238" t="s">
        <v>165</v>
      </c>
      <c r="D36" s="231" t="s">
        <v>129</v>
      </c>
      <c r="E36" s="232">
        <v>1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4"/>
      <c r="S36" s="234" t="s">
        <v>121</v>
      </c>
      <c r="T36" s="235" t="s">
        <v>122</v>
      </c>
      <c r="U36" s="219">
        <v>0</v>
      </c>
      <c r="V36" s="219">
        <f>ROUND(E36*U36,2)</f>
        <v>0</v>
      </c>
      <c r="W36" s="219"/>
      <c r="X36" s="219" t="s">
        <v>123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124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39" t="s">
        <v>166</v>
      </c>
      <c r="D37" s="220"/>
      <c r="E37" s="221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126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39" t="s">
        <v>167</v>
      </c>
      <c r="D38" s="220"/>
      <c r="E38" s="221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126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17"/>
      <c r="B39" s="218"/>
      <c r="C39" s="239" t="s">
        <v>168</v>
      </c>
      <c r="D39" s="220"/>
      <c r="E39" s="221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126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17"/>
      <c r="B40" s="218"/>
      <c r="C40" s="239" t="s">
        <v>169</v>
      </c>
      <c r="D40" s="220"/>
      <c r="E40" s="221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126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39" t="s">
        <v>170</v>
      </c>
      <c r="D41" s="220"/>
      <c r="E41" s="221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126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39" t="s">
        <v>171</v>
      </c>
      <c r="D42" s="220"/>
      <c r="E42" s="221">
        <v>1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126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23" t="s">
        <v>116</v>
      </c>
      <c r="B43" s="224" t="s">
        <v>87</v>
      </c>
      <c r="C43" s="237" t="s">
        <v>28</v>
      </c>
      <c r="D43" s="225"/>
      <c r="E43" s="226"/>
      <c r="F43" s="227"/>
      <c r="G43" s="227">
        <f>SUMIF(AG44:AG48,"&lt;&gt;NOR",G44:G48)</f>
        <v>0</v>
      </c>
      <c r="H43" s="227"/>
      <c r="I43" s="227">
        <f>SUM(I44:I48)</f>
        <v>0</v>
      </c>
      <c r="J43" s="227"/>
      <c r="K43" s="227">
        <f>SUM(K44:K48)</f>
        <v>0</v>
      </c>
      <c r="L43" s="227"/>
      <c r="M43" s="227">
        <f>SUM(M44:M48)</f>
        <v>0</v>
      </c>
      <c r="N43" s="227"/>
      <c r="O43" s="227">
        <f>SUM(O44:O48)</f>
        <v>0</v>
      </c>
      <c r="P43" s="227"/>
      <c r="Q43" s="227">
        <f>SUM(Q44:Q48)</f>
        <v>0</v>
      </c>
      <c r="R43" s="227"/>
      <c r="S43" s="227"/>
      <c r="T43" s="228"/>
      <c r="U43" s="222"/>
      <c r="V43" s="222">
        <f>SUM(V44:V48)</f>
        <v>0</v>
      </c>
      <c r="W43" s="222"/>
      <c r="X43" s="222"/>
      <c r="AG43" t="s">
        <v>117</v>
      </c>
    </row>
    <row r="44" spans="1:60" outlineLevel="1" x14ac:dyDescent="0.2">
      <c r="A44" s="229">
        <v>12</v>
      </c>
      <c r="B44" s="230" t="s">
        <v>172</v>
      </c>
      <c r="C44" s="238" t="s">
        <v>173</v>
      </c>
      <c r="D44" s="231" t="s">
        <v>174</v>
      </c>
      <c r="E44" s="232">
        <v>1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4"/>
      <c r="S44" s="234" t="s">
        <v>121</v>
      </c>
      <c r="T44" s="235" t="s">
        <v>122</v>
      </c>
      <c r="U44" s="219">
        <v>0</v>
      </c>
      <c r="V44" s="219">
        <f>ROUND(E44*U44,2)</f>
        <v>0</v>
      </c>
      <c r="W44" s="219"/>
      <c r="X44" s="219" t="s">
        <v>123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124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39" t="s">
        <v>175</v>
      </c>
      <c r="D45" s="220"/>
      <c r="E45" s="221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126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39" t="s">
        <v>176</v>
      </c>
      <c r="D46" s="220"/>
      <c r="E46" s="221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126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39" t="s">
        <v>177</v>
      </c>
      <c r="D47" s="220"/>
      <c r="E47" s="221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126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17"/>
      <c r="B48" s="218"/>
      <c r="C48" s="239" t="s">
        <v>178</v>
      </c>
      <c r="D48" s="220"/>
      <c r="E48" s="221">
        <v>1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126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33" x14ac:dyDescent="0.2">
      <c r="A49" s="3"/>
      <c r="B49" s="4"/>
      <c r="C49" s="24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103</v>
      </c>
    </row>
    <row r="50" spans="1:33" x14ac:dyDescent="0.2">
      <c r="A50" s="213"/>
      <c r="B50" s="214" t="s">
        <v>29</v>
      </c>
      <c r="C50" s="241"/>
      <c r="D50" s="215"/>
      <c r="E50" s="216"/>
      <c r="F50" s="216"/>
      <c r="G50" s="236">
        <f>G8+G18+G31+G43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179</v>
      </c>
    </row>
    <row r="51" spans="1:33" x14ac:dyDescent="0.2">
      <c r="C51" s="242"/>
      <c r="D51" s="10"/>
      <c r="AG51" t="s">
        <v>180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AA4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90</v>
      </c>
      <c r="B1" s="195"/>
      <c r="C1" s="195"/>
      <c r="D1" s="195"/>
      <c r="E1" s="195"/>
      <c r="F1" s="195"/>
      <c r="G1" s="195"/>
      <c r="AG1" t="s">
        <v>91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92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92</v>
      </c>
      <c r="AG3" t="s">
        <v>93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94</v>
      </c>
    </row>
    <row r="5" spans="1:60" x14ac:dyDescent="0.2">
      <c r="D5" s="10"/>
    </row>
    <row r="6" spans="1:60" ht="38.25" x14ac:dyDescent="0.2">
      <c r="A6" s="206" t="s">
        <v>95</v>
      </c>
      <c r="B6" s="208" t="s">
        <v>96</v>
      </c>
      <c r="C6" s="208" t="s">
        <v>97</v>
      </c>
      <c r="D6" s="207" t="s">
        <v>98</v>
      </c>
      <c r="E6" s="206" t="s">
        <v>99</v>
      </c>
      <c r="F6" s="205" t="s">
        <v>100</v>
      </c>
      <c r="G6" s="206" t="s">
        <v>29</v>
      </c>
      <c r="H6" s="209" t="s">
        <v>30</v>
      </c>
      <c r="I6" s="209" t="s">
        <v>101</v>
      </c>
      <c r="J6" s="209" t="s">
        <v>31</v>
      </c>
      <c r="K6" s="209" t="s">
        <v>102</v>
      </c>
      <c r="L6" s="209" t="s">
        <v>103</v>
      </c>
      <c r="M6" s="209" t="s">
        <v>104</v>
      </c>
      <c r="N6" s="209" t="s">
        <v>105</v>
      </c>
      <c r="O6" s="209" t="s">
        <v>106</v>
      </c>
      <c r="P6" s="209" t="s">
        <v>107</v>
      </c>
      <c r="Q6" s="209" t="s">
        <v>108</v>
      </c>
      <c r="R6" s="209" t="s">
        <v>109</v>
      </c>
      <c r="S6" s="209" t="s">
        <v>110</v>
      </c>
      <c r="T6" s="209" t="s">
        <v>111</v>
      </c>
      <c r="U6" s="209" t="s">
        <v>112</v>
      </c>
      <c r="V6" s="209" t="s">
        <v>113</v>
      </c>
      <c r="W6" s="209" t="s">
        <v>114</v>
      </c>
      <c r="X6" s="209" t="s">
        <v>115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3" t="s">
        <v>116</v>
      </c>
      <c r="B8" s="224" t="s">
        <v>60</v>
      </c>
      <c r="C8" s="237" t="s">
        <v>61</v>
      </c>
      <c r="D8" s="225"/>
      <c r="E8" s="226"/>
      <c r="F8" s="227"/>
      <c r="G8" s="227">
        <f>SUMIF(AG9:AG30,"&lt;&gt;NOR",G9:G30)</f>
        <v>0</v>
      </c>
      <c r="H8" s="227"/>
      <c r="I8" s="227">
        <f>SUM(I9:I30)</f>
        <v>0</v>
      </c>
      <c r="J8" s="227"/>
      <c r="K8" s="227">
        <f>SUM(K9:K30)</f>
        <v>0</v>
      </c>
      <c r="L8" s="227"/>
      <c r="M8" s="227">
        <f>SUM(M9:M30)</f>
        <v>0</v>
      </c>
      <c r="N8" s="227"/>
      <c r="O8" s="227">
        <f>SUM(O9:O30)</f>
        <v>0</v>
      </c>
      <c r="P8" s="227"/>
      <c r="Q8" s="227">
        <f>SUM(Q9:Q30)</f>
        <v>0</v>
      </c>
      <c r="R8" s="227"/>
      <c r="S8" s="227"/>
      <c r="T8" s="228"/>
      <c r="U8" s="222"/>
      <c r="V8" s="222">
        <f>SUM(V9:V30)</f>
        <v>29.07</v>
      </c>
      <c r="W8" s="222"/>
      <c r="X8" s="222"/>
      <c r="AG8" t="s">
        <v>117</v>
      </c>
    </row>
    <row r="9" spans="1:60" outlineLevel="1" x14ac:dyDescent="0.2">
      <c r="A9" s="229">
        <v>1</v>
      </c>
      <c r="B9" s="230" t="s">
        <v>181</v>
      </c>
      <c r="C9" s="238" t="s">
        <v>182</v>
      </c>
      <c r="D9" s="231" t="s">
        <v>183</v>
      </c>
      <c r="E9" s="232">
        <v>28.57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4" t="s">
        <v>184</v>
      </c>
      <c r="S9" s="234" t="s">
        <v>185</v>
      </c>
      <c r="T9" s="235" t="s">
        <v>122</v>
      </c>
      <c r="U9" s="219">
        <v>0.123</v>
      </c>
      <c r="V9" s="219">
        <f>ROUND(E9*U9,2)</f>
        <v>3.51</v>
      </c>
      <c r="W9" s="219"/>
      <c r="X9" s="219" t="s">
        <v>123</v>
      </c>
      <c r="Y9" s="210"/>
      <c r="Z9" s="210"/>
      <c r="AA9" s="210"/>
      <c r="AB9" s="210"/>
      <c r="AC9" s="210"/>
      <c r="AD9" s="210"/>
      <c r="AE9" s="210"/>
      <c r="AF9" s="210"/>
      <c r="AG9" s="210" t="s">
        <v>124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3" t="s">
        <v>186</v>
      </c>
      <c r="D10" s="244"/>
      <c r="E10" s="244"/>
      <c r="F10" s="244"/>
      <c r="G10" s="244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187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3" t="str">
        <f>C10</f>
        <v>nezapažené, s přemístěním výkopku v příčných profilech na vzdálenost do 15 m nebo s naložením na dopravní prostředek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39" t="s">
        <v>188</v>
      </c>
      <c r="D11" s="220"/>
      <c r="E11" s="221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126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39" t="s">
        <v>189</v>
      </c>
      <c r="D12" s="220"/>
      <c r="E12" s="221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126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39" t="s">
        <v>190</v>
      </c>
      <c r="D13" s="220"/>
      <c r="E13" s="221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126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39" t="s">
        <v>191</v>
      </c>
      <c r="D14" s="220"/>
      <c r="E14" s="221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126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39" t="s">
        <v>192</v>
      </c>
      <c r="D15" s="220"/>
      <c r="E15" s="221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126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39" t="s">
        <v>193</v>
      </c>
      <c r="D16" s="220"/>
      <c r="E16" s="221">
        <v>28.57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126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29">
        <v>2</v>
      </c>
      <c r="B17" s="230" t="s">
        <v>194</v>
      </c>
      <c r="C17" s="238" t="s">
        <v>195</v>
      </c>
      <c r="D17" s="231" t="s">
        <v>183</v>
      </c>
      <c r="E17" s="232">
        <v>28.57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4"/>
      <c r="S17" s="234" t="s">
        <v>121</v>
      </c>
      <c r="T17" s="235" t="s">
        <v>122</v>
      </c>
      <c r="U17" s="219">
        <v>0</v>
      </c>
      <c r="V17" s="219">
        <f>ROUND(E17*U17,2)</f>
        <v>0</v>
      </c>
      <c r="W17" s="219"/>
      <c r="X17" s="219" t="s">
        <v>123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124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4" t="s">
        <v>196</v>
      </c>
      <c r="D18" s="245"/>
      <c r="E18" s="245"/>
      <c r="F18" s="245"/>
      <c r="G18" s="245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197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39" t="s">
        <v>198</v>
      </c>
      <c r="D19" s="220"/>
      <c r="E19" s="221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126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39" t="s">
        <v>193</v>
      </c>
      <c r="D20" s="220"/>
      <c r="E20" s="221">
        <v>28.57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126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29">
        <v>3</v>
      </c>
      <c r="B21" s="230" t="s">
        <v>199</v>
      </c>
      <c r="C21" s="238" t="s">
        <v>200</v>
      </c>
      <c r="D21" s="231" t="s">
        <v>183</v>
      </c>
      <c r="E21" s="232">
        <v>28.57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4" t="s">
        <v>184</v>
      </c>
      <c r="S21" s="234" t="s">
        <v>185</v>
      </c>
      <c r="T21" s="235" t="s">
        <v>122</v>
      </c>
      <c r="U21" s="219">
        <v>0.65200000000000002</v>
      </c>
      <c r="V21" s="219">
        <f>ROUND(E21*U21,2)</f>
        <v>18.63</v>
      </c>
      <c r="W21" s="219"/>
      <c r="X21" s="219" t="s">
        <v>123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124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39" t="s">
        <v>198</v>
      </c>
      <c r="D22" s="220"/>
      <c r="E22" s="221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126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39" t="s">
        <v>193</v>
      </c>
      <c r="D23" s="220"/>
      <c r="E23" s="221">
        <v>28.57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126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9">
        <v>4</v>
      </c>
      <c r="B24" s="230" t="s">
        <v>201</v>
      </c>
      <c r="C24" s="238" t="s">
        <v>202</v>
      </c>
      <c r="D24" s="231" t="s">
        <v>183</v>
      </c>
      <c r="E24" s="232">
        <v>48.569000000000003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4" t="s">
        <v>184</v>
      </c>
      <c r="S24" s="234" t="s">
        <v>185</v>
      </c>
      <c r="T24" s="235" t="s">
        <v>122</v>
      </c>
      <c r="U24" s="219">
        <v>0</v>
      </c>
      <c r="V24" s="219">
        <f>ROUND(E24*U24,2)</f>
        <v>0</v>
      </c>
      <c r="W24" s="219"/>
      <c r="X24" s="219" t="s">
        <v>123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124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39" t="s">
        <v>203</v>
      </c>
      <c r="D25" s="220"/>
      <c r="E25" s="221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126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39" t="s">
        <v>204</v>
      </c>
      <c r="D26" s="220"/>
      <c r="E26" s="221">
        <v>48.569000000000003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126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9">
        <v>5</v>
      </c>
      <c r="B27" s="230" t="s">
        <v>205</v>
      </c>
      <c r="C27" s="238" t="s">
        <v>206</v>
      </c>
      <c r="D27" s="231" t="s">
        <v>207</v>
      </c>
      <c r="E27" s="232">
        <v>256.60000000000002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4" t="s">
        <v>184</v>
      </c>
      <c r="S27" s="234" t="s">
        <v>185</v>
      </c>
      <c r="T27" s="235" t="s">
        <v>122</v>
      </c>
      <c r="U27" s="219">
        <v>2.7E-2</v>
      </c>
      <c r="V27" s="219">
        <f>ROUND(E27*U27,2)</f>
        <v>6.93</v>
      </c>
      <c r="W27" s="219"/>
      <c r="X27" s="219" t="s">
        <v>123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124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3" t="s">
        <v>208</v>
      </c>
      <c r="D28" s="244"/>
      <c r="E28" s="244"/>
      <c r="F28" s="244"/>
      <c r="G28" s="244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187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39" t="s">
        <v>209</v>
      </c>
      <c r="D29" s="220"/>
      <c r="E29" s="221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126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39" t="s">
        <v>210</v>
      </c>
      <c r="D30" s="220"/>
      <c r="E30" s="221">
        <v>256.60000000000002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126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3" t="s">
        <v>116</v>
      </c>
      <c r="B31" s="224" t="s">
        <v>62</v>
      </c>
      <c r="C31" s="237" t="s">
        <v>63</v>
      </c>
      <c r="D31" s="225"/>
      <c r="E31" s="226"/>
      <c r="F31" s="227"/>
      <c r="G31" s="227">
        <f>SUMIF(AG32:AG54,"&lt;&gt;NOR",G32:G54)</f>
        <v>0</v>
      </c>
      <c r="H31" s="227"/>
      <c r="I31" s="227">
        <f>SUM(I32:I54)</f>
        <v>0</v>
      </c>
      <c r="J31" s="227"/>
      <c r="K31" s="227">
        <f>SUM(K32:K54)</f>
        <v>0</v>
      </c>
      <c r="L31" s="227"/>
      <c r="M31" s="227">
        <f>SUM(M32:M54)</f>
        <v>0</v>
      </c>
      <c r="N31" s="227"/>
      <c r="O31" s="227">
        <f>SUM(O32:O54)</f>
        <v>0</v>
      </c>
      <c r="P31" s="227"/>
      <c r="Q31" s="227">
        <f>SUM(Q32:Q54)</f>
        <v>38.92</v>
      </c>
      <c r="R31" s="227"/>
      <c r="S31" s="227"/>
      <c r="T31" s="228"/>
      <c r="U31" s="222"/>
      <c r="V31" s="222">
        <f>SUM(V32:V54)</f>
        <v>6.43</v>
      </c>
      <c r="W31" s="222"/>
      <c r="X31" s="222"/>
      <c r="AG31" t="s">
        <v>117</v>
      </c>
    </row>
    <row r="32" spans="1:60" ht="33.75" outlineLevel="1" x14ac:dyDescent="0.2">
      <c r="A32" s="229">
        <v>6</v>
      </c>
      <c r="B32" s="230" t="s">
        <v>211</v>
      </c>
      <c r="C32" s="238" t="s">
        <v>212</v>
      </c>
      <c r="D32" s="231" t="s">
        <v>207</v>
      </c>
      <c r="E32" s="232">
        <v>63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4">
        <v>0</v>
      </c>
      <c r="O32" s="234">
        <f>ROUND(E32*N32,2)</f>
        <v>0</v>
      </c>
      <c r="P32" s="234">
        <v>0.28999999999999998</v>
      </c>
      <c r="Q32" s="234">
        <f>ROUND(E32*P32,2)</f>
        <v>18.27</v>
      </c>
      <c r="R32" s="234"/>
      <c r="S32" s="234" t="s">
        <v>121</v>
      </c>
      <c r="T32" s="235" t="s">
        <v>122</v>
      </c>
      <c r="U32" s="219">
        <v>0</v>
      </c>
      <c r="V32" s="219">
        <f>ROUND(E32*U32,2)</f>
        <v>0</v>
      </c>
      <c r="W32" s="219"/>
      <c r="X32" s="219" t="s">
        <v>123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124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4" t="s">
        <v>213</v>
      </c>
      <c r="D33" s="245"/>
      <c r="E33" s="245"/>
      <c r="F33" s="245"/>
      <c r="G33" s="245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197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39" t="s">
        <v>214</v>
      </c>
      <c r="D34" s="220"/>
      <c r="E34" s="221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126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39" t="s">
        <v>215</v>
      </c>
      <c r="D35" s="220"/>
      <c r="E35" s="221">
        <v>63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126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3.75" outlineLevel="1" x14ac:dyDescent="0.2">
      <c r="A36" s="229">
        <v>7</v>
      </c>
      <c r="B36" s="230" t="s">
        <v>216</v>
      </c>
      <c r="C36" s="238" t="s">
        <v>217</v>
      </c>
      <c r="D36" s="231" t="s">
        <v>207</v>
      </c>
      <c r="E36" s="232">
        <v>63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4">
        <v>0</v>
      </c>
      <c r="O36" s="234">
        <f>ROUND(E36*N36,2)</f>
        <v>0</v>
      </c>
      <c r="P36" s="234">
        <v>0.32500000000000001</v>
      </c>
      <c r="Q36" s="234">
        <f>ROUND(E36*P36,2)</f>
        <v>20.48</v>
      </c>
      <c r="R36" s="234"/>
      <c r="S36" s="234" t="s">
        <v>121</v>
      </c>
      <c r="T36" s="235" t="s">
        <v>122</v>
      </c>
      <c r="U36" s="219">
        <v>0</v>
      </c>
      <c r="V36" s="219">
        <f>ROUND(E36*U36,2)</f>
        <v>0</v>
      </c>
      <c r="W36" s="219"/>
      <c r="X36" s="219" t="s">
        <v>123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124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4" t="s">
        <v>218</v>
      </c>
      <c r="D37" s="245"/>
      <c r="E37" s="245"/>
      <c r="F37" s="245"/>
      <c r="G37" s="245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197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39" t="s">
        <v>214</v>
      </c>
      <c r="D38" s="220"/>
      <c r="E38" s="221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126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39" t="s">
        <v>215</v>
      </c>
      <c r="D39" s="220"/>
      <c r="E39" s="221">
        <v>63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126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9">
        <v>8</v>
      </c>
      <c r="B40" s="230" t="s">
        <v>219</v>
      </c>
      <c r="C40" s="238" t="s">
        <v>220</v>
      </c>
      <c r="D40" s="231" t="s">
        <v>221</v>
      </c>
      <c r="E40" s="232">
        <v>2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4">
        <v>0</v>
      </c>
      <c r="O40" s="234">
        <f>ROUND(E40*N40,2)</f>
        <v>0</v>
      </c>
      <c r="P40" s="234">
        <v>8.6999999999999994E-2</v>
      </c>
      <c r="Q40" s="234">
        <f>ROUND(E40*P40,2)</f>
        <v>0.17</v>
      </c>
      <c r="R40" s="234"/>
      <c r="S40" s="234" t="s">
        <v>121</v>
      </c>
      <c r="T40" s="235" t="s">
        <v>122</v>
      </c>
      <c r="U40" s="219">
        <v>0</v>
      </c>
      <c r="V40" s="219">
        <f>ROUND(E40*U40,2)</f>
        <v>0</v>
      </c>
      <c r="W40" s="219"/>
      <c r="X40" s="219" t="s">
        <v>123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124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39" t="s">
        <v>222</v>
      </c>
      <c r="D41" s="220"/>
      <c r="E41" s="221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126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39" t="s">
        <v>223</v>
      </c>
      <c r="D42" s="220"/>
      <c r="E42" s="221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126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39" t="s">
        <v>66</v>
      </c>
      <c r="D43" s="220"/>
      <c r="E43" s="221">
        <v>2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126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9">
        <v>9</v>
      </c>
      <c r="B44" s="230" t="s">
        <v>224</v>
      </c>
      <c r="C44" s="238" t="s">
        <v>225</v>
      </c>
      <c r="D44" s="231" t="s">
        <v>183</v>
      </c>
      <c r="E44" s="232">
        <v>39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4" t="s">
        <v>184</v>
      </c>
      <c r="S44" s="234" t="s">
        <v>185</v>
      </c>
      <c r="T44" s="235" t="s">
        <v>122</v>
      </c>
      <c r="U44" s="219">
        <v>9.5200000000000007E-2</v>
      </c>
      <c r="V44" s="219">
        <f>ROUND(E44*U44,2)</f>
        <v>3.71</v>
      </c>
      <c r="W44" s="219"/>
      <c r="X44" s="219" t="s">
        <v>123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124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3" t="s">
        <v>226</v>
      </c>
      <c r="D45" s="244"/>
      <c r="E45" s="244"/>
      <c r="F45" s="244"/>
      <c r="G45" s="244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187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43" t="str">
        <f>C45</f>
        <v>nebo lesní půdy, s vodorovným přemístěním na hromady v místě upotřebení nebo na dočasné či trvalé skládky se složením</v>
      </c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39" t="s">
        <v>227</v>
      </c>
      <c r="D46" s="220"/>
      <c r="E46" s="221">
        <v>39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126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29">
        <v>10</v>
      </c>
      <c r="B47" s="230" t="s">
        <v>228</v>
      </c>
      <c r="C47" s="238" t="s">
        <v>229</v>
      </c>
      <c r="D47" s="231" t="s">
        <v>183</v>
      </c>
      <c r="E47" s="232">
        <v>29.25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4">
        <v>0</v>
      </c>
      <c r="O47" s="234">
        <f>ROUND(E47*N47,2)</f>
        <v>0</v>
      </c>
      <c r="P47" s="234">
        <v>0</v>
      </c>
      <c r="Q47" s="234">
        <f>ROUND(E47*P47,2)</f>
        <v>0</v>
      </c>
      <c r="R47" s="234"/>
      <c r="S47" s="234" t="s">
        <v>185</v>
      </c>
      <c r="T47" s="235" t="s">
        <v>122</v>
      </c>
      <c r="U47" s="219">
        <v>9.2999999999999999E-2</v>
      </c>
      <c r="V47" s="219">
        <f>ROUND(E47*U47,2)</f>
        <v>2.72</v>
      </c>
      <c r="W47" s="219"/>
      <c r="X47" s="219" t="s">
        <v>123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124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39" t="s">
        <v>230</v>
      </c>
      <c r="D48" s="220"/>
      <c r="E48" s="221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126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39" t="s">
        <v>231</v>
      </c>
      <c r="D49" s="220"/>
      <c r="E49" s="221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126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39" t="s">
        <v>232</v>
      </c>
      <c r="D50" s="220"/>
      <c r="E50" s="221">
        <v>29.25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126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29">
        <v>11</v>
      </c>
      <c r="B51" s="230" t="s">
        <v>233</v>
      </c>
      <c r="C51" s="238" t="s">
        <v>234</v>
      </c>
      <c r="D51" s="231" t="s">
        <v>183</v>
      </c>
      <c r="E51" s="232">
        <v>29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4">
        <v>0</v>
      </c>
      <c r="O51" s="234">
        <f>ROUND(E51*N51,2)</f>
        <v>0</v>
      </c>
      <c r="P51" s="234">
        <v>0</v>
      </c>
      <c r="Q51" s="234">
        <f>ROUND(E51*P51,2)</f>
        <v>0</v>
      </c>
      <c r="R51" s="234"/>
      <c r="S51" s="234" t="s">
        <v>185</v>
      </c>
      <c r="T51" s="235" t="s">
        <v>122</v>
      </c>
      <c r="U51" s="219">
        <v>0</v>
      </c>
      <c r="V51" s="219">
        <f>ROUND(E51*U51,2)</f>
        <v>0</v>
      </c>
      <c r="W51" s="219"/>
      <c r="X51" s="219" t="s">
        <v>123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124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39" t="s">
        <v>235</v>
      </c>
      <c r="D52" s="220"/>
      <c r="E52" s="221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126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39" t="s">
        <v>236</v>
      </c>
      <c r="D53" s="220"/>
      <c r="E53" s="221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126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39" t="s">
        <v>237</v>
      </c>
      <c r="D54" s="220"/>
      <c r="E54" s="221">
        <v>29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126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23" t="s">
        <v>116</v>
      </c>
      <c r="B55" s="224" t="s">
        <v>64</v>
      </c>
      <c r="C55" s="237" t="s">
        <v>65</v>
      </c>
      <c r="D55" s="225"/>
      <c r="E55" s="226"/>
      <c r="F55" s="227"/>
      <c r="G55" s="227">
        <f>SUMIF(AG56:AG112,"&lt;&gt;NOR",G56:G112)</f>
        <v>0</v>
      </c>
      <c r="H55" s="227"/>
      <c r="I55" s="227">
        <f>SUM(I56:I112)</f>
        <v>0</v>
      </c>
      <c r="J55" s="227"/>
      <c r="K55" s="227">
        <f>SUM(K56:K112)</f>
        <v>0</v>
      </c>
      <c r="L55" s="227"/>
      <c r="M55" s="227">
        <f>SUM(M56:M112)</f>
        <v>0</v>
      </c>
      <c r="N55" s="227"/>
      <c r="O55" s="227">
        <f>SUM(O56:O112)</f>
        <v>4.28</v>
      </c>
      <c r="P55" s="227"/>
      <c r="Q55" s="227">
        <f>SUM(Q56:Q112)</f>
        <v>0</v>
      </c>
      <c r="R55" s="227"/>
      <c r="S55" s="227"/>
      <c r="T55" s="228"/>
      <c r="U55" s="222"/>
      <c r="V55" s="222">
        <f>SUM(V56:V112)</f>
        <v>44.980000000000004</v>
      </c>
      <c r="W55" s="222"/>
      <c r="X55" s="222"/>
      <c r="AG55" t="s">
        <v>117</v>
      </c>
    </row>
    <row r="56" spans="1:60" ht="33.75" outlineLevel="1" x14ac:dyDescent="0.2">
      <c r="A56" s="229">
        <v>12</v>
      </c>
      <c r="B56" s="230" t="s">
        <v>238</v>
      </c>
      <c r="C56" s="238" t="s">
        <v>239</v>
      </c>
      <c r="D56" s="231" t="s">
        <v>207</v>
      </c>
      <c r="E56" s="232">
        <v>700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4"/>
      <c r="S56" s="234" t="s">
        <v>121</v>
      </c>
      <c r="T56" s="235" t="s">
        <v>122</v>
      </c>
      <c r="U56" s="219">
        <v>0</v>
      </c>
      <c r="V56" s="219">
        <f>ROUND(E56*U56,2)</f>
        <v>0</v>
      </c>
      <c r="W56" s="219"/>
      <c r="X56" s="219" t="s">
        <v>123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124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39" t="s">
        <v>240</v>
      </c>
      <c r="D57" s="220"/>
      <c r="E57" s="221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126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39" t="s">
        <v>241</v>
      </c>
      <c r="D58" s="220"/>
      <c r="E58" s="221">
        <v>700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126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9">
        <v>13</v>
      </c>
      <c r="B59" s="230" t="s">
        <v>242</v>
      </c>
      <c r="C59" s="238" t="s">
        <v>243</v>
      </c>
      <c r="D59" s="231" t="s">
        <v>183</v>
      </c>
      <c r="E59" s="232">
        <v>29.25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4">
        <v>0</v>
      </c>
      <c r="O59" s="234">
        <f>ROUND(E59*N59,2)</f>
        <v>0</v>
      </c>
      <c r="P59" s="234">
        <v>0</v>
      </c>
      <c r="Q59" s="234">
        <f>ROUND(E59*P59,2)</f>
        <v>0</v>
      </c>
      <c r="R59" s="234"/>
      <c r="S59" s="234" t="s">
        <v>185</v>
      </c>
      <c r="T59" s="235" t="s">
        <v>122</v>
      </c>
      <c r="U59" s="219">
        <v>6.7000000000000004E-2</v>
      </c>
      <c r="V59" s="219">
        <f>ROUND(E59*U59,2)</f>
        <v>1.96</v>
      </c>
      <c r="W59" s="219"/>
      <c r="X59" s="219" t="s">
        <v>123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124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39" t="s">
        <v>231</v>
      </c>
      <c r="D60" s="220"/>
      <c r="E60" s="221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126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39" t="s">
        <v>232</v>
      </c>
      <c r="D61" s="220"/>
      <c r="E61" s="221">
        <v>29.25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126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29">
        <v>14</v>
      </c>
      <c r="B62" s="230" t="s">
        <v>228</v>
      </c>
      <c r="C62" s="238" t="s">
        <v>229</v>
      </c>
      <c r="D62" s="231" t="s">
        <v>183</v>
      </c>
      <c r="E62" s="232">
        <v>29.25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4">
        <v>0</v>
      </c>
      <c r="O62" s="234">
        <f>ROUND(E62*N62,2)</f>
        <v>0</v>
      </c>
      <c r="P62" s="234">
        <v>0</v>
      </c>
      <c r="Q62" s="234">
        <f>ROUND(E62*P62,2)</f>
        <v>0</v>
      </c>
      <c r="R62" s="234"/>
      <c r="S62" s="234" t="s">
        <v>185</v>
      </c>
      <c r="T62" s="235" t="s">
        <v>122</v>
      </c>
      <c r="U62" s="219">
        <v>9.2999999999999999E-2</v>
      </c>
      <c r="V62" s="219">
        <f>ROUND(E62*U62,2)</f>
        <v>2.72</v>
      </c>
      <c r="W62" s="219"/>
      <c r="X62" s="219" t="s">
        <v>123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124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39" t="s">
        <v>244</v>
      </c>
      <c r="D63" s="220"/>
      <c r="E63" s="221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126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39" t="s">
        <v>231</v>
      </c>
      <c r="D64" s="220"/>
      <c r="E64" s="221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126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39" t="s">
        <v>232</v>
      </c>
      <c r="D65" s="220"/>
      <c r="E65" s="221">
        <v>29.25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126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29">
        <v>15</v>
      </c>
      <c r="B66" s="230" t="s">
        <v>245</v>
      </c>
      <c r="C66" s="238" t="s">
        <v>246</v>
      </c>
      <c r="D66" s="231" t="s">
        <v>207</v>
      </c>
      <c r="E66" s="232">
        <v>210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4">
        <v>0</v>
      </c>
      <c r="O66" s="234">
        <f>ROUND(E66*N66,2)</f>
        <v>0</v>
      </c>
      <c r="P66" s="234">
        <v>0</v>
      </c>
      <c r="Q66" s="234">
        <f>ROUND(E66*P66,2)</f>
        <v>0</v>
      </c>
      <c r="R66" s="234"/>
      <c r="S66" s="234" t="s">
        <v>121</v>
      </c>
      <c r="T66" s="235" t="s">
        <v>122</v>
      </c>
      <c r="U66" s="219">
        <v>0</v>
      </c>
      <c r="V66" s="219">
        <f>ROUND(E66*U66,2)</f>
        <v>0</v>
      </c>
      <c r="W66" s="219"/>
      <c r="X66" s="219" t="s">
        <v>123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124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39" t="s">
        <v>247</v>
      </c>
      <c r="D67" s="220"/>
      <c r="E67" s="221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126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39" t="s">
        <v>248</v>
      </c>
      <c r="D68" s="220"/>
      <c r="E68" s="221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126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39" t="s">
        <v>249</v>
      </c>
      <c r="D69" s="220"/>
      <c r="E69" s="221">
        <v>210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126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9">
        <v>16</v>
      </c>
      <c r="B70" s="230" t="s">
        <v>250</v>
      </c>
      <c r="C70" s="238" t="s">
        <v>251</v>
      </c>
      <c r="D70" s="231" t="s">
        <v>252</v>
      </c>
      <c r="E70" s="232">
        <v>4.2080000000000002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4">
        <v>1</v>
      </c>
      <c r="O70" s="234">
        <f>ROUND(E70*N70,2)</f>
        <v>4.21</v>
      </c>
      <c r="P70" s="234">
        <v>0</v>
      </c>
      <c r="Q70" s="234">
        <f>ROUND(E70*P70,2)</f>
        <v>0</v>
      </c>
      <c r="R70" s="234"/>
      <c r="S70" s="234" t="s">
        <v>121</v>
      </c>
      <c r="T70" s="235" t="s">
        <v>122</v>
      </c>
      <c r="U70" s="219">
        <v>0</v>
      </c>
      <c r="V70" s="219">
        <f>ROUND(E70*U70,2)</f>
        <v>0</v>
      </c>
      <c r="W70" s="219"/>
      <c r="X70" s="219" t="s">
        <v>253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254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39" t="s">
        <v>247</v>
      </c>
      <c r="D71" s="220"/>
      <c r="E71" s="221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126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39" t="s">
        <v>255</v>
      </c>
      <c r="D72" s="220"/>
      <c r="E72" s="221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126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39" t="s">
        <v>256</v>
      </c>
      <c r="D73" s="220"/>
      <c r="E73" s="221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126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39" t="s">
        <v>257</v>
      </c>
      <c r="D74" s="220"/>
      <c r="E74" s="221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126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39" t="s">
        <v>258</v>
      </c>
      <c r="D75" s="220"/>
      <c r="E75" s="221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126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39" t="s">
        <v>259</v>
      </c>
      <c r="D76" s="220"/>
      <c r="E76" s="221">
        <v>4.21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126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29">
        <v>17</v>
      </c>
      <c r="B77" s="230" t="s">
        <v>260</v>
      </c>
      <c r="C77" s="238" t="s">
        <v>261</v>
      </c>
      <c r="D77" s="231" t="s">
        <v>207</v>
      </c>
      <c r="E77" s="232">
        <v>700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4"/>
      <c r="S77" s="234" t="s">
        <v>121</v>
      </c>
      <c r="T77" s="235" t="s">
        <v>122</v>
      </c>
      <c r="U77" s="219">
        <v>0</v>
      </c>
      <c r="V77" s="219">
        <f>ROUND(E77*U77,2)</f>
        <v>0</v>
      </c>
      <c r="W77" s="219"/>
      <c r="X77" s="219" t="s">
        <v>123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124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39" t="s">
        <v>240</v>
      </c>
      <c r="D78" s="220"/>
      <c r="E78" s="221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126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39" t="s">
        <v>241</v>
      </c>
      <c r="D79" s="220"/>
      <c r="E79" s="221">
        <v>700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0"/>
      <c r="Z79" s="210"/>
      <c r="AA79" s="210"/>
      <c r="AB79" s="210"/>
      <c r="AC79" s="210"/>
      <c r="AD79" s="210"/>
      <c r="AE79" s="210"/>
      <c r="AF79" s="210"/>
      <c r="AG79" s="210" t="s">
        <v>126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29">
        <v>18</v>
      </c>
      <c r="B80" s="230" t="s">
        <v>262</v>
      </c>
      <c r="C80" s="238" t="s">
        <v>263</v>
      </c>
      <c r="D80" s="231" t="s">
        <v>264</v>
      </c>
      <c r="E80" s="232">
        <v>27.3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4">
        <v>1E-3</v>
      </c>
      <c r="O80" s="234">
        <f>ROUND(E80*N80,2)</f>
        <v>0.03</v>
      </c>
      <c r="P80" s="234">
        <v>0</v>
      </c>
      <c r="Q80" s="234">
        <f>ROUND(E80*P80,2)</f>
        <v>0</v>
      </c>
      <c r="R80" s="234" t="s">
        <v>265</v>
      </c>
      <c r="S80" s="234" t="s">
        <v>185</v>
      </c>
      <c r="T80" s="235" t="s">
        <v>122</v>
      </c>
      <c r="U80" s="219">
        <v>0</v>
      </c>
      <c r="V80" s="219">
        <f>ROUND(E80*U80,2)</f>
        <v>0</v>
      </c>
      <c r="W80" s="219"/>
      <c r="X80" s="219" t="s">
        <v>253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254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39" t="s">
        <v>266</v>
      </c>
      <c r="D81" s="220"/>
      <c r="E81" s="221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126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39" t="s">
        <v>267</v>
      </c>
      <c r="D82" s="220"/>
      <c r="E82" s="221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126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39" t="s">
        <v>268</v>
      </c>
      <c r="D83" s="220"/>
      <c r="E83" s="221">
        <v>27.3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126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29">
        <v>19</v>
      </c>
      <c r="B84" s="230" t="s">
        <v>269</v>
      </c>
      <c r="C84" s="238" t="s">
        <v>270</v>
      </c>
      <c r="D84" s="231" t="s">
        <v>207</v>
      </c>
      <c r="E84" s="232">
        <v>1400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4">
        <v>0</v>
      </c>
      <c r="O84" s="234">
        <f>ROUND(E84*N84,2)</f>
        <v>0</v>
      </c>
      <c r="P84" s="234">
        <v>0</v>
      </c>
      <c r="Q84" s="234">
        <f>ROUND(E84*P84,2)</f>
        <v>0</v>
      </c>
      <c r="R84" s="234"/>
      <c r="S84" s="234" t="s">
        <v>185</v>
      </c>
      <c r="T84" s="235" t="s">
        <v>122</v>
      </c>
      <c r="U84" s="219">
        <v>2E-3</v>
      </c>
      <c r="V84" s="219">
        <f>ROUND(E84*U84,2)</f>
        <v>2.8</v>
      </c>
      <c r="W84" s="219"/>
      <c r="X84" s="219" t="s">
        <v>123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124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39" t="s">
        <v>271</v>
      </c>
      <c r="D85" s="220"/>
      <c r="E85" s="221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126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39" t="s">
        <v>272</v>
      </c>
      <c r="D86" s="220"/>
      <c r="E86" s="221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126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39" t="s">
        <v>273</v>
      </c>
      <c r="D87" s="220"/>
      <c r="E87" s="221">
        <v>1400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126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9">
        <v>20</v>
      </c>
      <c r="B88" s="230" t="s">
        <v>274</v>
      </c>
      <c r="C88" s="238" t="s">
        <v>275</v>
      </c>
      <c r="D88" s="231" t="s">
        <v>207</v>
      </c>
      <c r="E88" s="232">
        <v>1400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4">
        <v>0</v>
      </c>
      <c r="O88" s="234">
        <f>ROUND(E88*N88,2)</f>
        <v>0</v>
      </c>
      <c r="P88" s="234">
        <v>0</v>
      </c>
      <c r="Q88" s="234">
        <f>ROUND(E88*P88,2)</f>
        <v>0</v>
      </c>
      <c r="R88" s="234"/>
      <c r="S88" s="234" t="s">
        <v>185</v>
      </c>
      <c r="T88" s="235" t="s">
        <v>122</v>
      </c>
      <c r="U88" s="219">
        <v>1E-3</v>
      </c>
      <c r="V88" s="219">
        <f>ROUND(E88*U88,2)</f>
        <v>1.4</v>
      </c>
      <c r="W88" s="219"/>
      <c r="X88" s="219" t="s">
        <v>123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124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39" t="s">
        <v>271</v>
      </c>
      <c r="D89" s="220"/>
      <c r="E89" s="221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126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39" t="s">
        <v>272</v>
      </c>
      <c r="D90" s="220"/>
      <c r="E90" s="221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126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39" t="s">
        <v>273</v>
      </c>
      <c r="D91" s="220"/>
      <c r="E91" s="221">
        <v>1400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126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29">
        <v>21</v>
      </c>
      <c r="B92" s="230" t="s">
        <v>276</v>
      </c>
      <c r="C92" s="238" t="s">
        <v>277</v>
      </c>
      <c r="D92" s="231" t="s">
        <v>207</v>
      </c>
      <c r="E92" s="232">
        <v>1400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4">
        <v>0</v>
      </c>
      <c r="O92" s="234">
        <f>ROUND(E92*N92,2)</f>
        <v>0</v>
      </c>
      <c r="P92" s="234">
        <v>0</v>
      </c>
      <c r="Q92" s="234">
        <f>ROUND(E92*P92,2)</f>
        <v>0</v>
      </c>
      <c r="R92" s="234"/>
      <c r="S92" s="234" t="s">
        <v>185</v>
      </c>
      <c r="T92" s="235" t="s">
        <v>122</v>
      </c>
      <c r="U92" s="219">
        <v>1E-3</v>
      </c>
      <c r="V92" s="219">
        <f>ROUND(E92*U92,2)</f>
        <v>1.4</v>
      </c>
      <c r="W92" s="219"/>
      <c r="X92" s="219" t="s">
        <v>123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124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39" t="s">
        <v>271</v>
      </c>
      <c r="D93" s="220"/>
      <c r="E93" s="221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126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39" t="s">
        <v>272</v>
      </c>
      <c r="D94" s="220"/>
      <c r="E94" s="221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126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39" t="s">
        <v>273</v>
      </c>
      <c r="D95" s="220"/>
      <c r="E95" s="221">
        <v>1400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126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9">
        <v>22</v>
      </c>
      <c r="B96" s="230" t="s">
        <v>278</v>
      </c>
      <c r="C96" s="238" t="s">
        <v>279</v>
      </c>
      <c r="D96" s="231" t="s">
        <v>207</v>
      </c>
      <c r="E96" s="232">
        <v>2100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4">
        <v>0</v>
      </c>
      <c r="O96" s="234">
        <f>ROUND(E96*N96,2)</f>
        <v>0</v>
      </c>
      <c r="P96" s="234">
        <v>0</v>
      </c>
      <c r="Q96" s="234">
        <f>ROUND(E96*P96,2)</f>
        <v>0</v>
      </c>
      <c r="R96" s="234"/>
      <c r="S96" s="234" t="s">
        <v>185</v>
      </c>
      <c r="T96" s="235" t="s">
        <v>122</v>
      </c>
      <c r="U96" s="219">
        <v>1.4999999999999999E-2</v>
      </c>
      <c r="V96" s="219">
        <f>ROUND(E96*U96,2)</f>
        <v>31.5</v>
      </c>
      <c r="W96" s="219"/>
      <c r="X96" s="219" t="s">
        <v>123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124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39" t="s">
        <v>280</v>
      </c>
      <c r="D97" s="220"/>
      <c r="E97" s="221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0"/>
      <c r="Z97" s="210"/>
      <c r="AA97" s="210"/>
      <c r="AB97" s="210"/>
      <c r="AC97" s="210"/>
      <c r="AD97" s="210"/>
      <c r="AE97" s="210"/>
      <c r="AF97" s="210"/>
      <c r="AG97" s="210" t="s">
        <v>126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39" t="s">
        <v>281</v>
      </c>
      <c r="D98" s="220"/>
      <c r="E98" s="221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126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39" t="s">
        <v>282</v>
      </c>
      <c r="D99" s="220"/>
      <c r="E99" s="221">
        <v>2100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126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29">
        <v>23</v>
      </c>
      <c r="B100" s="230" t="s">
        <v>283</v>
      </c>
      <c r="C100" s="238" t="s">
        <v>284</v>
      </c>
      <c r="D100" s="231" t="s">
        <v>207</v>
      </c>
      <c r="E100" s="232">
        <v>700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4">
        <v>0</v>
      </c>
      <c r="O100" s="234">
        <f>ROUND(E100*N100,2)</f>
        <v>0</v>
      </c>
      <c r="P100" s="234">
        <v>0</v>
      </c>
      <c r="Q100" s="234">
        <f>ROUND(E100*P100,2)</f>
        <v>0</v>
      </c>
      <c r="R100" s="234"/>
      <c r="S100" s="234" t="s">
        <v>185</v>
      </c>
      <c r="T100" s="235" t="s">
        <v>122</v>
      </c>
      <c r="U100" s="219">
        <v>3.5000000000000001E-3</v>
      </c>
      <c r="V100" s="219">
        <f>ROUND(E100*U100,2)</f>
        <v>2.4500000000000002</v>
      </c>
      <c r="W100" s="219"/>
      <c r="X100" s="219" t="s">
        <v>123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124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39" t="s">
        <v>240</v>
      </c>
      <c r="D101" s="220"/>
      <c r="E101" s="221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126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39" t="s">
        <v>241</v>
      </c>
      <c r="D102" s="220"/>
      <c r="E102" s="221">
        <v>700</v>
      </c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126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29">
        <v>24</v>
      </c>
      <c r="B103" s="230" t="s">
        <v>285</v>
      </c>
      <c r="C103" s="238" t="s">
        <v>286</v>
      </c>
      <c r="D103" s="231" t="s">
        <v>252</v>
      </c>
      <c r="E103" s="232">
        <v>3.5000000000000003E-2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4">
        <v>0</v>
      </c>
      <c r="O103" s="234">
        <f>ROUND(E103*N103,2)</f>
        <v>0</v>
      </c>
      <c r="P103" s="234">
        <v>0</v>
      </c>
      <c r="Q103" s="234">
        <f>ROUND(E103*P103,2)</f>
        <v>0</v>
      </c>
      <c r="R103" s="234"/>
      <c r="S103" s="234" t="s">
        <v>185</v>
      </c>
      <c r="T103" s="235" t="s">
        <v>122</v>
      </c>
      <c r="U103" s="219">
        <v>21.428999999999998</v>
      </c>
      <c r="V103" s="219">
        <f>ROUND(E103*U103,2)</f>
        <v>0.75</v>
      </c>
      <c r="W103" s="219"/>
      <c r="X103" s="219" t="s">
        <v>123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124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39" t="s">
        <v>287</v>
      </c>
      <c r="D104" s="220"/>
      <c r="E104" s="221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126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39" t="s">
        <v>288</v>
      </c>
      <c r="D105" s="220"/>
      <c r="E105" s="221">
        <v>0.04</v>
      </c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126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29">
        <v>25</v>
      </c>
      <c r="B106" s="230" t="s">
        <v>289</v>
      </c>
      <c r="C106" s="238" t="s">
        <v>290</v>
      </c>
      <c r="D106" s="231" t="s">
        <v>264</v>
      </c>
      <c r="E106" s="232">
        <v>38.5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4">
        <v>1E-3</v>
      </c>
      <c r="O106" s="234">
        <f>ROUND(E106*N106,2)</f>
        <v>0.04</v>
      </c>
      <c r="P106" s="234">
        <v>0</v>
      </c>
      <c r="Q106" s="234">
        <f>ROUND(E106*P106,2)</f>
        <v>0</v>
      </c>
      <c r="R106" s="234" t="s">
        <v>265</v>
      </c>
      <c r="S106" s="234" t="s">
        <v>185</v>
      </c>
      <c r="T106" s="235" t="s">
        <v>122</v>
      </c>
      <c r="U106" s="219">
        <v>0</v>
      </c>
      <c r="V106" s="219">
        <f>ROUND(E106*U106,2)</f>
        <v>0</v>
      </c>
      <c r="W106" s="219"/>
      <c r="X106" s="219" t="s">
        <v>253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254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39" t="s">
        <v>291</v>
      </c>
      <c r="D107" s="220"/>
      <c r="E107" s="221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126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39" t="s">
        <v>292</v>
      </c>
      <c r="D108" s="220"/>
      <c r="E108" s="221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126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39" t="s">
        <v>293</v>
      </c>
      <c r="D109" s="220"/>
      <c r="E109" s="221">
        <v>38.5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126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29">
        <v>26</v>
      </c>
      <c r="B110" s="230" t="s">
        <v>294</v>
      </c>
      <c r="C110" s="238" t="s">
        <v>295</v>
      </c>
      <c r="D110" s="231" t="s">
        <v>207</v>
      </c>
      <c r="E110" s="232">
        <v>4200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4">
        <v>0</v>
      </c>
      <c r="O110" s="234">
        <f>ROUND(E110*N110,2)</f>
        <v>0</v>
      </c>
      <c r="P110" s="234">
        <v>0</v>
      </c>
      <c r="Q110" s="234">
        <f>ROUND(E110*P110,2)</f>
        <v>0</v>
      </c>
      <c r="R110" s="234"/>
      <c r="S110" s="234" t="s">
        <v>121</v>
      </c>
      <c r="T110" s="235" t="s">
        <v>122</v>
      </c>
      <c r="U110" s="219">
        <v>0</v>
      </c>
      <c r="V110" s="219">
        <f>ROUND(E110*U110,2)</f>
        <v>0</v>
      </c>
      <c r="W110" s="219"/>
      <c r="X110" s="219" t="s">
        <v>123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124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39" t="s">
        <v>296</v>
      </c>
      <c r="D111" s="220"/>
      <c r="E111" s="221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126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39" t="s">
        <v>297</v>
      </c>
      <c r="D112" s="220"/>
      <c r="E112" s="221">
        <v>4200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126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">
      <c r="A113" s="223" t="s">
        <v>116</v>
      </c>
      <c r="B113" s="224" t="s">
        <v>66</v>
      </c>
      <c r="C113" s="237" t="s">
        <v>67</v>
      </c>
      <c r="D113" s="225"/>
      <c r="E113" s="226"/>
      <c r="F113" s="227"/>
      <c r="G113" s="227">
        <f>SUMIF(AG114:AG125,"&lt;&gt;NOR",G114:G125)</f>
        <v>0</v>
      </c>
      <c r="H113" s="227"/>
      <c r="I113" s="227">
        <f>SUM(I114:I125)</f>
        <v>0</v>
      </c>
      <c r="J113" s="227"/>
      <c r="K113" s="227">
        <f>SUM(K114:K125)</f>
        <v>0</v>
      </c>
      <c r="L113" s="227"/>
      <c r="M113" s="227">
        <f>SUM(M114:M125)</f>
        <v>0</v>
      </c>
      <c r="N113" s="227"/>
      <c r="O113" s="227">
        <f>SUM(O114:O125)</f>
        <v>3.65</v>
      </c>
      <c r="P113" s="227"/>
      <c r="Q113" s="227">
        <f>SUM(Q114:Q125)</f>
        <v>0</v>
      </c>
      <c r="R113" s="227"/>
      <c r="S113" s="227"/>
      <c r="T113" s="228"/>
      <c r="U113" s="222"/>
      <c r="V113" s="222">
        <f>SUM(V114:V125)</f>
        <v>10.969999999999999</v>
      </c>
      <c r="W113" s="222"/>
      <c r="X113" s="222"/>
      <c r="AG113" t="s">
        <v>117</v>
      </c>
    </row>
    <row r="114" spans="1:60" outlineLevel="1" x14ac:dyDescent="0.2">
      <c r="A114" s="229">
        <v>27</v>
      </c>
      <c r="B114" s="230" t="s">
        <v>298</v>
      </c>
      <c r="C114" s="238" t="s">
        <v>299</v>
      </c>
      <c r="D114" s="231" t="s">
        <v>183</v>
      </c>
      <c r="E114" s="232">
        <v>1.68</v>
      </c>
      <c r="F114" s="233"/>
      <c r="G114" s="234">
        <f>ROUND(E114*F114,2)</f>
        <v>0</v>
      </c>
      <c r="H114" s="233"/>
      <c r="I114" s="234">
        <f>ROUND(E114*H114,2)</f>
        <v>0</v>
      </c>
      <c r="J114" s="233"/>
      <c r="K114" s="234">
        <f>ROUND(E114*J114,2)</f>
        <v>0</v>
      </c>
      <c r="L114" s="234">
        <v>21</v>
      </c>
      <c r="M114" s="234">
        <f>G114*(1+L114/100)</f>
        <v>0</v>
      </c>
      <c r="N114" s="234">
        <v>2.16</v>
      </c>
      <c r="O114" s="234">
        <f>ROUND(E114*N114,2)</f>
        <v>3.63</v>
      </c>
      <c r="P114" s="234">
        <v>0</v>
      </c>
      <c r="Q114" s="234">
        <f>ROUND(E114*P114,2)</f>
        <v>0</v>
      </c>
      <c r="R114" s="234"/>
      <c r="S114" s="234" t="s">
        <v>121</v>
      </c>
      <c r="T114" s="235" t="s">
        <v>122</v>
      </c>
      <c r="U114" s="219">
        <v>0</v>
      </c>
      <c r="V114" s="219">
        <f>ROUND(E114*U114,2)</f>
        <v>0</v>
      </c>
      <c r="W114" s="219"/>
      <c r="X114" s="219" t="s">
        <v>123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124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39" t="s">
        <v>300</v>
      </c>
      <c r="D115" s="220"/>
      <c r="E115" s="221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126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39" t="s">
        <v>301</v>
      </c>
      <c r="D116" s="220"/>
      <c r="E116" s="221">
        <v>1.68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126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29">
        <v>28</v>
      </c>
      <c r="B117" s="230" t="s">
        <v>302</v>
      </c>
      <c r="C117" s="238" t="s">
        <v>303</v>
      </c>
      <c r="D117" s="231" t="s">
        <v>183</v>
      </c>
      <c r="E117" s="232">
        <v>11.76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4">
        <v>0</v>
      </c>
      <c r="O117" s="234">
        <f>ROUND(E117*N117,2)</f>
        <v>0</v>
      </c>
      <c r="P117" s="234">
        <v>0</v>
      </c>
      <c r="Q117" s="234">
        <f>ROUND(E117*P117,2)</f>
        <v>0</v>
      </c>
      <c r="R117" s="234"/>
      <c r="S117" s="234" t="s">
        <v>121</v>
      </c>
      <c r="T117" s="235" t="s">
        <v>122</v>
      </c>
      <c r="U117" s="219">
        <v>0</v>
      </c>
      <c r="V117" s="219">
        <f>ROUND(E117*U117,2)</f>
        <v>0</v>
      </c>
      <c r="W117" s="219"/>
      <c r="X117" s="219" t="s">
        <v>123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124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39" t="s">
        <v>304</v>
      </c>
      <c r="D118" s="220"/>
      <c r="E118" s="221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126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39" t="s">
        <v>305</v>
      </c>
      <c r="D119" s="220"/>
      <c r="E119" s="221">
        <v>11.76</v>
      </c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126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9">
        <v>29</v>
      </c>
      <c r="B120" s="230" t="s">
        <v>306</v>
      </c>
      <c r="C120" s="238" t="s">
        <v>307</v>
      </c>
      <c r="D120" s="231" t="s">
        <v>207</v>
      </c>
      <c r="E120" s="232">
        <v>14.24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4">
        <v>1.4400000000000001E-3</v>
      </c>
      <c r="O120" s="234">
        <f>ROUND(E120*N120,2)</f>
        <v>0.02</v>
      </c>
      <c r="P120" s="234">
        <v>0</v>
      </c>
      <c r="Q120" s="234">
        <f>ROUND(E120*P120,2)</f>
        <v>0</v>
      </c>
      <c r="R120" s="234"/>
      <c r="S120" s="234" t="s">
        <v>185</v>
      </c>
      <c r="T120" s="235" t="s">
        <v>122</v>
      </c>
      <c r="U120" s="219">
        <v>0.45</v>
      </c>
      <c r="V120" s="219">
        <f>ROUND(E120*U120,2)</f>
        <v>6.41</v>
      </c>
      <c r="W120" s="219"/>
      <c r="X120" s="219" t="s">
        <v>123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124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39" t="s">
        <v>308</v>
      </c>
      <c r="D121" s="220"/>
      <c r="E121" s="221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126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39" t="s">
        <v>309</v>
      </c>
      <c r="D122" s="220"/>
      <c r="E122" s="221">
        <v>14.24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126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29">
        <v>30</v>
      </c>
      <c r="B123" s="230" t="s">
        <v>310</v>
      </c>
      <c r="C123" s="238" t="s">
        <v>311</v>
      </c>
      <c r="D123" s="231" t="s">
        <v>207</v>
      </c>
      <c r="E123" s="232">
        <v>14.24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4">
        <v>4.0000000000000003E-5</v>
      </c>
      <c r="O123" s="234">
        <f>ROUND(E123*N123,2)</f>
        <v>0</v>
      </c>
      <c r="P123" s="234">
        <v>0</v>
      </c>
      <c r="Q123" s="234">
        <f>ROUND(E123*P123,2)</f>
        <v>0</v>
      </c>
      <c r="R123" s="234"/>
      <c r="S123" s="234" t="s">
        <v>185</v>
      </c>
      <c r="T123" s="235" t="s">
        <v>122</v>
      </c>
      <c r="U123" s="219">
        <v>0.32</v>
      </c>
      <c r="V123" s="219">
        <f>ROUND(E123*U123,2)</f>
        <v>4.5599999999999996</v>
      </c>
      <c r="W123" s="219"/>
      <c r="X123" s="219" t="s">
        <v>123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124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39" t="s">
        <v>312</v>
      </c>
      <c r="D124" s="220"/>
      <c r="E124" s="221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126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39" t="s">
        <v>309</v>
      </c>
      <c r="D125" s="220"/>
      <c r="E125" s="221">
        <v>14.24</v>
      </c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126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">
      <c r="A126" s="223" t="s">
        <v>116</v>
      </c>
      <c r="B126" s="224" t="s">
        <v>68</v>
      </c>
      <c r="C126" s="237" t="s">
        <v>69</v>
      </c>
      <c r="D126" s="225"/>
      <c r="E126" s="226"/>
      <c r="F126" s="227"/>
      <c r="G126" s="227">
        <f>SUMIF(AG127:AG138,"&lt;&gt;NOR",G127:G138)</f>
        <v>0</v>
      </c>
      <c r="H126" s="227"/>
      <c r="I126" s="227">
        <f>SUM(I127:I138)</f>
        <v>0</v>
      </c>
      <c r="J126" s="227"/>
      <c r="K126" s="227">
        <f>SUM(K127:K138)</f>
        <v>0</v>
      </c>
      <c r="L126" s="227"/>
      <c r="M126" s="227">
        <f>SUM(M127:M138)</f>
        <v>0</v>
      </c>
      <c r="N126" s="227"/>
      <c r="O126" s="227">
        <f>SUM(O127:O138)</f>
        <v>19.98</v>
      </c>
      <c r="P126" s="227"/>
      <c r="Q126" s="227">
        <f>SUM(Q127:Q138)</f>
        <v>0</v>
      </c>
      <c r="R126" s="227"/>
      <c r="S126" s="227"/>
      <c r="T126" s="228"/>
      <c r="U126" s="222"/>
      <c r="V126" s="222">
        <f>SUM(V127:V138)</f>
        <v>19.690000000000001</v>
      </c>
      <c r="W126" s="222"/>
      <c r="X126" s="222"/>
      <c r="AG126" t="s">
        <v>117</v>
      </c>
    </row>
    <row r="127" spans="1:60" outlineLevel="1" x14ac:dyDescent="0.2">
      <c r="A127" s="229">
        <v>31</v>
      </c>
      <c r="B127" s="230" t="s">
        <v>313</v>
      </c>
      <c r="C127" s="238" t="s">
        <v>314</v>
      </c>
      <c r="D127" s="231" t="s">
        <v>207</v>
      </c>
      <c r="E127" s="232">
        <v>256.60000000000002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4">
        <v>3.0000000000000001E-5</v>
      </c>
      <c r="O127" s="234">
        <f>ROUND(E127*N127,2)</f>
        <v>0.01</v>
      </c>
      <c r="P127" s="234">
        <v>0</v>
      </c>
      <c r="Q127" s="234">
        <f>ROUND(E127*P127,2)</f>
        <v>0</v>
      </c>
      <c r="R127" s="234" t="s">
        <v>315</v>
      </c>
      <c r="S127" s="234" t="s">
        <v>185</v>
      </c>
      <c r="T127" s="235" t="s">
        <v>122</v>
      </c>
      <c r="U127" s="219">
        <v>3.1E-2</v>
      </c>
      <c r="V127" s="219">
        <f>ROUND(E127*U127,2)</f>
        <v>7.95</v>
      </c>
      <c r="W127" s="219"/>
      <c r="X127" s="219" t="s">
        <v>123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124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39" t="s">
        <v>209</v>
      </c>
      <c r="D128" s="220"/>
      <c r="E128" s="221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126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39" t="s">
        <v>210</v>
      </c>
      <c r="D129" s="220"/>
      <c r="E129" s="221">
        <v>256.60000000000002</v>
      </c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126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29">
        <v>32</v>
      </c>
      <c r="B130" s="230" t="s">
        <v>316</v>
      </c>
      <c r="C130" s="238" t="s">
        <v>317</v>
      </c>
      <c r="D130" s="231" t="s">
        <v>207</v>
      </c>
      <c r="E130" s="232">
        <v>269.43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21</v>
      </c>
      <c r="M130" s="234">
        <f>G130*(1+L130/100)</f>
        <v>0</v>
      </c>
      <c r="N130" s="234">
        <v>4.0000000000000002E-4</v>
      </c>
      <c r="O130" s="234">
        <f>ROUND(E130*N130,2)</f>
        <v>0.11</v>
      </c>
      <c r="P130" s="234">
        <v>0</v>
      </c>
      <c r="Q130" s="234">
        <f>ROUND(E130*P130,2)</f>
        <v>0</v>
      </c>
      <c r="R130" s="234"/>
      <c r="S130" s="234" t="s">
        <v>121</v>
      </c>
      <c r="T130" s="235" t="s">
        <v>122</v>
      </c>
      <c r="U130" s="219">
        <v>0</v>
      </c>
      <c r="V130" s="219">
        <f>ROUND(E130*U130,2)</f>
        <v>0</v>
      </c>
      <c r="W130" s="219"/>
      <c r="X130" s="219" t="s">
        <v>253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254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39" t="s">
        <v>318</v>
      </c>
      <c r="D131" s="220"/>
      <c r="E131" s="221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126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39" t="s">
        <v>319</v>
      </c>
      <c r="D132" s="220"/>
      <c r="E132" s="221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126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39" t="s">
        <v>320</v>
      </c>
      <c r="D133" s="220"/>
      <c r="E133" s="221">
        <v>269.43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126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29">
        <v>33</v>
      </c>
      <c r="B134" s="230" t="s">
        <v>321</v>
      </c>
      <c r="C134" s="238" t="s">
        <v>322</v>
      </c>
      <c r="D134" s="231" t="s">
        <v>183</v>
      </c>
      <c r="E134" s="232">
        <v>8.1649999999999991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4">
        <v>2.4327899999999998</v>
      </c>
      <c r="O134" s="234">
        <f>ROUND(E134*N134,2)</f>
        <v>19.86</v>
      </c>
      <c r="P134" s="234">
        <v>0</v>
      </c>
      <c r="Q134" s="234">
        <f>ROUND(E134*P134,2)</f>
        <v>0</v>
      </c>
      <c r="R134" s="234"/>
      <c r="S134" s="234" t="s">
        <v>185</v>
      </c>
      <c r="T134" s="235" t="s">
        <v>122</v>
      </c>
      <c r="U134" s="219">
        <v>1.4379999999999999</v>
      </c>
      <c r="V134" s="219">
        <f>ROUND(E134*U134,2)</f>
        <v>11.74</v>
      </c>
      <c r="W134" s="219"/>
      <c r="X134" s="219" t="s">
        <v>123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124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39" t="s">
        <v>323</v>
      </c>
      <c r="D135" s="220"/>
      <c r="E135" s="221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126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39" t="s">
        <v>324</v>
      </c>
      <c r="D136" s="220"/>
      <c r="E136" s="221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126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39" t="s">
        <v>325</v>
      </c>
      <c r="D137" s="220"/>
      <c r="E137" s="221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126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39" t="s">
        <v>326</v>
      </c>
      <c r="D138" s="220"/>
      <c r="E138" s="221">
        <v>8.16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126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x14ac:dyDescent="0.2">
      <c r="A139" s="223" t="s">
        <v>116</v>
      </c>
      <c r="B139" s="224" t="s">
        <v>70</v>
      </c>
      <c r="C139" s="237" t="s">
        <v>71</v>
      </c>
      <c r="D139" s="225"/>
      <c r="E139" s="226"/>
      <c r="F139" s="227"/>
      <c r="G139" s="227">
        <f>SUMIF(AG140:AG145,"&lt;&gt;NOR",G140:G145)</f>
        <v>0</v>
      </c>
      <c r="H139" s="227"/>
      <c r="I139" s="227">
        <f>SUM(I140:I145)</f>
        <v>0</v>
      </c>
      <c r="J139" s="227"/>
      <c r="K139" s="227">
        <f>SUM(K140:K145)</f>
        <v>0</v>
      </c>
      <c r="L139" s="227"/>
      <c r="M139" s="227">
        <f>SUM(M140:M145)</f>
        <v>0</v>
      </c>
      <c r="N139" s="227"/>
      <c r="O139" s="227">
        <f>SUM(O140:O145)</f>
        <v>19.41</v>
      </c>
      <c r="P139" s="227"/>
      <c r="Q139" s="227">
        <f>SUM(Q140:Q145)</f>
        <v>0</v>
      </c>
      <c r="R139" s="227"/>
      <c r="S139" s="227"/>
      <c r="T139" s="228"/>
      <c r="U139" s="222"/>
      <c r="V139" s="222">
        <f>SUM(V140:V145)</f>
        <v>0</v>
      </c>
      <c r="W139" s="222"/>
      <c r="X139" s="222"/>
      <c r="AG139" t="s">
        <v>117</v>
      </c>
    </row>
    <row r="140" spans="1:60" ht="33.75" outlineLevel="1" x14ac:dyDescent="0.2">
      <c r="A140" s="229">
        <v>34</v>
      </c>
      <c r="B140" s="230" t="s">
        <v>327</v>
      </c>
      <c r="C140" s="238" t="s">
        <v>328</v>
      </c>
      <c r="D140" s="231" t="s">
        <v>183</v>
      </c>
      <c r="E140" s="232">
        <v>6.72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4">
        <v>2.8888799999999999</v>
      </c>
      <c r="O140" s="234">
        <f>ROUND(E140*N140,2)</f>
        <v>19.41</v>
      </c>
      <c r="P140" s="234">
        <v>0</v>
      </c>
      <c r="Q140" s="234">
        <f>ROUND(E140*P140,2)</f>
        <v>0</v>
      </c>
      <c r="R140" s="234"/>
      <c r="S140" s="234" t="s">
        <v>121</v>
      </c>
      <c r="T140" s="235" t="s">
        <v>122</v>
      </c>
      <c r="U140" s="219">
        <v>0</v>
      </c>
      <c r="V140" s="219">
        <f>ROUND(E140*U140,2)</f>
        <v>0</v>
      </c>
      <c r="W140" s="219"/>
      <c r="X140" s="219" t="s">
        <v>123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124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39" t="s">
        <v>329</v>
      </c>
      <c r="D141" s="220"/>
      <c r="E141" s="221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126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39" t="s">
        <v>330</v>
      </c>
      <c r="D142" s="220"/>
      <c r="E142" s="221">
        <v>6.72</v>
      </c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126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29">
        <v>35</v>
      </c>
      <c r="B143" s="230" t="s">
        <v>331</v>
      </c>
      <c r="C143" s="238" t="s">
        <v>332</v>
      </c>
      <c r="D143" s="231" t="s">
        <v>183</v>
      </c>
      <c r="E143" s="232">
        <v>6.72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4">
        <v>0</v>
      </c>
      <c r="O143" s="234">
        <f>ROUND(E143*N143,2)</f>
        <v>0</v>
      </c>
      <c r="P143" s="234">
        <v>0</v>
      </c>
      <c r="Q143" s="234">
        <f>ROUND(E143*P143,2)</f>
        <v>0</v>
      </c>
      <c r="R143" s="234"/>
      <c r="S143" s="234" t="s">
        <v>121</v>
      </c>
      <c r="T143" s="235" t="s">
        <v>122</v>
      </c>
      <c r="U143" s="219">
        <v>0</v>
      </c>
      <c r="V143" s="219">
        <f>ROUND(E143*U143,2)</f>
        <v>0</v>
      </c>
      <c r="W143" s="219"/>
      <c r="X143" s="219" t="s">
        <v>123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124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39" t="s">
        <v>333</v>
      </c>
      <c r="D144" s="220"/>
      <c r="E144" s="221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126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39" t="s">
        <v>330</v>
      </c>
      <c r="D145" s="220"/>
      <c r="E145" s="221">
        <v>6.72</v>
      </c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126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23" t="s">
        <v>116</v>
      </c>
      <c r="B146" s="224" t="s">
        <v>72</v>
      </c>
      <c r="C146" s="237" t="s">
        <v>73</v>
      </c>
      <c r="D146" s="225"/>
      <c r="E146" s="226"/>
      <c r="F146" s="227"/>
      <c r="G146" s="227">
        <f>SUMIF(AG147:AG195,"&lt;&gt;NOR",G147:G195)</f>
        <v>0</v>
      </c>
      <c r="H146" s="227"/>
      <c r="I146" s="227">
        <f>SUM(I147:I195)</f>
        <v>0</v>
      </c>
      <c r="J146" s="227"/>
      <c r="K146" s="227">
        <f>SUM(K147:K195)</f>
        <v>0</v>
      </c>
      <c r="L146" s="227"/>
      <c r="M146" s="227">
        <f>SUM(M147:M195)</f>
        <v>0</v>
      </c>
      <c r="N146" s="227"/>
      <c r="O146" s="227">
        <f>SUM(O147:O195)</f>
        <v>28.279999999999998</v>
      </c>
      <c r="P146" s="227"/>
      <c r="Q146" s="227">
        <f>SUM(Q147:Q195)</f>
        <v>0</v>
      </c>
      <c r="R146" s="227"/>
      <c r="S146" s="227"/>
      <c r="T146" s="228"/>
      <c r="U146" s="222"/>
      <c r="V146" s="222">
        <f>SUM(V147:V195)</f>
        <v>155.22</v>
      </c>
      <c r="W146" s="222"/>
      <c r="X146" s="222"/>
      <c r="AG146" t="s">
        <v>117</v>
      </c>
    </row>
    <row r="147" spans="1:60" outlineLevel="1" x14ac:dyDescent="0.2">
      <c r="A147" s="229">
        <v>36</v>
      </c>
      <c r="B147" s="230" t="s">
        <v>334</v>
      </c>
      <c r="C147" s="238" t="s">
        <v>335</v>
      </c>
      <c r="D147" s="231" t="s">
        <v>207</v>
      </c>
      <c r="E147" s="232">
        <v>0.6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34">
        <v>0</v>
      </c>
      <c r="O147" s="234">
        <f>ROUND(E147*N147,2)</f>
        <v>0</v>
      </c>
      <c r="P147" s="234">
        <v>0</v>
      </c>
      <c r="Q147" s="234">
        <f>ROUND(E147*P147,2)</f>
        <v>0</v>
      </c>
      <c r="R147" s="234"/>
      <c r="S147" s="234" t="s">
        <v>185</v>
      </c>
      <c r="T147" s="235" t="s">
        <v>122</v>
      </c>
      <c r="U147" s="219">
        <v>2.1000000000000001E-2</v>
      </c>
      <c r="V147" s="219">
        <f>ROUND(E147*U147,2)</f>
        <v>0.01</v>
      </c>
      <c r="W147" s="219"/>
      <c r="X147" s="219" t="s">
        <v>123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124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39" t="s">
        <v>336</v>
      </c>
      <c r="D148" s="220"/>
      <c r="E148" s="221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126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39" t="s">
        <v>337</v>
      </c>
      <c r="D149" s="220"/>
      <c r="E149" s="221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126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39" t="s">
        <v>338</v>
      </c>
      <c r="D150" s="220"/>
      <c r="E150" s="221">
        <v>0.6</v>
      </c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126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29">
        <v>37</v>
      </c>
      <c r="B151" s="230" t="s">
        <v>339</v>
      </c>
      <c r="C151" s="238" t="s">
        <v>340</v>
      </c>
      <c r="D151" s="231" t="s">
        <v>207</v>
      </c>
      <c r="E151" s="232">
        <v>131</v>
      </c>
      <c r="F151" s="233"/>
      <c r="G151" s="234">
        <f>ROUND(E151*F151,2)</f>
        <v>0</v>
      </c>
      <c r="H151" s="233"/>
      <c r="I151" s="234">
        <f>ROUND(E151*H151,2)</f>
        <v>0</v>
      </c>
      <c r="J151" s="233"/>
      <c r="K151" s="234">
        <f>ROUND(E151*J151,2)</f>
        <v>0</v>
      </c>
      <c r="L151" s="234">
        <v>21</v>
      </c>
      <c r="M151" s="234">
        <f>G151*(1+L151/100)</f>
        <v>0</v>
      </c>
      <c r="N151" s="234">
        <v>0</v>
      </c>
      <c r="O151" s="234">
        <f>ROUND(E151*N151,2)</f>
        <v>0</v>
      </c>
      <c r="P151" s="234">
        <v>0</v>
      </c>
      <c r="Q151" s="234">
        <f>ROUND(E151*P151,2)</f>
        <v>0</v>
      </c>
      <c r="R151" s="234"/>
      <c r="S151" s="234" t="s">
        <v>185</v>
      </c>
      <c r="T151" s="235" t="s">
        <v>122</v>
      </c>
      <c r="U151" s="219">
        <v>2.3E-2</v>
      </c>
      <c r="V151" s="219">
        <f>ROUND(E151*U151,2)</f>
        <v>3.01</v>
      </c>
      <c r="W151" s="219"/>
      <c r="X151" s="219" t="s">
        <v>123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124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39" t="s">
        <v>341</v>
      </c>
      <c r="D152" s="220"/>
      <c r="E152" s="221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126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39" t="s">
        <v>342</v>
      </c>
      <c r="D153" s="220"/>
      <c r="E153" s="221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126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39" t="s">
        <v>343</v>
      </c>
      <c r="D154" s="220"/>
      <c r="E154" s="221">
        <v>131</v>
      </c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126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29">
        <v>38</v>
      </c>
      <c r="B155" s="230" t="s">
        <v>339</v>
      </c>
      <c r="C155" s="238" t="s">
        <v>340</v>
      </c>
      <c r="D155" s="231" t="s">
        <v>207</v>
      </c>
      <c r="E155" s="232">
        <v>131</v>
      </c>
      <c r="F155" s="233"/>
      <c r="G155" s="234">
        <f>ROUND(E155*F155,2)</f>
        <v>0</v>
      </c>
      <c r="H155" s="233"/>
      <c r="I155" s="234">
        <f>ROUND(E155*H155,2)</f>
        <v>0</v>
      </c>
      <c r="J155" s="233"/>
      <c r="K155" s="234">
        <f>ROUND(E155*J155,2)</f>
        <v>0</v>
      </c>
      <c r="L155" s="234">
        <v>21</v>
      </c>
      <c r="M155" s="234">
        <f>G155*(1+L155/100)</f>
        <v>0</v>
      </c>
      <c r="N155" s="234">
        <v>0</v>
      </c>
      <c r="O155" s="234">
        <f>ROUND(E155*N155,2)</f>
        <v>0</v>
      </c>
      <c r="P155" s="234">
        <v>0</v>
      </c>
      <c r="Q155" s="234">
        <f>ROUND(E155*P155,2)</f>
        <v>0</v>
      </c>
      <c r="R155" s="234"/>
      <c r="S155" s="234" t="s">
        <v>185</v>
      </c>
      <c r="T155" s="235" t="s">
        <v>122</v>
      </c>
      <c r="U155" s="219">
        <v>2.3E-2</v>
      </c>
      <c r="V155" s="219">
        <f>ROUND(E155*U155,2)</f>
        <v>3.01</v>
      </c>
      <c r="W155" s="219"/>
      <c r="X155" s="219" t="s">
        <v>123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124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39" t="s">
        <v>344</v>
      </c>
      <c r="D156" s="220"/>
      <c r="E156" s="221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126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39" t="s">
        <v>345</v>
      </c>
      <c r="D157" s="220"/>
      <c r="E157" s="221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126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39" t="s">
        <v>343</v>
      </c>
      <c r="D158" s="220"/>
      <c r="E158" s="221">
        <v>131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126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29">
        <v>39</v>
      </c>
      <c r="B159" s="230" t="s">
        <v>346</v>
      </c>
      <c r="C159" s="238" t="s">
        <v>347</v>
      </c>
      <c r="D159" s="231" t="s">
        <v>207</v>
      </c>
      <c r="E159" s="232">
        <v>125.6</v>
      </c>
      <c r="F159" s="233"/>
      <c r="G159" s="234">
        <f>ROUND(E159*F159,2)</f>
        <v>0</v>
      </c>
      <c r="H159" s="233"/>
      <c r="I159" s="234">
        <f>ROUND(E159*H159,2)</f>
        <v>0</v>
      </c>
      <c r="J159" s="233"/>
      <c r="K159" s="234">
        <f>ROUND(E159*J159,2)</f>
        <v>0</v>
      </c>
      <c r="L159" s="234">
        <v>21</v>
      </c>
      <c r="M159" s="234">
        <f>G159*(1+L159/100)</f>
        <v>0</v>
      </c>
      <c r="N159" s="234">
        <v>0</v>
      </c>
      <c r="O159" s="234">
        <f>ROUND(E159*N159,2)</f>
        <v>0</v>
      </c>
      <c r="P159" s="234">
        <v>0</v>
      </c>
      <c r="Q159" s="234">
        <f>ROUND(E159*P159,2)</f>
        <v>0</v>
      </c>
      <c r="R159" s="234"/>
      <c r="S159" s="234" t="s">
        <v>185</v>
      </c>
      <c r="T159" s="235" t="s">
        <v>122</v>
      </c>
      <c r="U159" s="219">
        <v>2.5999999999999999E-2</v>
      </c>
      <c r="V159" s="219">
        <f>ROUND(E159*U159,2)</f>
        <v>3.27</v>
      </c>
      <c r="W159" s="219"/>
      <c r="X159" s="219" t="s">
        <v>123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124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39" t="s">
        <v>341</v>
      </c>
      <c r="D160" s="220"/>
      <c r="E160" s="221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126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39" t="s">
        <v>348</v>
      </c>
      <c r="D161" s="220"/>
      <c r="E161" s="221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126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39" t="s">
        <v>349</v>
      </c>
      <c r="D162" s="220"/>
      <c r="E162" s="221">
        <v>125.6</v>
      </c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126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29">
        <v>40</v>
      </c>
      <c r="B163" s="230" t="s">
        <v>350</v>
      </c>
      <c r="C163" s="238" t="s">
        <v>351</v>
      </c>
      <c r="D163" s="231" t="s">
        <v>207</v>
      </c>
      <c r="E163" s="232">
        <v>125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4">
        <v>0</v>
      </c>
      <c r="O163" s="234">
        <f>ROUND(E163*N163,2)</f>
        <v>0</v>
      </c>
      <c r="P163" s="234">
        <v>0</v>
      </c>
      <c r="Q163" s="234">
        <f>ROUND(E163*P163,2)</f>
        <v>0</v>
      </c>
      <c r="R163" s="234"/>
      <c r="S163" s="234" t="s">
        <v>121</v>
      </c>
      <c r="T163" s="235" t="s">
        <v>122</v>
      </c>
      <c r="U163" s="219">
        <v>0</v>
      </c>
      <c r="V163" s="219">
        <f>ROUND(E163*U163,2)</f>
        <v>0</v>
      </c>
      <c r="W163" s="219"/>
      <c r="X163" s="219" t="s">
        <v>123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124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39" t="s">
        <v>352</v>
      </c>
      <c r="D164" s="220"/>
      <c r="E164" s="221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126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39" t="s">
        <v>353</v>
      </c>
      <c r="D165" s="220"/>
      <c r="E165" s="221">
        <v>125</v>
      </c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126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29">
        <v>41</v>
      </c>
      <c r="B166" s="230" t="s">
        <v>354</v>
      </c>
      <c r="C166" s="238" t="s">
        <v>355</v>
      </c>
      <c r="D166" s="231" t="s">
        <v>252</v>
      </c>
      <c r="E166" s="232">
        <v>0.94699999999999995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34">
        <v>1.06277</v>
      </c>
      <c r="O166" s="234">
        <f>ROUND(E166*N166,2)</f>
        <v>1.01</v>
      </c>
      <c r="P166" s="234">
        <v>0</v>
      </c>
      <c r="Q166" s="234">
        <f>ROUND(E166*P166,2)</f>
        <v>0</v>
      </c>
      <c r="R166" s="234"/>
      <c r="S166" s="234" t="s">
        <v>185</v>
      </c>
      <c r="T166" s="235" t="s">
        <v>122</v>
      </c>
      <c r="U166" s="219">
        <v>15.231</v>
      </c>
      <c r="V166" s="219">
        <f>ROUND(E166*U166,2)</f>
        <v>14.42</v>
      </c>
      <c r="W166" s="219"/>
      <c r="X166" s="219" t="s">
        <v>123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124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39" t="s">
        <v>356</v>
      </c>
      <c r="D167" s="220"/>
      <c r="E167" s="221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126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39" t="s">
        <v>357</v>
      </c>
      <c r="D168" s="220"/>
      <c r="E168" s="221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126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39" t="s">
        <v>358</v>
      </c>
      <c r="D169" s="220"/>
      <c r="E169" s="221">
        <v>0.95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126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29">
        <v>42</v>
      </c>
      <c r="B170" s="230" t="s">
        <v>359</v>
      </c>
      <c r="C170" s="238" t="s">
        <v>360</v>
      </c>
      <c r="D170" s="231" t="s">
        <v>207</v>
      </c>
      <c r="E170" s="232">
        <v>125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34">
        <v>4.0000000000000003E-5</v>
      </c>
      <c r="O170" s="234">
        <f>ROUND(E170*N170,2)</f>
        <v>0.01</v>
      </c>
      <c r="P170" s="234">
        <v>0</v>
      </c>
      <c r="Q170" s="234">
        <f>ROUND(E170*P170,2)</f>
        <v>0</v>
      </c>
      <c r="R170" s="234"/>
      <c r="S170" s="234" t="s">
        <v>121</v>
      </c>
      <c r="T170" s="235" t="s">
        <v>122</v>
      </c>
      <c r="U170" s="219">
        <v>0</v>
      </c>
      <c r="V170" s="219">
        <f>ROUND(E170*U170,2)</f>
        <v>0</v>
      </c>
      <c r="W170" s="219"/>
      <c r="X170" s="219" t="s">
        <v>123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124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39" t="s">
        <v>352</v>
      </c>
      <c r="D171" s="220"/>
      <c r="E171" s="221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126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7"/>
      <c r="B172" s="218"/>
      <c r="C172" s="239" t="s">
        <v>353</v>
      </c>
      <c r="D172" s="220"/>
      <c r="E172" s="221">
        <v>125</v>
      </c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126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33.75" outlineLevel="1" x14ac:dyDescent="0.2">
      <c r="A173" s="229">
        <v>43</v>
      </c>
      <c r="B173" s="230" t="s">
        <v>361</v>
      </c>
      <c r="C173" s="238" t="s">
        <v>362</v>
      </c>
      <c r="D173" s="231" t="s">
        <v>207</v>
      </c>
      <c r="E173" s="232">
        <v>10</v>
      </c>
      <c r="F173" s="233"/>
      <c r="G173" s="234">
        <f>ROUND(E173*F173,2)</f>
        <v>0</v>
      </c>
      <c r="H173" s="233"/>
      <c r="I173" s="234">
        <f>ROUND(E173*H173,2)</f>
        <v>0</v>
      </c>
      <c r="J173" s="233"/>
      <c r="K173" s="234">
        <f>ROUND(E173*J173,2)</f>
        <v>0</v>
      </c>
      <c r="L173" s="234">
        <v>21</v>
      </c>
      <c r="M173" s="234">
        <f>G173*(1+L173/100)</f>
        <v>0</v>
      </c>
      <c r="N173" s="234">
        <v>0.1837</v>
      </c>
      <c r="O173" s="234">
        <f>ROUND(E173*N173,2)</f>
        <v>1.84</v>
      </c>
      <c r="P173" s="234">
        <v>0</v>
      </c>
      <c r="Q173" s="234">
        <f>ROUND(E173*P173,2)</f>
        <v>0</v>
      </c>
      <c r="R173" s="234"/>
      <c r="S173" s="234" t="s">
        <v>185</v>
      </c>
      <c r="T173" s="235" t="s">
        <v>122</v>
      </c>
      <c r="U173" s="219">
        <v>1.1930000000000001</v>
      </c>
      <c r="V173" s="219">
        <f>ROUND(E173*U173,2)</f>
        <v>11.93</v>
      </c>
      <c r="W173" s="219"/>
      <c r="X173" s="219" t="s">
        <v>123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124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39" t="s">
        <v>363</v>
      </c>
      <c r="D174" s="220"/>
      <c r="E174" s="221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126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39" t="s">
        <v>364</v>
      </c>
      <c r="D175" s="220"/>
      <c r="E175" s="221">
        <v>10</v>
      </c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126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9">
        <v>44</v>
      </c>
      <c r="B176" s="230" t="s">
        <v>365</v>
      </c>
      <c r="C176" s="238" t="s">
        <v>366</v>
      </c>
      <c r="D176" s="231" t="s">
        <v>207</v>
      </c>
      <c r="E176" s="232">
        <v>10.199999999999999</v>
      </c>
      <c r="F176" s="233"/>
      <c r="G176" s="234">
        <f>ROUND(E176*F176,2)</f>
        <v>0</v>
      </c>
      <c r="H176" s="233"/>
      <c r="I176" s="234">
        <f>ROUND(E176*H176,2)</f>
        <v>0</v>
      </c>
      <c r="J176" s="233"/>
      <c r="K176" s="234">
        <f>ROUND(E176*J176,2)</f>
        <v>0</v>
      </c>
      <c r="L176" s="234">
        <v>21</v>
      </c>
      <c r="M176" s="234">
        <f>G176*(1+L176/100)</f>
        <v>0</v>
      </c>
      <c r="N176" s="234">
        <v>0.222</v>
      </c>
      <c r="O176" s="234">
        <f>ROUND(E176*N176,2)</f>
        <v>2.2599999999999998</v>
      </c>
      <c r="P176" s="234">
        <v>0</v>
      </c>
      <c r="Q176" s="234">
        <f>ROUND(E176*P176,2)</f>
        <v>0</v>
      </c>
      <c r="R176" s="234"/>
      <c r="S176" s="234" t="s">
        <v>121</v>
      </c>
      <c r="T176" s="235" t="s">
        <v>122</v>
      </c>
      <c r="U176" s="219">
        <v>0</v>
      </c>
      <c r="V176" s="219">
        <f>ROUND(E176*U176,2)</f>
        <v>0</v>
      </c>
      <c r="W176" s="219"/>
      <c r="X176" s="219" t="s">
        <v>253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254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39" t="s">
        <v>363</v>
      </c>
      <c r="D177" s="220"/>
      <c r="E177" s="221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126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39" t="s">
        <v>367</v>
      </c>
      <c r="D178" s="220"/>
      <c r="E178" s="221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126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39" t="s">
        <v>368</v>
      </c>
      <c r="D179" s="220"/>
      <c r="E179" s="221">
        <v>10.199999999999999</v>
      </c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126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29">
        <v>45</v>
      </c>
      <c r="B180" s="230" t="s">
        <v>369</v>
      </c>
      <c r="C180" s="238" t="s">
        <v>370</v>
      </c>
      <c r="D180" s="231" t="s">
        <v>207</v>
      </c>
      <c r="E180" s="232">
        <v>100</v>
      </c>
      <c r="F180" s="233"/>
      <c r="G180" s="234">
        <f>ROUND(E180*F180,2)</f>
        <v>0</v>
      </c>
      <c r="H180" s="233"/>
      <c r="I180" s="234">
        <f>ROUND(E180*H180,2)</f>
        <v>0</v>
      </c>
      <c r="J180" s="233"/>
      <c r="K180" s="234">
        <f>ROUND(E180*J180,2)</f>
        <v>0</v>
      </c>
      <c r="L180" s="234">
        <v>21</v>
      </c>
      <c r="M180" s="234">
        <f>G180*(1+L180/100)</f>
        <v>0</v>
      </c>
      <c r="N180" s="234">
        <v>0.11</v>
      </c>
      <c r="O180" s="234">
        <f>ROUND(E180*N180,2)</f>
        <v>11</v>
      </c>
      <c r="P180" s="234">
        <v>0</v>
      </c>
      <c r="Q180" s="234">
        <f>ROUND(E180*P180,2)</f>
        <v>0</v>
      </c>
      <c r="R180" s="234" t="s">
        <v>371</v>
      </c>
      <c r="S180" s="234" t="s">
        <v>185</v>
      </c>
      <c r="T180" s="235" t="s">
        <v>122</v>
      </c>
      <c r="U180" s="219">
        <v>1.1930000000000001</v>
      </c>
      <c r="V180" s="219">
        <f>ROUND(E180*U180,2)</f>
        <v>119.3</v>
      </c>
      <c r="W180" s="219"/>
      <c r="X180" s="219" t="s">
        <v>123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124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53" t="s">
        <v>372</v>
      </c>
      <c r="D181" s="244"/>
      <c r="E181" s="244"/>
      <c r="F181" s="244"/>
      <c r="G181" s="244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187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43" t="str">
        <f>C181</f>
        <v>s provedením lože do 50 mm, s vyplněním spár, s dvojím beraněním a se smetením přebytečného materiálu na krajnici</v>
      </c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39" t="s">
        <v>373</v>
      </c>
      <c r="D182" s="220"/>
      <c r="E182" s="221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126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39" t="s">
        <v>374</v>
      </c>
      <c r="D183" s="220"/>
      <c r="E183" s="221">
        <v>100</v>
      </c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126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29">
        <v>46</v>
      </c>
      <c r="B184" s="230" t="s">
        <v>375</v>
      </c>
      <c r="C184" s="238" t="s">
        <v>376</v>
      </c>
      <c r="D184" s="231" t="s">
        <v>207</v>
      </c>
      <c r="E184" s="232">
        <v>102</v>
      </c>
      <c r="F184" s="233"/>
      <c r="G184" s="234">
        <f>ROUND(E184*F184,2)</f>
        <v>0</v>
      </c>
      <c r="H184" s="233"/>
      <c r="I184" s="234">
        <f>ROUND(E184*H184,2)</f>
        <v>0</v>
      </c>
      <c r="J184" s="233"/>
      <c r="K184" s="234">
        <f>ROUND(E184*J184,2)</f>
        <v>0</v>
      </c>
      <c r="L184" s="234">
        <v>21</v>
      </c>
      <c r="M184" s="234">
        <f>G184*(1+L184/100)</f>
        <v>0</v>
      </c>
      <c r="N184" s="234">
        <v>0.11799999999999999</v>
      </c>
      <c r="O184" s="234">
        <f>ROUND(E184*N184,2)</f>
        <v>12.04</v>
      </c>
      <c r="P184" s="234">
        <v>0</v>
      </c>
      <c r="Q184" s="234">
        <f>ROUND(E184*P184,2)</f>
        <v>0</v>
      </c>
      <c r="R184" s="234"/>
      <c r="S184" s="234" t="s">
        <v>121</v>
      </c>
      <c r="T184" s="235" t="s">
        <v>122</v>
      </c>
      <c r="U184" s="219">
        <v>0</v>
      </c>
      <c r="V184" s="219">
        <f>ROUND(E184*U184,2)</f>
        <v>0</v>
      </c>
      <c r="W184" s="219"/>
      <c r="X184" s="219" t="s">
        <v>253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254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39" t="s">
        <v>373</v>
      </c>
      <c r="D185" s="220"/>
      <c r="E185" s="221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126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39" t="s">
        <v>377</v>
      </c>
      <c r="D186" s="220"/>
      <c r="E186" s="221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126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39" t="s">
        <v>378</v>
      </c>
      <c r="D187" s="220"/>
      <c r="E187" s="221">
        <v>102</v>
      </c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126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29">
        <v>47</v>
      </c>
      <c r="B188" s="230" t="s">
        <v>379</v>
      </c>
      <c r="C188" s="238" t="s">
        <v>380</v>
      </c>
      <c r="D188" s="231" t="s">
        <v>207</v>
      </c>
      <c r="E188" s="232">
        <v>0.6</v>
      </c>
      <c r="F188" s="233"/>
      <c r="G188" s="234">
        <f>ROUND(E188*F188,2)</f>
        <v>0</v>
      </c>
      <c r="H188" s="233"/>
      <c r="I188" s="234">
        <f>ROUND(E188*H188,2)</f>
        <v>0</v>
      </c>
      <c r="J188" s="233"/>
      <c r="K188" s="234">
        <f>ROUND(E188*J188,2)</f>
        <v>0</v>
      </c>
      <c r="L188" s="234">
        <v>21</v>
      </c>
      <c r="M188" s="234">
        <f>G188*(1+L188/100)</f>
        <v>0</v>
      </c>
      <c r="N188" s="234">
        <v>7.3899999999999993E-2</v>
      </c>
      <c r="O188" s="234">
        <f>ROUND(E188*N188,2)</f>
        <v>0.04</v>
      </c>
      <c r="P188" s="234">
        <v>0</v>
      </c>
      <c r="Q188" s="234">
        <f>ROUND(E188*P188,2)</f>
        <v>0</v>
      </c>
      <c r="R188" s="234" t="s">
        <v>371</v>
      </c>
      <c r="S188" s="234" t="s">
        <v>185</v>
      </c>
      <c r="T188" s="235" t="s">
        <v>122</v>
      </c>
      <c r="U188" s="219">
        <v>0.45200000000000001</v>
      </c>
      <c r="V188" s="219">
        <f>ROUND(E188*U188,2)</f>
        <v>0.27</v>
      </c>
      <c r="W188" s="219"/>
      <c r="X188" s="219" t="s">
        <v>123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124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17"/>
      <c r="B189" s="218"/>
      <c r="C189" s="253" t="s">
        <v>381</v>
      </c>
      <c r="D189" s="244"/>
      <c r="E189" s="244"/>
      <c r="F189" s="244"/>
      <c r="G189" s="244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187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43" t="str">
        <f>C189</f>
        <v>s provedením lože z kameniva drceného, s vyplněním spár, s dvojitým hutněním a se smetením přebytečného materiálu na krajnici. S dodáním hmot pro lože a výplň spár.</v>
      </c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39" t="s">
        <v>382</v>
      </c>
      <c r="D190" s="220"/>
      <c r="E190" s="221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126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39" t="s">
        <v>338</v>
      </c>
      <c r="D191" s="220"/>
      <c r="E191" s="221">
        <v>0.6</v>
      </c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126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29">
        <v>48</v>
      </c>
      <c r="B192" s="230" t="s">
        <v>383</v>
      </c>
      <c r="C192" s="238" t="s">
        <v>384</v>
      </c>
      <c r="D192" s="231" t="s">
        <v>207</v>
      </c>
      <c r="E192" s="232">
        <v>0.61799999999999999</v>
      </c>
      <c r="F192" s="233"/>
      <c r="G192" s="234">
        <f>ROUND(E192*F192,2)</f>
        <v>0</v>
      </c>
      <c r="H192" s="233"/>
      <c r="I192" s="234">
        <f>ROUND(E192*H192,2)</f>
        <v>0</v>
      </c>
      <c r="J192" s="233"/>
      <c r="K192" s="234">
        <f>ROUND(E192*J192,2)</f>
        <v>0</v>
      </c>
      <c r="L192" s="234">
        <v>21</v>
      </c>
      <c r="M192" s="234">
        <f>G192*(1+L192/100)</f>
        <v>0</v>
      </c>
      <c r="N192" s="234">
        <v>0.13100000000000001</v>
      </c>
      <c r="O192" s="234">
        <f>ROUND(E192*N192,2)</f>
        <v>0.08</v>
      </c>
      <c r="P192" s="234">
        <v>0</v>
      </c>
      <c r="Q192" s="234">
        <f>ROUND(E192*P192,2)</f>
        <v>0</v>
      </c>
      <c r="R192" s="234"/>
      <c r="S192" s="234" t="s">
        <v>121</v>
      </c>
      <c r="T192" s="235" t="s">
        <v>122</v>
      </c>
      <c r="U192" s="219">
        <v>0</v>
      </c>
      <c r="V192" s="219">
        <f>ROUND(E192*U192,2)</f>
        <v>0</v>
      </c>
      <c r="W192" s="219"/>
      <c r="X192" s="219" t="s">
        <v>253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254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39" t="s">
        <v>337</v>
      </c>
      <c r="D193" s="220"/>
      <c r="E193" s="221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126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39" t="s">
        <v>385</v>
      </c>
      <c r="D194" s="220"/>
      <c r="E194" s="221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126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39" t="s">
        <v>386</v>
      </c>
      <c r="D195" s="220"/>
      <c r="E195" s="221">
        <v>0.62</v>
      </c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126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x14ac:dyDescent="0.2">
      <c r="A196" s="223" t="s">
        <v>116</v>
      </c>
      <c r="B196" s="224" t="s">
        <v>74</v>
      </c>
      <c r="C196" s="237" t="s">
        <v>75</v>
      </c>
      <c r="D196" s="225"/>
      <c r="E196" s="226"/>
      <c r="F196" s="227"/>
      <c r="G196" s="227">
        <f>SUMIF(AG197:AG199,"&lt;&gt;NOR",G197:G199)</f>
        <v>0</v>
      </c>
      <c r="H196" s="227"/>
      <c r="I196" s="227">
        <f>SUM(I197:I199)</f>
        <v>0</v>
      </c>
      <c r="J196" s="227"/>
      <c r="K196" s="227">
        <f>SUM(K197:K199)</f>
        <v>0</v>
      </c>
      <c r="L196" s="227"/>
      <c r="M196" s="227">
        <f>SUM(M197:M199)</f>
        <v>0</v>
      </c>
      <c r="N196" s="227"/>
      <c r="O196" s="227">
        <f>SUM(O197:O199)</f>
        <v>0.52</v>
      </c>
      <c r="P196" s="227"/>
      <c r="Q196" s="227">
        <f>SUM(Q197:Q199)</f>
        <v>0</v>
      </c>
      <c r="R196" s="227"/>
      <c r="S196" s="227"/>
      <c r="T196" s="228"/>
      <c r="U196" s="222"/>
      <c r="V196" s="222">
        <f>SUM(V197:V199)</f>
        <v>29.25</v>
      </c>
      <c r="W196" s="222"/>
      <c r="X196" s="222"/>
      <c r="AG196" t="s">
        <v>117</v>
      </c>
    </row>
    <row r="197" spans="1:60" ht="22.5" outlineLevel="1" x14ac:dyDescent="0.2">
      <c r="A197" s="229">
        <v>49</v>
      </c>
      <c r="B197" s="230" t="s">
        <v>387</v>
      </c>
      <c r="C197" s="238" t="s">
        <v>388</v>
      </c>
      <c r="D197" s="231" t="s">
        <v>207</v>
      </c>
      <c r="E197" s="232">
        <v>23.44</v>
      </c>
      <c r="F197" s="233"/>
      <c r="G197" s="234">
        <f>ROUND(E197*F197,2)</f>
        <v>0</v>
      </c>
      <c r="H197" s="233"/>
      <c r="I197" s="234">
        <f>ROUND(E197*H197,2)</f>
        <v>0</v>
      </c>
      <c r="J197" s="233"/>
      <c r="K197" s="234">
        <f>ROUND(E197*J197,2)</f>
        <v>0</v>
      </c>
      <c r="L197" s="234">
        <v>21</v>
      </c>
      <c r="M197" s="234">
        <f>G197*(1+L197/100)</f>
        <v>0</v>
      </c>
      <c r="N197" s="234">
        <v>2.214E-2</v>
      </c>
      <c r="O197" s="234">
        <f>ROUND(E197*N197,2)</f>
        <v>0.52</v>
      </c>
      <c r="P197" s="234">
        <v>0</v>
      </c>
      <c r="Q197" s="234">
        <f>ROUND(E197*P197,2)</f>
        <v>0</v>
      </c>
      <c r="R197" s="234" t="s">
        <v>389</v>
      </c>
      <c r="S197" s="234" t="s">
        <v>185</v>
      </c>
      <c r="T197" s="235" t="s">
        <v>122</v>
      </c>
      <c r="U197" s="219">
        <v>1.248</v>
      </c>
      <c r="V197" s="219">
        <f>ROUND(E197*U197,2)</f>
        <v>29.25</v>
      </c>
      <c r="W197" s="219"/>
      <c r="X197" s="219" t="s">
        <v>123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124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39" t="s">
        <v>390</v>
      </c>
      <c r="D198" s="220"/>
      <c r="E198" s="221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126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39" t="s">
        <v>391</v>
      </c>
      <c r="D199" s="220"/>
      <c r="E199" s="221">
        <v>23.44</v>
      </c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126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x14ac:dyDescent="0.2">
      <c r="A200" s="223" t="s">
        <v>116</v>
      </c>
      <c r="B200" s="224" t="s">
        <v>76</v>
      </c>
      <c r="C200" s="237" t="s">
        <v>77</v>
      </c>
      <c r="D200" s="225"/>
      <c r="E200" s="226"/>
      <c r="F200" s="227"/>
      <c r="G200" s="227">
        <f>SUMIF(AG201:AG276,"&lt;&gt;NOR",G201:G276)</f>
        <v>0</v>
      </c>
      <c r="H200" s="227"/>
      <c r="I200" s="227">
        <f>SUM(I201:I276)</f>
        <v>0</v>
      </c>
      <c r="J200" s="227"/>
      <c r="K200" s="227">
        <f>SUM(K201:K276)</f>
        <v>0</v>
      </c>
      <c r="L200" s="227"/>
      <c r="M200" s="227">
        <f>SUM(M201:M276)</f>
        <v>0</v>
      </c>
      <c r="N200" s="227"/>
      <c r="O200" s="227">
        <f>SUM(O201:O276)</f>
        <v>18.999999999999996</v>
      </c>
      <c r="P200" s="227"/>
      <c r="Q200" s="227">
        <f>SUM(Q201:Q276)</f>
        <v>0</v>
      </c>
      <c r="R200" s="227"/>
      <c r="S200" s="227"/>
      <c r="T200" s="228"/>
      <c r="U200" s="222"/>
      <c r="V200" s="222">
        <f>SUM(V201:V276)</f>
        <v>12.74</v>
      </c>
      <c r="W200" s="222"/>
      <c r="X200" s="222"/>
      <c r="AG200" t="s">
        <v>117</v>
      </c>
    </row>
    <row r="201" spans="1:60" ht="33.75" outlineLevel="1" x14ac:dyDescent="0.2">
      <c r="A201" s="229">
        <v>50</v>
      </c>
      <c r="B201" s="230" t="s">
        <v>392</v>
      </c>
      <c r="C201" s="238" t="s">
        <v>393</v>
      </c>
      <c r="D201" s="231" t="s">
        <v>394</v>
      </c>
      <c r="E201" s="232">
        <v>60</v>
      </c>
      <c r="F201" s="233"/>
      <c r="G201" s="234">
        <f>ROUND(E201*F201,2)</f>
        <v>0</v>
      </c>
      <c r="H201" s="233"/>
      <c r="I201" s="234">
        <f>ROUND(E201*H201,2)</f>
        <v>0</v>
      </c>
      <c r="J201" s="233"/>
      <c r="K201" s="234">
        <f>ROUND(E201*J201,2)</f>
        <v>0</v>
      </c>
      <c r="L201" s="234">
        <v>21</v>
      </c>
      <c r="M201" s="234">
        <f>G201*(1+L201/100)</f>
        <v>0</v>
      </c>
      <c r="N201" s="234">
        <v>7.1900000000000006E-2</v>
      </c>
      <c r="O201" s="234">
        <f>ROUND(E201*N201,2)</f>
        <v>4.3099999999999996</v>
      </c>
      <c r="P201" s="234">
        <v>0</v>
      </c>
      <c r="Q201" s="234">
        <f>ROUND(E201*P201,2)</f>
        <v>0</v>
      </c>
      <c r="R201" s="234"/>
      <c r="S201" s="234" t="s">
        <v>121</v>
      </c>
      <c r="T201" s="235" t="s">
        <v>122</v>
      </c>
      <c r="U201" s="219">
        <v>0</v>
      </c>
      <c r="V201" s="219">
        <f>ROUND(E201*U201,2)</f>
        <v>0</v>
      </c>
      <c r="W201" s="219"/>
      <c r="X201" s="219" t="s">
        <v>123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124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39" t="s">
        <v>395</v>
      </c>
      <c r="D202" s="220"/>
      <c r="E202" s="221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126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39" t="s">
        <v>396</v>
      </c>
      <c r="D203" s="220"/>
      <c r="E203" s="221">
        <v>60</v>
      </c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126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33.75" outlineLevel="1" x14ac:dyDescent="0.2">
      <c r="A204" s="229">
        <v>51</v>
      </c>
      <c r="B204" s="230" t="s">
        <v>397</v>
      </c>
      <c r="C204" s="238" t="s">
        <v>398</v>
      </c>
      <c r="D204" s="231" t="s">
        <v>394</v>
      </c>
      <c r="E204" s="232">
        <v>60</v>
      </c>
      <c r="F204" s="233"/>
      <c r="G204" s="234">
        <f>ROUND(E204*F204,2)</f>
        <v>0</v>
      </c>
      <c r="H204" s="233"/>
      <c r="I204" s="234">
        <f>ROUND(E204*H204,2)</f>
        <v>0</v>
      </c>
      <c r="J204" s="233"/>
      <c r="K204" s="234">
        <f>ROUND(E204*J204,2)</f>
        <v>0</v>
      </c>
      <c r="L204" s="234">
        <v>21</v>
      </c>
      <c r="M204" s="234">
        <f>G204*(1+L204/100)</f>
        <v>0</v>
      </c>
      <c r="N204" s="234">
        <v>8.9779999999999999E-2</v>
      </c>
      <c r="O204" s="234">
        <f>ROUND(E204*N204,2)</f>
        <v>5.39</v>
      </c>
      <c r="P204" s="234">
        <v>0</v>
      </c>
      <c r="Q204" s="234">
        <f>ROUND(E204*P204,2)</f>
        <v>0</v>
      </c>
      <c r="R204" s="234"/>
      <c r="S204" s="234" t="s">
        <v>121</v>
      </c>
      <c r="T204" s="235" t="s">
        <v>122</v>
      </c>
      <c r="U204" s="219">
        <v>0</v>
      </c>
      <c r="V204" s="219">
        <f>ROUND(E204*U204,2)</f>
        <v>0</v>
      </c>
      <c r="W204" s="219"/>
      <c r="X204" s="219" t="s">
        <v>123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124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54" t="s">
        <v>399</v>
      </c>
      <c r="D205" s="245"/>
      <c r="E205" s="245"/>
      <c r="F205" s="245"/>
      <c r="G205" s="245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197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39" t="s">
        <v>395</v>
      </c>
      <c r="D206" s="220"/>
      <c r="E206" s="221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126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39" t="s">
        <v>396</v>
      </c>
      <c r="D207" s="220"/>
      <c r="E207" s="221">
        <v>60</v>
      </c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126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29">
        <v>52</v>
      </c>
      <c r="B208" s="230" t="s">
        <v>365</v>
      </c>
      <c r="C208" s="238" t="s">
        <v>366</v>
      </c>
      <c r="D208" s="231" t="s">
        <v>207</v>
      </c>
      <c r="E208" s="232">
        <v>12.24</v>
      </c>
      <c r="F208" s="233"/>
      <c r="G208" s="234">
        <f>ROUND(E208*F208,2)</f>
        <v>0</v>
      </c>
      <c r="H208" s="233"/>
      <c r="I208" s="234">
        <f>ROUND(E208*H208,2)</f>
        <v>0</v>
      </c>
      <c r="J208" s="233"/>
      <c r="K208" s="234">
        <f>ROUND(E208*J208,2)</f>
        <v>0</v>
      </c>
      <c r="L208" s="234">
        <v>21</v>
      </c>
      <c r="M208" s="234">
        <f>G208*(1+L208/100)</f>
        <v>0</v>
      </c>
      <c r="N208" s="234">
        <v>0.222</v>
      </c>
      <c r="O208" s="234">
        <f>ROUND(E208*N208,2)</f>
        <v>2.72</v>
      </c>
      <c r="P208" s="234">
        <v>0</v>
      </c>
      <c r="Q208" s="234">
        <f>ROUND(E208*P208,2)</f>
        <v>0</v>
      </c>
      <c r="R208" s="234"/>
      <c r="S208" s="234" t="s">
        <v>121</v>
      </c>
      <c r="T208" s="235" t="s">
        <v>122</v>
      </c>
      <c r="U208" s="219">
        <v>0</v>
      </c>
      <c r="V208" s="219">
        <f>ROUND(E208*U208,2)</f>
        <v>0</v>
      </c>
      <c r="W208" s="219"/>
      <c r="X208" s="219" t="s">
        <v>253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254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/>
      <c r="B209" s="218"/>
      <c r="C209" s="239" t="s">
        <v>400</v>
      </c>
      <c r="D209" s="220"/>
      <c r="E209" s="221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126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39" t="s">
        <v>401</v>
      </c>
      <c r="D210" s="220"/>
      <c r="E210" s="221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126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39" t="s">
        <v>402</v>
      </c>
      <c r="D211" s="220"/>
      <c r="E211" s="221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126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39" t="s">
        <v>403</v>
      </c>
      <c r="D212" s="220"/>
      <c r="E212" s="221">
        <v>12.24</v>
      </c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126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2.5" outlineLevel="1" x14ac:dyDescent="0.2">
      <c r="A213" s="229">
        <v>53</v>
      </c>
      <c r="B213" s="230" t="s">
        <v>404</v>
      </c>
      <c r="C213" s="238" t="s">
        <v>405</v>
      </c>
      <c r="D213" s="231" t="s">
        <v>394</v>
      </c>
      <c r="E213" s="232">
        <v>1.5</v>
      </c>
      <c r="F213" s="233"/>
      <c r="G213" s="234">
        <f>ROUND(E213*F213,2)</f>
        <v>0</v>
      </c>
      <c r="H213" s="233"/>
      <c r="I213" s="234">
        <f>ROUND(E213*H213,2)</f>
        <v>0</v>
      </c>
      <c r="J213" s="233"/>
      <c r="K213" s="234">
        <f>ROUND(E213*J213,2)</f>
        <v>0</v>
      </c>
      <c r="L213" s="234">
        <v>21</v>
      </c>
      <c r="M213" s="234">
        <f>G213*(1+L213/100)</f>
        <v>0</v>
      </c>
      <c r="N213" s="234">
        <v>0.188</v>
      </c>
      <c r="O213" s="234">
        <f>ROUND(E213*N213,2)</f>
        <v>0.28000000000000003</v>
      </c>
      <c r="P213" s="234">
        <v>0</v>
      </c>
      <c r="Q213" s="234">
        <f>ROUND(E213*P213,2)</f>
        <v>0</v>
      </c>
      <c r="R213" s="234" t="s">
        <v>371</v>
      </c>
      <c r="S213" s="234" t="s">
        <v>185</v>
      </c>
      <c r="T213" s="235" t="s">
        <v>122</v>
      </c>
      <c r="U213" s="219">
        <v>0.27200000000000002</v>
      </c>
      <c r="V213" s="219">
        <f>ROUND(E213*U213,2)</f>
        <v>0.41</v>
      </c>
      <c r="W213" s="219"/>
      <c r="X213" s="219" t="s">
        <v>123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124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53" t="s">
        <v>406</v>
      </c>
      <c r="D214" s="244"/>
      <c r="E214" s="244"/>
      <c r="F214" s="244"/>
      <c r="G214" s="244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187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39" t="s">
        <v>407</v>
      </c>
      <c r="D215" s="220"/>
      <c r="E215" s="221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126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39" t="s">
        <v>408</v>
      </c>
      <c r="D216" s="220"/>
      <c r="E216" s="221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126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39" t="s">
        <v>409</v>
      </c>
      <c r="D217" s="220"/>
      <c r="E217" s="221">
        <v>1.5</v>
      </c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126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29">
        <v>54</v>
      </c>
      <c r="B218" s="230" t="s">
        <v>410</v>
      </c>
      <c r="C218" s="238" t="s">
        <v>411</v>
      </c>
      <c r="D218" s="231" t="s">
        <v>394</v>
      </c>
      <c r="E218" s="232">
        <v>1.53</v>
      </c>
      <c r="F218" s="233"/>
      <c r="G218" s="234">
        <f>ROUND(E218*F218,2)</f>
        <v>0</v>
      </c>
      <c r="H218" s="233"/>
      <c r="I218" s="234">
        <f>ROUND(E218*H218,2)</f>
        <v>0</v>
      </c>
      <c r="J218" s="233"/>
      <c r="K218" s="234">
        <f>ROUND(E218*J218,2)</f>
        <v>0</v>
      </c>
      <c r="L218" s="234">
        <v>21</v>
      </c>
      <c r="M218" s="234">
        <f>G218*(1+L218/100)</f>
        <v>0</v>
      </c>
      <c r="N218" s="234">
        <v>5.8000000000000003E-2</v>
      </c>
      <c r="O218" s="234">
        <f>ROUND(E218*N218,2)</f>
        <v>0.09</v>
      </c>
      <c r="P218" s="234">
        <v>0</v>
      </c>
      <c r="Q218" s="234">
        <f>ROUND(E218*P218,2)</f>
        <v>0</v>
      </c>
      <c r="R218" s="234"/>
      <c r="S218" s="234" t="s">
        <v>121</v>
      </c>
      <c r="T218" s="235" t="s">
        <v>122</v>
      </c>
      <c r="U218" s="219">
        <v>0</v>
      </c>
      <c r="V218" s="219">
        <f>ROUND(E218*U218,2)</f>
        <v>0</v>
      </c>
      <c r="W218" s="219"/>
      <c r="X218" s="219" t="s">
        <v>253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254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39" t="s">
        <v>408</v>
      </c>
      <c r="D219" s="220"/>
      <c r="E219" s="221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126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7"/>
      <c r="B220" s="218"/>
      <c r="C220" s="239" t="s">
        <v>412</v>
      </c>
      <c r="D220" s="220"/>
      <c r="E220" s="221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126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/>
      <c r="B221" s="218"/>
      <c r="C221" s="239" t="s">
        <v>413</v>
      </c>
      <c r="D221" s="220"/>
      <c r="E221" s="221">
        <v>1.53</v>
      </c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126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1" x14ac:dyDescent="0.2">
      <c r="A222" s="229">
        <v>55</v>
      </c>
      <c r="B222" s="230" t="s">
        <v>414</v>
      </c>
      <c r="C222" s="238" t="s">
        <v>415</v>
      </c>
      <c r="D222" s="231" t="s">
        <v>394</v>
      </c>
      <c r="E222" s="232">
        <v>115</v>
      </c>
      <c r="F222" s="233"/>
      <c r="G222" s="234">
        <f>ROUND(E222*F222,2)</f>
        <v>0</v>
      </c>
      <c r="H222" s="233"/>
      <c r="I222" s="234">
        <f>ROUND(E222*H222,2)</f>
        <v>0</v>
      </c>
      <c r="J222" s="233"/>
      <c r="K222" s="234">
        <f>ROUND(E222*J222,2)</f>
        <v>0</v>
      </c>
      <c r="L222" s="234">
        <v>21</v>
      </c>
      <c r="M222" s="234">
        <f>G222*(1+L222/100)</f>
        <v>0</v>
      </c>
      <c r="N222" s="234">
        <v>0</v>
      </c>
      <c r="O222" s="234">
        <f>ROUND(E222*N222,2)</f>
        <v>0</v>
      </c>
      <c r="P222" s="234">
        <v>0</v>
      </c>
      <c r="Q222" s="234">
        <f>ROUND(E222*P222,2)</f>
        <v>0</v>
      </c>
      <c r="R222" s="234"/>
      <c r="S222" s="234" t="s">
        <v>121</v>
      </c>
      <c r="T222" s="235" t="s">
        <v>122</v>
      </c>
      <c r="U222" s="219">
        <v>0</v>
      </c>
      <c r="V222" s="219">
        <f>ROUND(E222*U222,2)</f>
        <v>0</v>
      </c>
      <c r="W222" s="219"/>
      <c r="X222" s="219" t="s">
        <v>123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124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39" t="s">
        <v>416</v>
      </c>
      <c r="D223" s="220"/>
      <c r="E223" s="221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126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/>
      <c r="B224" s="218"/>
      <c r="C224" s="239" t="s">
        <v>417</v>
      </c>
      <c r="D224" s="220"/>
      <c r="E224" s="221">
        <v>115</v>
      </c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126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29">
        <v>56</v>
      </c>
      <c r="B225" s="230" t="s">
        <v>418</v>
      </c>
      <c r="C225" s="238" t="s">
        <v>419</v>
      </c>
      <c r="D225" s="231" t="s">
        <v>394</v>
      </c>
      <c r="E225" s="232">
        <v>117.3</v>
      </c>
      <c r="F225" s="233"/>
      <c r="G225" s="234">
        <f>ROUND(E225*F225,2)</f>
        <v>0</v>
      </c>
      <c r="H225" s="233"/>
      <c r="I225" s="234">
        <f>ROUND(E225*H225,2)</f>
        <v>0</v>
      </c>
      <c r="J225" s="233"/>
      <c r="K225" s="234">
        <f>ROUND(E225*J225,2)</f>
        <v>0</v>
      </c>
      <c r="L225" s="234">
        <v>21</v>
      </c>
      <c r="M225" s="234">
        <f>G225*(1+L225/100)</f>
        <v>0</v>
      </c>
      <c r="N225" s="234">
        <v>1.24E-3</v>
      </c>
      <c r="O225" s="234">
        <f>ROUND(E225*N225,2)</f>
        <v>0.15</v>
      </c>
      <c r="P225" s="234">
        <v>0</v>
      </c>
      <c r="Q225" s="234">
        <f>ROUND(E225*P225,2)</f>
        <v>0</v>
      </c>
      <c r="R225" s="234"/>
      <c r="S225" s="234" t="s">
        <v>121</v>
      </c>
      <c r="T225" s="235" t="s">
        <v>122</v>
      </c>
      <c r="U225" s="219">
        <v>0</v>
      </c>
      <c r="V225" s="219">
        <f>ROUND(E225*U225,2)</f>
        <v>0</v>
      </c>
      <c r="W225" s="219"/>
      <c r="X225" s="219" t="s">
        <v>253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254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/>
      <c r="B226" s="218"/>
      <c r="C226" s="239" t="s">
        <v>416</v>
      </c>
      <c r="D226" s="220"/>
      <c r="E226" s="221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126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39" t="s">
        <v>420</v>
      </c>
      <c r="D227" s="220"/>
      <c r="E227" s="221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126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7"/>
      <c r="B228" s="218"/>
      <c r="C228" s="239" t="s">
        <v>421</v>
      </c>
      <c r="D228" s="220"/>
      <c r="E228" s="221">
        <v>117.3</v>
      </c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126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2.5" outlineLevel="1" x14ac:dyDescent="0.2">
      <c r="A229" s="229">
        <v>57</v>
      </c>
      <c r="B229" s="230" t="s">
        <v>422</v>
      </c>
      <c r="C229" s="238" t="s">
        <v>423</v>
      </c>
      <c r="D229" s="231" t="s">
        <v>252</v>
      </c>
      <c r="E229" s="232">
        <v>0.20200000000000001</v>
      </c>
      <c r="F229" s="233"/>
      <c r="G229" s="234">
        <f>ROUND(E229*F229,2)</f>
        <v>0</v>
      </c>
      <c r="H229" s="233"/>
      <c r="I229" s="234">
        <f>ROUND(E229*H229,2)</f>
        <v>0</v>
      </c>
      <c r="J229" s="233"/>
      <c r="K229" s="234">
        <f>ROUND(E229*J229,2)</f>
        <v>0</v>
      </c>
      <c r="L229" s="234">
        <v>21</v>
      </c>
      <c r="M229" s="234">
        <f>G229*(1+L229/100)</f>
        <v>0</v>
      </c>
      <c r="N229" s="234">
        <v>1</v>
      </c>
      <c r="O229" s="234">
        <f>ROUND(E229*N229,2)</f>
        <v>0.2</v>
      </c>
      <c r="P229" s="234">
        <v>0</v>
      </c>
      <c r="Q229" s="234">
        <f>ROUND(E229*P229,2)</f>
        <v>0</v>
      </c>
      <c r="R229" s="234"/>
      <c r="S229" s="234" t="s">
        <v>121</v>
      </c>
      <c r="T229" s="235" t="s">
        <v>122</v>
      </c>
      <c r="U229" s="219">
        <v>0</v>
      </c>
      <c r="V229" s="219">
        <f>ROUND(E229*U229,2)</f>
        <v>0</v>
      </c>
      <c r="W229" s="219"/>
      <c r="X229" s="219" t="s">
        <v>253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254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7"/>
      <c r="B230" s="218"/>
      <c r="C230" s="239" t="s">
        <v>424</v>
      </c>
      <c r="D230" s="220"/>
      <c r="E230" s="221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126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39" t="s">
        <v>425</v>
      </c>
      <c r="D231" s="220"/>
      <c r="E231" s="221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126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39" t="s">
        <v>426</v>
      </c>
      <c r="D232" s="220"/>
      <c r="E232" s="221">
        <v>0.2</v>
      </c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126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2.5" outlineLevel="1" x14ac:dyDescent="0.2">
      <c r="A233" s="229">
        <v>58</v>
      </c>
      <c r="B233" s="230" t="s">
        <v>427</v>
      </c>
      <c r="C233" s="238" t="s">
        <v>428</v>
      </c>
      <c r="D233" s="231" t="s">
        <v>394</v>
      </c>
      <c r="E233" s="232">
        <v>35</v>
      </c>
      <c r="F233" s="233"/>
      <c r="G233" s="234">
        <f>ROUND(E233*F233,2)</f>
        <v>0</v>
      </c>
      <c r="H233" s="233"/>
      <c r="I233" s="234">
        <f>ROUND(E233*H233,2)</f>
        <v>0</v>
      </c>
      <c r="J233" s="233"/>
      <c r="K233" s="234">
        <f>ROUND(E233*J233,2)</f>
        <v>0</v>
      </c>
      <c r="L233" s="234">
        <v>21</v>
      </c>
      <c r="M233" s="234">
        <f>G233*(1+L233/100)</f>
        <v>0</v>
      </c>
      <c r="N233" s="234">
        <v>0</v>
      </c>
      <c r="O233" s="234">
        <f>ROUND(E233*N233,2)</f>
        <v>0</v>
      </c>
      <c r="P233" s="234">
        <v>0</v>
      </c>
      <c r="Q233" s="234">
        <f>ROUND(E233*P233,2)</f>
        <v>0</v>
      </c>
      <c r="R233" s="234" t="s">
        <v>389</v>
      </c>
      <c r="S233" s="234" t="s">
        <v>185</v>
      </c>
      <c r="T233" s="235" t="s">
        <v>122</v>
      </c>
      <c r="U233" s="219">
        <v>5.8000000000000003E-2</v>
      </c>
      <c r="V233" s="219">
        <f>ROUND(E233*U233,2)</f>
        <v>2.0299999999999998</v>
      </c>
      <c r="W233" s="219"/>
      <c r="X233" s="219" t="s">
        <v>123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124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/>
      <c r="B234" s="218"/>
      <c r="C234" s="253" t="s">
        <v>429</v>
      </c>
      <c r="D234" s="244"/>
      <c r="E234" s="244"/>
      <c r="F234" s="244"/>
      <c r="G234" s="244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187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39" t="s">
        <v>430</v>
      </c>
      <c r="D235" s="220"/>
      <c r="E235" s="221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126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7"/>
      <c r="B236" s="218"/>
      <c r="C236" s="239" t="s">
        <v>431</v>
      </c>
      <c r="D236" s="220"/>
      <c r="E236" s="221">
        <v>35</v>
      </c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126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29">
        <v>59</v>
      </c>
      <c r="B237" s="230" t="s">
        <v>432</v>
      </c>
      <c r="C237" s="238" t="s">
        <v>433</v>
      </c>
      <c r="D237" s="231" t="s">
        <v>221</v>
      </c>
      <c r="E237" s="232">
        <v>4</v>
      </c>
      <c r="F237" s="233"/>
      <c r="G237" s="234">
        <f>ROUND(E237*F237,2)</f>
        <v>0</v>
      </c>
      <c r="H237" s="233"/>
      <c r="I237" s="234">
        <f>ROUND(E237*H237,2)</f>
        <v>0</v>
      </c>
      <c r="J237" s="233"/>
      <c r="K237" s="234">
        <f>ROUND(E237*J237,2)</f>
        <v>0</v>
      </c>
      <c r="L237" s="234">
        <v>21</v>
      </c>
      <c r="M237" s="234">
        <f>G237*(1+L237/100)</f>
        <v>0</v>
      </c>
      <c r="N237" s="234">
        <v>0</v>
      </c>
      <c r="O237" s="234">
        <f>ROUND(E237*N237,2)</f>
        <v>0</v>
      </c>
      <c r="P237" s="234">
        <v>0</v>
      </c>
      <c r="Q237" s="234">
        <f>ROUND(E237*P237,2)</f>
        <v>0</v>
      </c>
      <c r="R237" s="234"/>
      <c r="S237" s="234" t="s">
        <v>121</v>
      </c>
      <c r="T237" s="235" t="s">
        <v>122</v>
      </c>
      <c r="U237" s="219">
        <v>0</v>
      </c>
      <c r="V237" s="219">
        <f>ROUND(E237*U237,2)</f>
        <v>0</v>
      </c>
      <c r="W237" s="219"/>
      <c r="X237" s="219" t="s">
        <v>123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124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/>
      <c r="B238" s="218"/>
      <c r="C238" s="239" t="s">
        <v>434</v>
      </c>
      <c r="D238" s="220"/>
      <c r="E238" s="221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126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7"/>
      <c r="B239" s="218"/>
      <c r="C239" s="239" t="s">
        <v>223</v>
      </c>
      <c r="D239" s="220"/>
      <c r="E239" s="221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126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39" t="s">
        <v>435</v>
      </c>
      <c r="D240" s="220"/>
      <c r="E240" s="221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126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7"/>
      <c r="B241" s="218"/>
      <c r="C241" s="239" t="s">
        <v>223</v>
      </c>
      <c r="D241" s="220"/>
      <c r="E241" s="221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126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7"/>
      <c r="B242" s="218"/>
      <c r="C242" s="239" t="s">
        <v>436</v>
      </c>
      <c r="D242" s="220"/>
      <c r="E242" s="221">
        <v>4</v>
      </c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126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29">
        <v>60</v>
      </c>
      <c r="B243" s="230" t="s">
        <v>437</v>
      </c>
      <c r="C243" s="238" t="s">
        <v>438</v>
      </c>
      <c r="D243" s="231" t="s">
        <v>221</v>
      </c>
      <c r="E243" s="232">
        <v>2</v>
      </c>
      <c r="F243" s="233"/>
      <c r="G243" s="234">
        <f>ROUND(E243*F243,2)</f>
        <v>0</v>
      </c>
      <c r="H243" s="233"/>
      <c r="I243" s="234">
        <f>ROUND(E243*H243,2)</f>
        <v>0</v>
      </c>
      <c r="J243" s="233"/>
      <c r="K243" s="234">
        <f>ROUND(E243*J243,2)</f>
        <v>0</v>
      </c>
      <c r="L243" s="234">
        <v>21</v>
      </c>
      <c r="M243" s="234">
        <f>G243*(1+L243/100)</f>
        <v>0</v>
      </c>
      <c r="N243" s="234">
        <v>1.3404</v>
      </c>
      <c r="O243" s="234">
        <f>ROUND(E243*N243,2)</f>
        <v>2.68</v>
      </c>
      <c r="P243" s="234">
        <v>0</v>
      </c>
      <c r="Q243" s="234">
        <f>ROUND(E243*P243,2)</f>
        <v>0</v>
      </c>
      <c r="R243" s="234"/>
      <c r="S243" s="234" t="s">
        <v>121</v>
      </c>
      <c r="T243" s="235" t="s">
        <v>122</v>
      </c>
      <c r="U243" s="219">
        <v>0</v>
      </c>
      <c r="V243" s="219">
        <f>ROUND(E243*U243,2)</f>
        <v>0</v>
      </c>
      <c r="W243" s="219"/>
      <c r="X243" s="219" t="s">
        <v>123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124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7"/>
      <c r="B244" s="218"/>
      <c r="C244" s="239" t="s">
        <v>223</v>
      </c>
      <c r="D244" s="220"/>
      <c r="E244" s="221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126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/>
      <c r="B245" s="218"/>
      <c r="C245" s="239" t="s">
        <v>66</v>
      </c>
      <c r="D245" s="220"/>
      <c r="E245" s="221">
        <v>2</v>
      </c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126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2.5" outlineLevel="1" x14ac:dyDescent="0.2">
      <c r="A246" s="229">
        <v>61</v>
      </c>
      <c r="B246" s="230" t="s">
        <v>439</v>
      </c>
      <c r="C246" s="238" t="s">
        <v>440</v>
      </c>
      <c r="D246" s="231" t="s">
        <v>221</v>
      </c>
      <c r="E246" s="232">
        <v>2</v>
      </c>
      <c r="F246" s="233"/>
      <c r="G246" s="234">
        <f>ROUND(E246*F246,2)</f>
        <v>0</v>
      </c>
      <c r="H246" s="233"/>
      <c r="I246" s="234">
        <f>ROUND(E246*H246,2)</f>
        <v>0</v>
      </c>
      <c r="J246" s="233"/>
      <c r="K246" s="234">
        <f>ROUND(E246*J246,2)</f>
        <v>0</v>
      </c>
      <c r="L246" s="234">
        <v>21</v>
      </c>
      <c r="M246" s="234">
        <f>G246*(1+L246/100)</f>
        <v>0</v>
      </c>
      <c r="N246" s="234">
        <v>0.13400000000000001</v>
      </c>
      <c r="O246" s="234">
        <f>ROUND(E246*N246,2)</f>
        <v>0.27</v>
      </c>
      <c r="P246" s="234">
        <v>0</v>
      </c>
      <c r="Q246" s="234">
        <f>ROUND(E246*P246,2)</f>
        <v>0</v>
      </c>
      <c r="R246" s="234"/>
      <c r="S246" s="234" t="s">
        <v>121</v>
      </c>
      <c r="T246" s="235" t="s">
        <v>122</v>
      </c>
      <c r="U246" s="219">
        <v>0</v>
      </c>
      <c r="V246" s="219">
        <f>ROUND(E246*U246,2)</f>
        <v>0</v>
      </c>
      <c r="W246" s="219"/>
      <c r="X246" s="219" t="s">
        <v>253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254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7"/>
      <c r="B247" s="218"/>
      <c r="C247" s="239" t="s">
        <v>223</v>
      </c>
      <c r="D247" s="220"/>
      <c r="E247" s="221"/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126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7"/>
      <c r="B248" s="218"/>
      <c r="C248" s="239" t="s">
        <v>66</v>
      </c>
      <c r="D248" s="220"/>
      <c r="E248" s="221">
        <v>2</v>
      </c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126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29">
        <v>62</v>
      </c>
      <c r="B249" s="230" t="s">
        <v>441</v>
      </c>
      <c r="C249" s="238" t="s">
        <v>442</v>
      </c>
      <c r="D249" s="231" t="s">
        <v>221</v>
      </c>
      <c r="E249" s="232">
        <v>1</v>
      </c>
      <c r="F249" s="233"/>
      <c r="G249" s="234">
        <f>ROUND(E249*F249,2)</f>
        <v>0</v>
      </c>
      <c r="H249" s="233"/>
      <c r="I249" s="234">
        <f>ROUND(E249*H249,2)</f>
        <v>0</v>
      </c>
      <c r="J249" s="233"/>
      <c r="K249" s="234">
        <f>ROUND(E249*J249,2)</f>
        <v>0</v>
      </c>
      <c r="L249" s="234">
        <v>21</v>
      </c>
      <c r="M249" s="234">
        <f>G249*(1+L249/100)</f>
        <v>0</v>
      </c>
      <c r="N249" s="234">
        <v>0.41099999999999998</v>
      </c>
      <c r="O249" s="234">
        <f>ROUND(E249*N249,2)</f>
        <v>0.41</v>
      </c>
      <c r="P249" s="234">
        <v>0</v>
      </c>
      <c r="Q249" s="234">
        <f>ROUND(E249*P249,2)</f>
        <v>0</v>
      </c>
      <c r="R249" s="234"/>
      <c r="S249" s="234" t="s">
        <v>121</v>
      </c>
      <c r="T249" s="235" t="s">
        <v>122</v>
      </c>
      <c r="U249" s="219">
        <v>0</v>
      </c>
      <c r="V249" s="219">
        <f>ROUND(E249*U249,2)</f>
        <v>0</v>
      </c>
      <c r="W249" s="219"/>
      <c r="X249" s="219" t="s">
        <v>123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124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7"/>
      <c r="B250" s="218"/>
      <c r="C250" s="239" t="s">
        <v>443</v>
      </c>
      <c r="D250" s="220"/>
      <c r="E250" s="221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126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17"/>
      <c r="B251" s="218"/>
      <c r="C251" s="239" t="s">
        <v>60</v>
      </c>
      <c r="D251" s="220"/>
      <c r="E251" s="221">
        <v>1</v>
      </c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126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2.5" outlineLevel="1" x14ac:dyDescent="0.2">
      <c r="A252" s="246">
        <v>63</v>
      </c>
      <c r="B252" s="247" t="s">
        <v>444</v>
      </c>
      <c r="C252" s="255" t="s">
        <v>445</v>
      </c>
      <c r="D252" s="248" t="s">
        <v>221</v>
      </c>
      <c r="E252" s="249">
        <v>1</v>
      </c>
      <c r="F252" s="250"/>
      <c r="G252" s="251">
        <f>ROUND(E252*F252,2)</f>
        <v>0</v>
      </c>
      <c r="H252" s="250"/>
      <c r="I252" s="251">
        <f>ROUND(E252*H252,2)</f>
        <v>0</v>
      </c>
      <c r="J252" s="250"/>
      <c r="K252" s="251">
        <f>ROUND(E252*J252,2)</f>
        <v>0</v>
      </c>
      <c r="L252" s="251">
        <v>21</v>
      </c>
      <c r="M252" s="251">
        <f>G252*(1+L252/100)</f>
        <v>0</v>
      </c>
      <c r="N252" s="251">
        <v>8.3000000000000004E-2</v>
      </c>
      <c r="O252" s="251">
        <f>ROUND(E252*N252,2)</f>
        <v>0.08</v>
      </c>
      <c r="P252" s="251">
        <v>0</v>
      </c>
      <c r="Q252" s="251">
        <f>ROUND(E252*P252,2)</f>
        <v>0</v>
      </c>
      <c r="R252" s="251"/>
      <c r="S252" s="251" t="s">
        <v>121</v>
      </c>
      <c r="T252" s="252" t="s">
        <v>122</v>
      </c>
      <c r="U252" s="219">
        <v>0</v>
      </c>
      <c r="V252" s="219">
        <f>ROUND(E252*U252,2)</f>
        <v>0</v>
      </c>
      <c r="W252" s="219"/>
      <c r="X252" s="219" t="s">
        <v>253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254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29">
        <v>64</v>
      </c>
      <c r="B253" s="230" t="s">
        <v>446</v>
      </c>
      <c r="C253" s="238" t="s">
        <v>447</v>
      </c>
      <c r="D253" s="231" t="s">
        <v>221</v>
      </c>
      <c r="E253" s="232">
        <v>1</v>
      </c>
      <c r="F253" s="233"/>
      <c r="G253" s="234">
        <f>ROUND(E253*F253,2)</f>
        <v>0</v>
      </c>
      <c r="H253" s="233"/>
      <c r="I253" s="234">
        <f>ROUND(E253*H253,2)</f>
        <v>0</v>
      </c>
      <c r="J253" s="233"/>
      <c r="K253" s="234">
        <f>ROUND(E253*J253,2)</f>
        <v>0</v>
      </c>
      <c r="L253" s="234">
        <v>21</v>
      </c>
      <c r="M253" s="234">
        <f>G253*(1+L253/100)</f>
        <v>0</v>
      </c>
      <c r="N253" s="234">
        <v>0.41099999999999998</v>
      </c>
      <c r="O253" s="234">
        <f>ROUND(E253*N253,2)</f>
        <v>0.41</v>
      </c>
      <c r="P253" s="234">
        <v>0</v>
      </c>
      <c r="Q253" s="234">
        <f>ROUND(E253*P253,2)</f>
        <v>0</v>
      </c>
      <c r="R253" s="234"/>
      <c r="S253" s="234" t="s">
        <v>121</v>
      </c>
      <c r="T253" s="235" t="s">
        <v>122</v>
      </c>
      <c r="U253" s="219">
        <v>0</v>
      </c>
      <c r="V253" s="219">
        <f>ROUND(E253*U253,2)</f>
        <v>0</v>
      </c>
      <c r="W253" s="219"/>
      <c r="X253" s="219" t="s">
        <v>123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124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39" t="s">
        <v>443</v>
      </c>
      <c r="D254" s="220"/>
      <c r="E254" s="221"/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126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7"/>
      <c r="B255" s="218"/>
      <c r="C255" s="239" t="s">
        <v>60</v>
      </c>
      <c r="D255" s="220"/>
      <c r="E255" s="221">
        <v>1</v>
      </c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126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2.5" outlineLevel="1" x14ac:dyDescent="0.2">
      <c r="A256" s="229">
        <v>65</v>
      </c>
      <c r="B256" s="230" t="s">
        <v>448</v>
      </c>
      <c r="C256" s="238" t="s">
        <v>449</v>
      </c>
      <c r="D256" s="231" t="s">
        <v>221</v>
      </c>
      <c r="E256" s="232">
        <v>1</v>
      </c>
      <c r="F256" s="233"/>
      <c r="G256" s="234">
        <f>ROUND(E256*F256,2)</f>
        <v>0</v>
      </c>
      <c r="H256" s="233"/>
      <c r="I256" s="234">
        <f>ROUND(E256*H256,2)</f>
        <v>0</v>
      </c>
      <c r="J256" s="233"/>
      <c r="K256" s="234">
        <f>ROUND(E256*J256,2)</f>
        <v>0</v>
      </c>
      <c r="L256" s="234">
        <v>21</v>
      </c>
      <c r="M256" s="234">
        <f>G256*(1+L256/100)</f>
        <v>0</v>
      </c>
      <c r="N256" s="234">
        <v>2.3E-2</v>
      </c>
      <c r="O256" s="234">
        <f>ROUND(E256*N256,2)</f>
        <v>0.02</v>
      </c>
      <c r="P256" s="234">
        <v>0</v>
      </c>
      <c r="Q256" s="234">
        <f>ROUND(E256*P256,2)</f>
        <v>0</v>
      </c>
      <c r="R256" s="234"/>
      <c r="S256" s="234" t="s">
        <v>121</v>
      </c>
      <c r="T256" s="235" t="s">
        <v>122</v>
      </c>
      <c r="U256" s="219">
        <v>0</v>
      </c>
      <c r="V256" s="219">
        <f>ROUND(E256*U256,2)</f>
        <v>0</v>
      </c>
      <c r="W256" s="219"/>
      <c r="X256" s="219" t="s">
        <v>253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254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7"/>
      <c r="B257" s="218"/>
      <c r="C257" s="239" t="s">
        <v>443</v>
      </c>
      <c r="D257" s="220"/>
      <c r="E257" s="221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126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17"/>
      <c r="B258" s="218"/>
      <c r="C258" s="239" t="s">
        <v>60</v>
      </c>
      <c r="D258" s="220"/>
      <c r="E258" s="221">
        <v>1</v>
      </c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126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29">
        <v>66</v>
      </c>
      <c r="B259" s="230" t="s">
        <v>450</v>
      </c>
      <c r="C259" s="238" t="s">
        <v>451</v>
      </c>
      <c r="D259" s="231" t="s">
        <v>221</v>
      </c>
      <c r="E259" s="232">
        <v>3</v>
      </c>
      <c r="F259" s="233"/>
      <c r="G259" s="234">
        <f>ROUND(E259*F259,2)</f>
        <v>0</v>
      </c>
      <c r="H259" s="233"/>
      <c r="I259" s="234">
        <f>ROUND(E259*H259,2)</f>
        <v>0</v>
      </c>
      <c r="J259" s="233"/>
      <c r="K259" s="234">
        <f>ROUND(E259*J259,2)</f>
        <v>0</v>
      </c>
      <c r="L259" s="234">
        <v>21</v>
      </c>
      <c r="M259" s="234">
        <f>G259*(1+L259/100)</f>
        <v>0</v>
      </c>
      <c r="N259" s="234">
        <v>7.2870000000000004E-2</v>
      </c>
      <c r="O259" s="234">
        <f>ROUND(E259*N259,2)</f>
        <v>0.22</v>
      </c>
      <c r="P259" s="234">
        <v>0</v>
      </c>
      <c r="Q259" s="234">
        <f>ROUND(E259*P259,2)</f>
        <v>0</v>
      </c>
      <c r="R259" s="234"/>
      <c r="S259" s="234" t="s">
        <v>121</v>
      </c>
      <c r="T259" s="235" t="s">
        <v>122</v>
      </c>
      <c r="U259" s="219">
        <v>0</v>
      </c>
      <c r="V259" s="219">
        <f>ROUND(E259*U259,2)</f>
        <v>0</v>
      </c>
      <c r="W259" s="219"/>
      <c r="X259" s="219" t="s">
        <v>123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124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17"/>
      <c r="B260" s="218"/>
      <c r="C260" s="239" t="s">
        <v>452</v>
      </c>
      <c r="D260" s="220"/>
      <c r="E260" s="221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126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7"/>
      <c r="B261" s="218"/>
      <c r="C261" s="239" t="s">
        <v>70</v>
      </c>
      <c r="D261" s="220"/>
      <c r="E261" s="221">
        <v>3</v>
      </c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126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29">
        <v>67</v>
      </c>
      <c r="B262" s="230" t="s">
        <v>453</v>
      </c>
      <c r="C262" s="238" t="s">
        <v>454</v>
      </c>
      <c r="D262" s="231" t="s">
        <v>221</v>
      </c>
      <c r="E262" s="232">
        <v>3</v>
      </c>
      <c r="F262" s="233"/>
      <c r="G262" s="234">
        <f>ROUND(E262*F262,2)</f>
        <v>0</v>
      </c>
      <c r="H262" s="233"/>
      <c r="I262" s="234">
        <f>ROUND(E262*H262,2)</f>
        <v>0</v>
      </c>
      <c r="J262" s="233"/>
      <c r="K262" s="234">
        <f>ROUND(E262*J262,2)</f>
        <v>0</v>
      </c>
      <c r="L262" s="234">
        <v>21</v>
      </c>
      <c r="M262" s="234">
        <f>G262*(1+L262/100)</f>
        <v>0</v>
      </c>
      <c r="N262" s="234">
        <v>0.01</v>
      </c>
      <c r="O262" s="234">
        <f>ROUND(E262*N262,2)</f>
        <v>0.03</v>
      </c>
      <c r="P262" s="234">
        <v>0</v>
      </c>
      <c r="Q262" s="234">
        <f>ROUND(E262*P262,2)</f>
        <v>0</v>
      </c>
      <c r="R262" s="234"/>
      <c r="S262" s="234" t="s">
        <v>121</v>
      </c>
      <c r="T262" s="235" t="s">
        <v>122</v>
      </c>
      <c r="U262" s="219">
        <v>0</v>
      </c>
      <c r="V262" s="219">
        <f>ROUND(E262*U262,2)</f>
        <v>0</v>
      </c>
      <c r="W262" s="219"/>
      <c r="X262" s="219" t="s">
        <v>253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254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39" t="s">
        <v>452</v>
      </c>
      <c r="D263" s="220"/>
      <c r="E263" s="221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126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17"/>
      <c r="B264" s="218"/>
      <c r="C264" s="239" t="s">
        <v>70</v>
      </c>
      <c r="D264" s="220"/>
      <c r="E264" s="221">
        <v>3</v>
      </c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0"/>
      <c r="Z264" s="210"/>
      <c r="AA264" s="210"/>
      <c r="AB264" s="210"/>
      <c r="AC264" s="210"/>
      <c r="AD264" s="210"/>
      <c r="AE264" s="210"/>
      <c r="AF264" s="210"/>
      <c r="AG264" s="210" t="s">
        <v>126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29">
        <v>68</v>
      </c>
      <c r="B265" s="230" t="s">
        <v>455</v>
      </c>
      <c r="C265" s="238" t="s">
        <v>456</v>
      </c>
      <c r="D265" s="231" t="s">
        <v>221</v>
      </c>
      <c r="E265" s="232">
        <v>4</v>
      </c>
      <c r="F265" s="233"/>
      <c r="G265" s="234">
        <f>ROUND(E265*F265,2)</f>
        <v>0</v>
      </c>
      <c r="H265" s="233"/>
      <c r="I265" s="234">
        <f>ROUND(E265*H265,2)</f>
        <v>0</v>
      </c>
      <c r="J265" s="233"/>
      <c r="K265" s="234">
        <f>ROUND(E265*J265,2)</f>
        <v>0</v>
      </c>
      <c r="L265" s="234">
        <v>21</v>
      </c>
      <c r="M265" s="234">
        <f>G265*(1+L265/100)</f>
        <v>0</v>
      </c>
      <c r="N265" s="234">
        <v>0.35743999999999998</v>
      </c>
      <c r="O265" s="234">
        <f>ROUND(E265*N265,2)</f>
        <v>1.43</v>
      </c>
      <c r="P265" s="234">
        <v>0</v>
      </c>
      <c r="Q265" s="234">
        <f>ROUND(E265*P265,2)</f>
        <v>0</v>
      </c>
      <c r="R265" s="234"/>
      <c r="S265" s="234" t="s">
        <v>185</v>
      </c>
      <c r="T265" s="235" t="s">
        <v>122</v>
      </c>
      <c r="U265" s="219">
        <v>2.5750000000000002</v>
      </c>
      <c r="V265" s="219">
        <f>ROUND(E265*U265,2)</f>
        <v>10.3</v>
      </c>
      <c r="W265" s="219"/>
      <c r="X265" s="219" t="s">
        <v>123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124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17"/>
      <c r="B266" s="218"/>
      <c r="C266" s="239" t="s">
        <v>457</v>
      </c>
      <c r="D266" s="220"/>
      <c r="E266" s="221"/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126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7"/>
      <c r="B267" s="218"/>
      <c r="C267" s="239" t="s">
        <v>436</v>
      </c>
      <c r="D267" s="220"/>
      <c r="E267" s="221">
        <v>4</v>
      </c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126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2.5" outlineLevel="1" x14ac:dyDescent="0.2">
      <c r="A268" s="229">
        <v>69</v>
      </c>
      <c r="B268" s="230" t="s">
        <v>458</v>
      </c>
      <c r="C268" s="238" t="s">
        <v>459</v>
      </c>
      <c r="D268" s="231" t="s">
        <v>221</v>
      </c>
      <c r="E268" s="232">
        <v>4</v>
      </c>
      <c r="F268" s="233"/>
      <c r="G268" s="234">
        <f>ROUND(E268*F268,2)</f>
        <v>0</v>
      </c>
      <c r="H268" s="233"/>
      <c r="I268" s="234">
        <f>ROUND(E268*H268,2)</f>
        <v>0</v>
      </c>
      <c r="J268" s="233"/>
      <c r="K268" s="234">
        <f>ROUND(E268*J268,2)</f>
        <v>0</v>
      </c>
      <c r="L268" s="234">
        <v>21</v>
      </c>
      <c r="M268" s="234">
        <f>G268*(1+L268/100)</f>
        <v>0</v>
      </c>
      <c r="N268" s="234">
        <v>5.6599999999999998E-2</v>
      </c>
      <c r="O268" s="234">
        <f>ROUND(E268*N268,2)</f>
        <v>0.23</v>
      </c>
      <c r="P268" s="234">
        <v>0</v>
      </c>
      <c r="Q268" s="234">
        <f>ROUND(E268*P268,2)</f>
        <v>0</v>
      </c>
      <c r="R268" s="234"/>
      <c r="S268" s="234" t="s">
        <v>121</v>
      </c>
      <c r="T268" s="235" t="s">
        <v>122</v>
      </c>
      <c r="U268" s="219">
        <v>0</v>
      </c>
      <c r="V268" s="219">
        <f>ROUND(E268*U268,2)</f>
        <v>0</v>
      </c>
      <c r="W268" s="219"/>
      <c r="X268" s="219" t="s">
        <v>253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254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7"/>
      <c r="B269" s="218"/>
      <c r="C269" s="239" t="s">
        <v>457</v>
      </c>
      <c r="D269" s="220"/>
      <c r="E269" s="221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126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17"/>
      <c r="B270" s="218"/>
      <c r="C270" s="239" t="s">
        <v>436</v>
      </c>
      <c r="D270" s="220"/>
      <c r="E270" s="221">
        <v>4</v>
      </c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126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29">
        <v>70</v>
      </c>
      <c r="B271" s="230" t="s">
        <v>460</v>
      </c>
      <c r="C271" s="238" t="s">
        <v>461</v>
      </c>
      <c r="D271" s="231" t="s">
        <v>221</v>
      </c>
      <c r="E271" s="232">
        <v>4</v>
      </c>
      <c r="F271" s="233"/>
      <c r="G271" s="234">
        <f>ROUND(E271*F271,2)</f>
        <v>0</v>
      </c>
      <c r="H271" s="233"/>
      <c r="I271" s="234">
        <f>ROUND(E271*H271,2)</f>
        <v>0</v>
      </c>
      <c r="J271" s="233"/>
      <c r="K271" s="234">
        <f>ROUND(E271*J271,2)</f>
        <v>0</v>
      </c>
      <c r="L271" s="234">
        <v>21</v>
      </c>
      <c r="M271" s="234">
        <f>G271*(1+L271/100)</f>
        <v>0</v>
      </c>
      <c r="N271" s="234">
        <v>8.0000000000000004E-4</v>
      </c>
      <c r="O271" s="234">
        <f>ROUND(E271*N271,2)</f>
        <v>0</v>
      </c>
      <c r="P271" s="234">
        <v>0</v>
      </c>
      <c r="Q271" s="234">
        <f>ROUND(E271*P271,2)</f>
        <v>0</v>
      </c>
      <c r="R271" s="234"/>
      <c r="S271" s="234" t="s">
        <v>121</v>
      </c>
      <c r="T271" s="235" t="s">
        <v>122</v>
      </c>
      <c r="U271" s="219">
        <v>0</v>
      </c>
      <c r="V271" s="219">
        <f>ROUND(E271*U271,2)</f>
        <v>0</v>
      </c>
      <c r="W271" s="219"/>
      <c r="X271" s="219" t="s">
        <v>123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124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7"/>
      <c r="B272" s="218"/>
      <c r="C272" s="239" t="s">
        <v>457</v>
      </c>
      <c r="D272" s="220"/>
      <c r="E272" s="221"/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126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7"/>
      <c r="B273" s="218"/>
      <c r="C273" s="239" t="s">
        <v>436</v>
      </c>
      <c r="D273" s="220"/>
      <c r="E273" s="221">
        <v>4</v>
      </c>
      <c r="F273" s="219"/>
      <c r="G273" s="219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126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29">
        <v>71</v>
      </c>
      <c r="B274" s="230" t="s">
        <v>462</v>
      </c>
      <c r="C274" s="238" t="s">
        <v>463</v>
      </c>
      <c r="D274" s="231" t="s">
        <v>221</v>
      </c>
      <c r="E274" s="232">
        <v>4</v>
      </c>
      <c r="F274" s="233"/>
      <c r="G274" s="234">
        <f>ROUND(E274*F274,2)</f>
        <v>0</v>
      </c>
      <c r="H274" s="233"/>
      <c r="I274" s="234">
        <f>ROUND(E274*H274,2)</f>
        <v>0</v>
      </c>
      <c r="J274" s="233"/>
      <c r="K274" s="234">
        <f>ROUND(E274*J274,2)</f>
        <v>0</v>
      </c>
      <c r="L274" s="234">
        <v>21</v>
      </c>
      <c r="M274" s="234">
        <f>G274*(1+L274/100)</f>
        <v>0</v>
      </c>
      <c r="N274" s="234">
        <v>0.02</v>
      </c>
      <c r="O274" s="234">
        <f>ROUND(E274*N274,2)</f>
        <v>0.08</v>
      </c>
      <c r="P274" s="234">
        <v>0</v>
      </c>
      <c r="Q274" s="234">
        <f>ROUND(E274*P274,2)</f>
        <v>0</v>
      </c>
      <c r="R274" s="234"/>
      <c r="S274" s="234" t="s">
        <v>121</v>
      </c>
      <c r="T274" s="235" t="s">
        <v>122</v>
      </c>
      <c r="U274" s="219">
        <v>0</v>
      </c>
      <c r="V274" s="219">
        <f>ROUND(E274*U274,2)</f>
        <v>0</v>
      </c>
      <c r="W274" s="219"/>
      <c r="X274" s="219" t="s">
        <v>253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254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17"/>
      <c r="B275" s="218"/>
      <c r="C275" s="239" t="s">
        <v>457</v>
      </c>
      <c r="D275" s="220"/>
      <c r="E275" s="221"/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126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17"/>
      <c r="B276" s="218"/>
      <c r="C276" s="239" t="s">
        <v>436</v>
      </c>
      <c r="D276" s="220"/>
      <c r="E276" s="221">
        <v>4</v>
      </c>
      <c r="F276" s="219"/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126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x14ac:dyDescent="0.2">
      <c r="A277" s="223" t="s">
        <v>116</v>
      </c>
      <c r="B277" s="224" t="s">
        <v>78</v>
      </c>
      <c r="C277" s="237" t="s">
        <v>79</v>
      </c>
      <c r="D277" s="225"/>
      <c r="E277" s="226"/>
      <c r="F277" s="227"/>
      <c r="G277" s="227">
        <f>SUMIF(AG278:AG296,"&lt;&gt;NOR",G278:G296)</f>
        <v>0</v>
      </c>
      <c r="H277" s="227"/>
      <c r="I277" s="227">
        <f>SUM(I278:I296)</f>
        <v>0</v>
      </c>
      <c r="J277" s="227"/>
      <c r="K277" s="227">
        <f>SUM(K278:K296)</f>
        <v>0</v>
      </c>
      <c r="L277" s="227"/>
      <c r="M277" s="227">
        <f>SUM(M278:M296)</f>
        <v>0</v>
      </c>
      <c r="N277" s="227"/>
      <c r="O277" s="227">
        <f>SUM(O278:O296)</f>
        <v>0</v>
      </c>
      <c r="P277" s="227"/>
      <c r="Q277" s="227">
        <f>SUM(Q278:Q296)</f>
        <v>0</v>
      </c>
      <c r="R277" s="227"/>
      <c r="S277" s="227"/>
      <c r="T277" s="228"/>
      <c r="U277" s="222"/>
      <c r="V277" s="222">
        <f>SUM(V278:V296)</f>
        <v>0</v>
      </c>
      <c r="W277" s="222"/>
      <c r="X277" s="222"/>
      <c r="AG277" t="s">
        <v>117</v>
      </c>
    </row>
    <row r="278" spans="1:60" ht="22.5" outlineLevel="1" x14ac:dyDescent="0.2">
      <c r="A278" s="229">
        <v>72</v>
      </c>
      <c r="B278" s="230" t="s">
        <v>464</v>
      </c>
      <c r="C278" s="238" t="s">
        <v>465</v>
      </c>
      <c r="D278" s="231" t="s">
        <v>252</v>
      </c>
      <c r="E278" s="232">
        <v>16.065000000000001</v>
      </c>
      <c r="F278" s="233"/>
      <c r="G278" s="234">
        <f>ROUND(E278*F278,2)</f>
        <v>0</v>
      </c>
      <c r="H278" s="233"/>
      <c r="I278" s="234">
        <f>ROUND(E278*H278,2)</f>
        <v>0</v>
      </c>
      <c r="J278" s="233"/>
      <c r="K278" s="234">
        <f>ROUND(E278*J278,2)</f>
        <v>0</v>
      </c>
      <c r="L278" s="234">
        <v>21</v>
      </c>
      <c r="M278" s="234">
        <f>G278*(1+L278/100)</f>
        <v>0</v>
      </c>
      <c r="N278" s="234">
        <v>0</v>
      </c>
      <c r="O278" s="234">
        <f>ROUND(E278*N278,2)</f>
        <v>0</v>
      </c>
      <c r="P278" s="234">
        <v>0</v>
      </c>
      <c r="Q278" s="234">
        <f>ROUND(E278*P278,2)</f>
        <v>0</v>
      </c>
      <c r="R278" s="234"/>
      <c r="S278" s="234" t="s">
        <v>121</v>
      </c>
      <c r="T278" s="235" t="s">
        <v>122</v>
      </c>
      <c r="U278" s="219">
        <v>0</v>
      </c>
      <c r="V278" s="219">
        <f>ROUND(E278*U278,2)</f>
        <v>0</v>
      </c>
      <c r="W278" s="219"/>
      <c r="X278" s="219" t="s">
        <v>123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124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17"/>
      <c r="B279" s="218"/>
      <c r="C279" s="239" t="s">
        <v>466</v>
      </c>
      <c r="D279" s="220"/>
      <c r="E279" s="221"/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0"/>
      <c r="Z279" s="210"/>
      <c r="AA279" s="210"/>
      <c r="AB279" s="210"/>
      <c r="AC279" s="210"/>
      <c r="AD279" s="210"/>
      <c r="AE279" s="210"/>
      <c r="AF279" s="210"/>
      <c r="AG279" s="210" t="s">
        <v>126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17"/>
      <c r="B280" s="218"/>
      <c r="C280" s="239" t="s">
        <v>467</v>
      </c>
      <c r="D280" s="220"/>
      <c r="E280" s="221"/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0"/>
      <c r="Z280" s="210"/>
      <c r="AA280" s="210"/>
      <c r="AB280" s="210"/>
      <c r="AC280" s="210"/>
      <c r="AD280" s="210"/>
      <c r="AE280" s="210"/>
      <c r="AF280" s="210"/>
      <c r="AG280" s="210" t="s">
        <v>126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17"/>
      <c r="B281" s="218"/>
      <c r="C281" s="239" t="s">
        <v>468</v>
      </c>
      <c r="D281" s="220"/>
      <c r="E281" s="221"/>
      <c r="F281" s="219"/>
      <c r="G281" s="219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10"/>
      <c r="Z281" s="210"/>
      <c r="AA281" s="210"/>
      <c r="AB281" s="210"/>
      <c r="AC281" s="210"/>
      <c r="AD281" s="210"/>
      <c r="AE281" s="210"/>
      <c r="AF281" s="210"/>
      <c r="AG281" s="210" t="s">
        <v>126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17"/>
      <c r="B282" s="218"/>
      <c r="C282" s="239" t="s">
        <v>469</v>
      </c>
      <c r="D282" s="220"/>
      <c r="E282" s="221">
        <v>16.065000000000001</v>
      </c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0"/>
      <c r="Z282" s="210"/>
      <c r="AA282" s="210"/>
      <c r="AB282" s="210"/>
      <c r="AC282" s="210"/>
      <c r="AD282" s="210"/>
      <c r="AE282" s="210"/>
      <c r="AF282" s="210"/>
      <c r="AG282" s="210" t="s">
        <v>126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22.5" outlineLevel="1" x14ac:dyDescent="0.2">
      <c r="A283" s="229">
        <v>73</v>
      </c>
      <c r="B283" s="230" t="s">
        <v>470</v>
      </c>
      <c r="C283" s="238" t="s">
        <v>471</v>
      </c>
      <c r="D283" s="231" t="s">
        <v>252</v>
      </c>
      <c r="E283" s="232">
        <v>32.130000000000003</v>
      </c>
      <c r="F283" s="233"/>
      <c r="G283" s="234">
        <f>ROUND(E283*F283,2)</f>
        <v>0</v>
      </c>
      <c r="H283" s="233"/>
      <c r="I283" s="234">
        <f>ROUND(E283*H283,2)</f>
        <v>0</v>
      </c>
      <c r="J283" s="233"/>
      <c r="K283" s="234">
        <f>ROUND(E283*J283,2)</f>
        <v>0</v>
      </c>
      <c r="L283" s="234">
        <v>21</v>
      </c>
      <c r="M283" s="234">
        <f>G283*(1+L283/100)</f>
        <v>0</v>
      </c>
      <c r="N283" s="234">
        <v>0</v>
      </c>
      <c r="O283" s="234">
        <f>ROUND(E283*N283,2)</f>
        <v>0</v>
      </c>
      <c r="P283" s="234">
        <v>0</v>
      </c>
      <c r="Q283" s="234">
        <f>ROUND(E283*P283,2)</f>
        <v>0</v>
      </c>
      <c r="R283" s="234"/>
      <c r="S283" s="234" t="s">
        <v>121</v>
      </c>
      <c r="T283" s="235" t="s">
        <v>122</v>
      </c>
      <c r="U283" s="219">
        <v>0</v>
      </c>
      <c r="V283" s="219">
        <f>ROUND(E283*U283,2)</f>
        <v>0</v>
      </c>
      <c r="W283" s="219"/>
      <c r="X283" s="219" t="s">
        <v>123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124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17"/>
      <c r="B284" s="218"/>
      <c r="C284" s="239" t="s">
        <v>472</v>
      </c>
      <c r="D284" s="220"/>
      <c r="E284" s="221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0"/>
      <c r="Z284" s="210"/>
      <c r="AA284" s="210"/>
      <c r="AB284" s="210"/>
      <c r="AC284" s="210"/>
      <c r="AD284" s="210"/>
      <c r="AE284" s="210"/>
      <c r="AF284" s="210"/>
      <c r="AG284" s="210" t="s">
        <v>126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17"/>
      <c r="B285" s="218"/>
      <c r="C285" s="239" t="s">
        <v>473</v>
      </c>
      <c r="D285" s="220"/>
      <c r="E285" s="221">
        <v>32.130000000000003</v>
      </c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10"/>
      <c r="Z285" s="210"/>
      <c r="AA285" s="210"/>
      <c r="AB285" s="210"/>
      <c r="AC285" s="210"/>
      <c r="AD285" s="210"/>
      <c r="AE285" s="210"/>
      <c r="AF285" s="210"/>
      <c r="AG285" s="210" t="s">
        <v>126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29">
        <v>74</v>
      </c>
      <c r="B286" s="230" t="s">
        <v>474</v>
      </c>
      <c r="C286" s="238" t="s">
        <v>475</v>
      </c>
      <c r="D286" s="231" t="s">
        <v>252</v>
      </c>
      <c r="E286" s="232">
        <v>20.79</v>
      </c>
      <c r="F286" s="233"/>
      <c r="G286" s="234">
        <f>ROUND(E286*F286,2)</f>
        <v>0</v>
      </c>
      <c r="H286" s="233"/>
      <c r="I286" s="234">
        <f>ROUND(E286*H286,2)</f>
        <v>0</v>
      </c>
      <c r="J286" s="233"/>
      <c r="K286" s="234">
        <f>ROUND(E286*J286,2)</f>
        <v>0</v>
      </c>
      <c r="L286" s="234">
        <v>21</v>
      </c>
      <c r="M286" s="234">
        <f>G286*(1+L286/100)</f>
        <v>0</v>
      </c>
      <c r="N286" s="234">
        <v>0</v>
      </c>
      <c r="O286" s="234">
        <f>ROUND(E286*N286,2)</f>
        <v>0</v>
      </c>
      <c r="P286" s="234">
        <v>0</v>
      </c>
      <c r="Q286" s="234">
        <f>ROUND(E286*P286,2)</f>
        <v>0</v>
      </c>
      <c r="R286" s="234"/>
      <c r="S286" s="234" t="s">
        <v>121</v>
      </c>
      <c r="T286" s="235" t="s">
        <v>122</v>
      </c>
      <c r="U286" s="219">
        <v>0</v>
      </c>
      <c r="V286" s="219">
        <f>ROUND(E286*U286,2)</f>
        <v>0</v>
      </c>
      <c r="W286" s="219"/>
      <c r="X286" s="219" t="s">
        <v>123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124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17"/>
      <c r="B287" s="218"/>
      <c r="C287" s="239" t="s">
        <v>476</v>
      </c>
      <c r="D287" s="220"/>
      <c r="E287" s="221"/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0"/>
      <c r="Z287" s="210"/>
      <c r="AA287" s="210"/>
      <c r="AB287" s="210"/>
      <c r="AC287" s="210"/>
      <c r="AD287" s="210"/>
      <c r="AE287" s="210"/>
      <c r="AF287" s="210"/>
      <c r="AG287" s="210" t="s">
        <v>126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17"/>
      <c r="B288" s="218"/>
      <c r="C288" s="239" t="s">
        <v>477</v>
      </c>
      <c r="D288" s="220"/>
      <c r="E288" s="221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0"/>
      <c r="Z288" s="210"/>
      <c r="AA288" s="210"/>
      <c r="AB288" s="210"/>
      <c r="AC288" s="210"/>
      <c r="AD288" s="210"/>
      <c r="AE288" s="210"/>
      <c r="AF288" s="210"/>
      <c r="AG288" s="210" t="s">
        <v>126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17"/>
      <c r="B289" s="218"/>
      <c r="C289" s="239" t="s">
        <v>478</v>
      </c>
      <c r="D289" s="220"/>
      <c r="E289" s="221"/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0"/>
      <c r="Z289" s="210"/>
      <c r="AA289" s="210"/>
      <c r="AB289" s="210"/>
      <c r="AC289" s="210"/>
      <c r="AD289" s="210"/>
      <c r="AE289" s="210"/>
      <c r="AF289" s="210"/>
      <c r="AG289" s="210" t="s">
        <v>126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17"/>
      <c r="B290" s="218"/>
      <c r="C290" s="239" t="s">
        <v>479</v>
      </c>
      <c r="D290" s="220"/>
      <c r="E290" s="221">
        <v>20.79</v>
      </c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126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ht="22.5" outlineLevel="1" x14ac:dyDescent="0.2">
      <c r="A291" s="229">
        <v>75</v>
      </c>
      <c r="B291" s="230" t="s">
        <v>480</v>
      </c>
      <c r="C291" s="238" t="s">
        <v>481</v>
      </c>
      <c r="D291" s="231" t="s">
        <v>252</v>
      </c>
      <c r="E291" s="232">
        <v>16.065000000000001</v>
      </c>
      <c r="F291" s="233"/>
      <c r="G291" s="234">
        <f>ROUND(E291*F291,2)</f>
        <v>0</v>
      </c>
      <c r="H291" s="233"/>
      <c r="I291" s="234">
        <f>ROUND(E291*H291,2)</f>
        <v>0</v>
      </c>
      <c r="J291" s="233"/>
      <c r="K291" s="234">
        <f>ROUND(E291*J291,2)</f>
        <v>0</v>
      </c>
      <c r="L291" s="234">
        <v>21</v>
      </c>
      <c r="M291" s="234">
        <f>G291*(1+L291/100)</f>
        <v>0</v>
      </c>
      <c r="N291" s="234">
        <v>0</v>
      </c>
      <c r="O291" s="234">
        <f>ROUND(E291*N291,2)</f>
        <v>0</v>
      </c>
      <c r="P291" s="234">
        <v>0</v>
      </c>
      <c r="Q291" s="234">
        <f>ROUND(E291*P291,2)</f>
        <v>0</v>
      </c>
      <c r="R291" s="234"/>
      <c r="S291" s="234" t="s">
        <v>121</v>
      </c>
      <c r="T291" s="235" t="s">
        <v>122</v>
      </c>
      <c r="U291" s="219">
        <v>0</v>
      </c>
      <c r="V291" s="219">
        <f>ROUND(E291*U291,2)</f>
        <v>0</v>
      </c>
      <c r="W291" s="219"/>
      <c r="X291" s="219" t="s">
        <v>123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124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17"/>
      <c r="B292" s="218"/>
      <c r="C292" s="239" t="s">
        <v>482</v>
      </c>
      <c r="D292" s="220"/>
      <c r="E292" s="221"/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0"/>
      <c r="Z292" s="210"/>
      <c r="AA292" s="210"/>
      <c r="AB292" s="210"/>
      <c r="AC292" s="210"/>
      <c r="AD292" s="210"/>
      <c r="AE292" s="210"/>
      <c r="AF292" s="210"/>
      <c r="AG292" s="210" t="s">
        <v>126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17"/>
      <c r="B293" s="218"/>
      <c r="C293" s="239" t="s">
        <v>469</v>
      </c>
      <c r="D293" s="220"/>
      <c r="E293" s="221">
        <v>16.065000000000001</v>
      </c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0"/>
      <c r="Z293" s="210"/>
      <c r="AA293" s="210"/>
      <c r="AB293" s="210"/>
      <c r="AC293" s="210"/>
      <c r="AD293" s="210"/>
      <c r="AE293" s="210"/>
      <c r="AF293" s="210"/>
      <c r="AG293" s="210" t="s">
        <v>126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29">
        <v>76</v>
      </c>
      <c r="B294" s="230" t="s">
        <v>483</v>
      </c>
      <c r="C294" s="238" t="s">
        <v>484</v>
      </c>
      <c r="D294" s="231" t="s">
        <v>252</v>
      </c>
      <c r="E294" s="232">
        <v>20.79</v>
      </c>
      <c r="F294" s="233"/>
      <c r="G294" s="234">
        <f>ROUND(E294*F294,2)</f>
        <v>0</v>
      </c>
      <c r="H294" s="233"/>
      <c r="I294" s="234">
        <f>ROUND(E294*H294,2)</f>
        <v>0</v>
      </c>
      <c r="J294" s="233"/>
      <c r="K294" s="234">
        <f>ROUND(E294*J294,2)</f>
        <v>0</v>
      </c>
      <c r="L294" s="234">
        <v>21</v>
      </c>
      <c r="M294" s="234">
        <f>G294*(1+L294/100)</f>
        <v>0</v>
      </c>
      <c r="N294" s="234">
        <v>0</v>
      </c>
      <c r="O294" s="234">
        <f>ROUND(E294*N294,2)</f>
        <v>0</v>
      </c>
      <c r="P294" s="234">
        <v>0</v>
      </c>
      <c r="Q294" s="234">
        <f>ROUND(E294*P294,2)</f>
        <v>0</v>
      </c>
      <c r="R294" s="234"/>
      <c r="S294" s="234" t="s">
        <v>121</v>
      </c>
      <c r="T294" s="235" t="s">
        <v>122</v>
      </c>
      <c r="U294" s="219">
        <v>0</v>
      </c>
      <c r="V294" s="219">
        <f>ROUND(E294*U294,2)</f>
        <v>0</v>
      </c>
      <c r="W294" s="219"/>
      <c r="X294" s="219" t="s">
        <v>123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124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17"/>
      <c r="B295" s="218"/>
      <c r="C295" s="239" t="s">
        <v>485</v>
      </c>
      <c r="D295" s="220"/>
      <c r="E295" s="221"/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0"/>
      <c r="Z295" s="210"/>
      <c r="AA295" s="210"/>
      <c r="AB295" s="210"/>
      <c r="AC295" s="210"/>
      <c r="AD295" s="210"/>
      <c r="AE295" s="210"/>
      <c r="AF295" s="210"/>
      <c r="AG295" s="210" t="s">
        <v>126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17"/>
      <c r="B296" s="218"/>
      <c r="C296" s="239" t="s">
        <v>479</v>
      </c>
      <c r="D296" s="220"/>
      <c r="E296" s="221">
        <v>20.79</v>
      </c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0"/>
      <c r="Z296" s="210"/>
      <c r="AA296" s="210"/>
      <c r="AB296" s="210"/>
      <c r="AC296" s="210"/>
      <c r="AD296" s="210"/>
      <c r="AE296" s="210"/>
      <c r="AF296" s="210"/>
      <c r="AG296" s="210" t="s">
        <v>126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x14ac:dyDescent="0.2">
      <c r="A297" s="223" t="s">
        <v>116</v>
      </c>
      <c r="B297" s="224" t="s">
        <v>80</v>
      </c>
      <c r="C297" s="237" t="s">
        <v>81</v>
      </c>
      <c r="D297" s="225"/>
      <c r="E297" s="226"/>
      <c r="F297" s="227"/>
      <c r="G297" s="227">
        <f>SUMIF(AG298:AG299,"&lt;&gt;NOR",G298:G299)</f>
        <v>0</v>
      </c>
      <c r="H297" s="227"/>
      <c r="I297" s="227">
        <f>SUM(I298:I299)</f>
        <v>0</v>
      </c>
      <c r="J297" s="227"/>
      <c r="K297" s="227">
        <f>SUM(K298:K299)</f>
        <v>0</v>
      </c>
      <c r="L297" s="227"/>
      <c r="M297" s="227">
        <f>SUM(M298:M299)</f>
        <v>0</v>
      </c>
      <c r="N297" s="227"/>
      <c r="O297" s="227">
        <f>SUM(O298:O299)</f>
        <v>0</v>
      </c>
      <c r="P297" s="227"/>
      <c r="Q297" s="227">
        <f>SUM(Q298:Q299)</f>
        <v>0</v>
      </c>
      <c r="R297" s="227"/>
      <c r="S297" s="227"/>
      <c r="T297" s="228"/>
      <c r="U297" s="222"/>
      <c r="V297" s="222">
        <f>SUM(V298:V299)</f>
        <v>1.61</v>
      </c>
      <c r="W297" s="222"/>
      <c r="X297" s="222"/>
      <c r="AG297" t="s">
        <v>117</v>
      </c>
    </row>
    <row r="298" spans="1:60" ht="22.5" outlineLevel="1" x14ac:dyDescent="0.2">
      <c r="A298" s="246">
        <v>77</v>
      </c>
      <c r="B298" s="247" t="s">
        <v>486</v>
      </c>
      <c r="C298" s="255" t="s">
        <v>487</v>
      </c>
      <c r="D298" s="248" t="s">
        <v>252</v>
      </c>
      <c r="E298" s="249">
        <v>100.69799999999999</v>
      </c>
      <c r="F298" s="250"/>
      <c r="G298" s="251">
        <f>ROUND(E298*F298,2)</f>
        <v>0</v>
      </c>
      <c r="H298" s="250"/>
      <c r="I298" s="251">
        <f>ROUND(E298*H298,2)</f>
        <v>0</v>
      </c>
      <c r="J298" s="250"/>
      <c r="K298" s="251">
        <f>ROUND(E298*J298,2)</f>
        <v>0</v>
      </c>
      <c r="L298" s="251">
        <v>21</v>
      </c>
      <c r="M298" s="251">
        <f>G298*(1+L298/100)</f>
        <v>0</v>
      </c>
      <c r="N298" s="251">
        <v>0</v>
      </c>
      <c r="O298" s="251">
        <f>ROUND(E298*N298,2)</f>
        <v>0</v>
      </c>
      <c r="P298" s="251">
        <v>0</v>
      </c>
      <c r="Q298" s="251">
        <f>ROUND(E298*P298,2)</f>
        <v>0</v>
      </c>
      <c r="R298" s="251"/>
      <c r="S298" s="251" t="s">
        <v>185</v>
      </c>
      <c r="T298" s="252" t="s">
        <v>122</v>
      </c>
      <c r="U298" s="219">
        <v>1.6E-2</v>
      </c>
      <c r="V298" s="219">
        <f>ROUND(E298*U298,2)</f>
        <v>1.61</v>
      </c>
      <c r="W298" s="219"/>
      <c r="X298" s="219" t="s">
        <v>123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124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33.75" outlineLevel="1" x14ac:dyDescent="0.2">
      <c r="A299" s="229">
        <v>78</v>
      </c>
      <c r="B299" s="230" t="s">
        <v>488</v>
      </c>
      <c r="C299" s="238" t="s">
        <v>489</v>
      </c>
      <c r="D299" s="231" t="s">
        <v>252</v>
      </c>
      <c r="E299" s="232">
        <v>100.69799999999999</v>
      </c>
      <c r="F299" s="233"/>
      <c r="G299" s="234">
        <f>ROUND(E299*F299,2)</f>
        <v>0</v>
      </c>
      <c r="H299" s="233"/>
      <c r="I299" s="234">
        <f>ROUND(E299*H299,2)</f>
        <v>0</v>
      </c>
      <c r="J299" s="233"/>
      <c r="K299" s="234">
        <f>ROUND(E299*J299,2)</f>
        <v>0</v>
      </c>
      <c r="L299" s="234">
        <v>21</v>
      </c>
      <c r="M299" s="234">
        <f>G299*(1+L299/100)</f>
        <v>0</v>
      </c>
      <c r="N299" s="234">
        <v>0</v>
      </c>
      <c r="O299" s="234">
        <f>ROUND(E299*N299,2)</f>
        <v>0</v>
      </c>
      <c r="P299" s="234">
        <v>0</v>
      </c>
      <c r="Q299" s="234">
        <f>ROUND(E299*P299,2)</f>
        <v>0</v>
      </c>
      <c r="R299" s="234"/>
      <c r="S299" s="234" t="s">
        <v>185</v>
      </c>
      <c r="T299" s="235" t="s">
        <v>122</v>
      </c>
      <c r="U299" s="219">
        <v>0</v>
      </c>
      <c r="V299" s="219">
        <f>ROUND(E299*U299,2)</f>
        <v>0</v>
      </c>
      <c r="W299" s="219"/>
      <c r="X299" s="219" t="s">
        <v>123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124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x14ac:dyDescent="0.2">
      <c r="A300" s="3"/>
      <c r="B300" s="4"/>
      <c r="C300" s="240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AE300">
        <v>15</v>
      </c>
      <c r="AF300">
        <v>21</v>
      </c>
      <c r="AG300" t="s">
        <v>103</v>
      </c>
    </row>
    <row r="301" spans="1:60" x14ac:dyDescent="0.2">
      <c r="A301" s="213"/>
      <c r="B301" s="214" t="s">
        <v>29</v>
      </c>
      <c r="C301" s="241"/>
      <c r="D301" s="215"/>
      <c r="E301" s="216"/>
      <c r="F301" s="216"/>
      <c r="G301" s="236">
        <f>G8+G31+G55+G113+G126+G139+G146+G196+G200+G277+G297</f>
        <v>0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AE301">
        <f>SUMIF(L7:L299,AE300,G7:G299)</f>
        <v>0</v>
      </c>
      <c r="AF301">
        <f>SUMIF(L7:L299,AF300,G7:G299)</f>
        <v>0</v>
      </c>
      <c r="AG301" t="s">
        <v>179</v>
      </c>
    </row>
    <row r="302" spans="1:60" x14ac:dyDescent="0.2">
      <c r="C302" s="242"/>
      <c r="D302" s="10"/>
      <c r="AG302" t="s">
        <v>180</v>
      </c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AA4" sheet="1"/>
  <mergeCells count="15">
    <mergeCell ref="C205:G205"/>
    <mergeCell ref="C214:G214"/>
    <mergeCell ref="C234:G234"/>
    <mergeCell ref="C28:G28"/>
    <mergeCell ref="C33:G33"/>
    <mergeCell ref="C37:G37"/>
    <mergeCell ref="C45:G45"/>
    <mergeCell ref="C181:G181"/>
    <mergeCell ref="C189:G189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000 2021209-000 Pol</vt:lpstr>
      <vt:lpstr>101 2021209-101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2021209-000 Pol'!Názvy_tisku</vt:lpstr>
      <vt:lpstr>'101 2021209-101 Pol'!Názvy_tisku</vt:lpstr>
      <vt:lpstr>oadresa</vt:lpstr>
      <vt:lpstr>Stavba!Objednatel</vt:lpstr>
      <vt:lpstr>Stavba!Objekt</vt:lpstr>
      <vt:lpstr>'000 2021209-000 Pol'!Oblast_tisku</vt:lpstr>
      <vt:lpstr>'101 2021209-101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Lidumil</cp:lastModifiedBy>
  <cp:lastPrinted>2019-03-19T12:27:02Z</cp:lastPrinted>
  <dcterms:created xsi:type="dcterms:W3CDTF">2009-04-08T07:15:50Z</dcterms:created>
  <dcterms:modified xsi:type="dcterms:W3CDTF">2021-09-16T09:17:19Z</dcterms:modified>
</cp:coreProperties>
</file>