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4240" windowHeight="13740" activeTab="3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Pol'!$A$1:$X$159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158" i="12"/>
  <c r="BA154" i="12"/>
  <c r="BA149" i="12"/>
  <c r="BA139" i="12"/>
  <c r="BA94" i="12"/>
  <c r="BA88" i="12"/>
  <c r="BA86" i="12"/>
  <c r="BA16" i="12"/>
  <c r="BA13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K11" i="12"/>
  <c r="O11" i="12"/>
  <c r="V11" i="12"/>
  <c r="G12" i="12"/>
  <c r="I12" i="12"/>
  <c r="I11" i="12" s="1"/>
  <c r="K12" i="12"/>
  <c r="M12" i="12"/>
  <c r="M11" i="12" s="1"/>
  <c r="O12" i="12"/>
  <c r="Q12" i="12"/>
  <c r="Q11" i="12" s="1"/>
  <c r="V12" i="12"/>
  <c r="G14" i="12"/>
  <c r="K14" i="12"/>
  <c r="O14" i="12"/>
  <c r="V14" i="12"/>
  <c r="G15" i="12"/>
  <c r="I15" i="12"/>
  <c r="I14" i="12" s="1"/>
  <c r="K15" i="12"/>
  <c r="M15" i="12"/>
  <c r="M14" i="12" s="1"/>
  <c r="O15" i="12"/>
  <c r="Q15" i="12"/>
  <c r="Q14" i="12" s="1"/>
  <c r="V15" i="12"/>
  <c r="G18" i="12"/>
  <c r="I18" i="12"/>
  <c r="I17" i="12" s="1"/>
  <c r="K18" i="12"/>
  <c r="M18" i="12"/>
  <c r="O18" i="12"/>
  <c r="Q18" i="12"/>
  <c r="Q17" i="12" s="1"/>
  <c r="V18" i="12"/>
  <c r="G19" i="12"/>
  <c r="M19" i="12" s="1"/>
  <c r="I19" i="12"/>
  <c r="K19" i="12"/>
  <c r="K17" i="12" s="1"/>
  <c r="O19" i="12"/>
  <c r="O17" i="12" s="1"/>
  <c r="Q19" i="12"/>
  <c r="V19" i="12"/>
  <c r="V17" i="12" s="1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I24" i="12"/>
  <c r="Q24" i="12"/>
  <c r="G25" i="12"/>
  <c r="M25" i="12" s="1"/>
  <c r="M24" i="12" s="1"/>
  <c r="I25" i="12"/>
  <c r="K25" i="12"/>
  <c r="K24" i="12" s="1"/>
  <c r="O25" i="12"/>
  <c r="O24" i="12" s="1"/>
  <c r="Q25" i="12"/>
  <c r="V25" i="12"/>
  <c r="V24" i="12" s="1"/>
  <c r="G28" i="12"/>
  <c r="G27" i="12" s="1"/>
  <c r="I28" i="12"/>
  <c r="K28" i="12"/>
  <c r="K27" i="12" s="1"/>
  <c r="O28" i="12"/>
  <c r="O27" i="12" s="1"/>
  <c r="Q28" i="12"/>
  <c r="V28" i="12"/>
  <c r="V27" i="12" s="1"/>
  <c r="G29" i="12"/>
  <c r="I29" i="12"/>
  <c r="I27" i="12" s="1"/>
  <c r="K29" i="12"/>
  <c r="M29" i="12"/>
  <c r="O29" i="12"/>
  <c r="Q29" i="12"/>
  <c r="Q27" i="12" s="1"/>
  <c r="V29" i="12"/>
  <c r="G30" i="12"/>
  <c r="M30" i="12" s="1"/>
  <c r="I30" i="12"/>
  <c r="K30" i="12"/>
  <c r="O30" i="12"/>
  <c r="Q30" i="12"/>
  <c r="V30" i="12"/>
  <c r="I31" i="12"/>
  <c r="Q31" i="12"/>
  <c r="G32" i="12"/>
  <c r="G31" i="12" s="1"/>
  <c r="I32" i="12"/>
  <c r="K32" i="12"/>
  <c r="K31" i="12" s="1"/>
  <c r="O32" i="12"/>
  <c r="O31" i="12" s="1"/>
  <c r="Q32" i="12"/>
  <c r="V32" i="12"/>
  <c r="V31" i="12" s="1"/>
  <c r="G34" i="12"/>
  <c r="M34" i="12" s="1"/>
  <c r="M33" i="12" s="1"/>
  <c r="I34" i="12"/>
  <c r="K34" i="12"/>
  <c r="K33" i="12" s="1"/>
  <c r="O34" i="12"/>
  <c r="O33" i="12" s="1"/>
  <c r="Q34" i="12"/>
  <c r="V34" i="12"/>
  <c r="V33" i="12" s="1"/>
  <c r="G36" i="12"/>
  <c r="I36" i="12"/>
  <c r="I33" i="12" s="1"/>
  <c r="K36" i="12"/>
  <c r="M36" i="12"/>
  <c r="O36" i="12"/>
  <c r="Q36" i="12"/>
  <c r="Q33" i="12" s="1"/>
  <c r="V36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1" i="12"/>
  <c r="O41" i="12"/>
  <c r="G42" i="12"/>
  <c r="I42" i="12"/>
  <c r="I41" i="12" s="1"/>
  <c r="K42" i="12"/>
  <c r="M42" i="12"/>
  <c r="O42" i="12"/>
  <c r="Q42" i="12"/>
  <c r="Q41" i="12" s="1"/>
  <c r="V42" i="12"/>
  <c r="G43" i="12"/>
  <c r="M43" i="12" s="1"/>
  <c r="I43" i="12"/>
  <c r="K43" i="12"/>
  <c r="K41" i="12" s="1"/>
  <c r="O43" i="12"/>
  <c r="Q43" i="12"/>
  <c r="V43" i="12"/>
  <c r="V41" i="12" s="1"/>
  <c r="I44" i="12"/>
  <c r="Q44" i="12"/>
  <c r="G45" i="12"/>
  <c r="M45" i="12" s="1"/>
  <c r="M44" i="12" s="1"/>
  <c r="I45" i="12"/>
  <c r="K45" i="12"/>
  <c r="K44" i="12" s="1"/>
  <c r="O45" i="12"/>
  <c r="O44" i="12" s="1"/>
  <c r="Q45" i="12"/>
  <c r="V45" i="12"/>
  <c r="V44" i="12" s="1"/>
  <c r="I46" i="12"/>
  <c r="Q46" i="12"/>
  <c r="G47" i="12"/>
  <c r="G46" i="12" s="1"/>
  <c r="I47" i="12"/>
  <c r="K47" i="12"/>
  <c r="K46" i="12" s="1"/>
  <c r="O47" i="12"/>
  <c r="O46" i="12" s="1"/>
  <c r="Q47" i="12"/>
  <c r="V47" i="12"/>
  <c r="V46" i="12" s="1"/>
  <c r="G48" i="12"/>
  <c r="I48" i="12"/>
  <c r="K48" i="12"/>
  <c r="M48" i="12"/>
  <c r="O48" i="12"/>
  <c r="Q48" i="12"/>
  <c r="V48" i="12"/>
  <c r="G49" i="12"/>
  <c r="O49" i="12"/>
  <c r="G50" i="12"/>
  <c r="I50" i="12"/>
  <c r="I49" i="12" s="1"/>
  <c r="K50" i="12"/>
  <c r="M50" i="12"/>
  <c r="O50" i="12"/>
  <c r="Q50" i="12"/>
  <c r="Q49" i="12" s="1"/>
  <c r="V50" i="12"/>
  <c r="G51" i="12"/>
  <c r="M51" i="12" s="1"/>
  <c r="I51" i="12"/>
  <c r="K51" i="12"/>
  <c r="K49" i="12" s="1"/>
  <c r="O51" i="12"/>
  <c r="Q51" i="12"/>
  <c r="V51" i="12"/>
  <c r="V49" i="12" s="1"/>
  <c r="G53" i="12"/>
  <c r="I53" i="12"/>
  <c r="K53" i="12"/>
  <c r="M53" i="12"/>
  <c r="O53" i="12"/>
  <c r="Q53" i="12"/>
  <c r="V53" i="12"/>
  <c r="G55" i="12"/>
  <c r="K55" i="12"/>
  <c r="O55" i="12"/>
  <c r="V55" i="12"/>
  <c r="G56" i="12"/>
  <c r="I56" i="12"/>
  <c r="I55" i="12" s="1"/>
  <c r="K56" i="12"/>
  <c r="M56" i="12"/>
  <c r="M55" i="12" s="1"/>
  <c r="O56" i="12"/>
  <c r="Q56" i="12"/>
  <c r="Q55" i="12" s="1"/>
  <c r="V56" i="12"/>
  <c r="G58" i="12"/>
  <c r="I58" i="12"/>
  <c r="I57" i="12" s="1"/>
  <c r="K58" i="12"/>
  <c r="M58" i="12"/>
  <c r="O58" i="12"/>
  <c r="Q58" i="12"/>
  <c r="Q57" i="12" s="1"/>
  <c r="V58" i="12"/>
  <c r="G59" i="12"/>
  <c r="M59" i="12" s="1"/>
  <c r="I59" i="12"/>
  <c r="K59" i="12"/>
  <c r="O59" i="12"/>
  <c r="O57" i="12" s="1"/>
  <c r="Q59" i="12"/>
  <c r="V59" i="12"/>
  <c r="G61" i="12"/>
  <c r="I61" i="12"/>
  <c r="K61" i="12"/>
  <c r="M61" i="12"/>
  <c r="O61" i="12"/>
  <c r="Q61" i="12"/>
  <c r="V61" i="12"/>
  <c r="G62" i="12"/>
  <c r="M62" i="12" s="1"/>
  <c r="I62" i="12"/>
  <c r="K62" i="12"/>
  <c r="K57" i="12" s="1"/>
  <c r="O62" i="12"/>
  <c r="Q62" i="12"/>
  <c r="V62" i="12"/>
  <c r="V57" i="12" s="1"/>
  <c r="I63" i="12"/>
  <c r="Q63" i="12"/>
  <c r="G64" i="12"/>
  <c r="M64" i="12" s="1"/>
  <c r="M63" i="12" s="1"/>
  <c r="I64" i="12"/>
  <c r="K64" i="12"/>
  <c r="K63" i="12" s="1"/>
  <c r="O64" i="12"/>
  <c r="O63" i="12" s="1"/>
  <c r="Q64" i="12"/>
  <c r="V64" i="12"/>
  <c r="V63" i="12" s="1"/>
  <c r="G66" i="12"/>
  <c r="G65" i="12" s="1"/>
  <c r="I66" i="12"/>
  <c r="K66" i="12"/>
  <c r="K65" i="12" s="1"/>
  <c r="O66" i="12"/>
  <c r="O65" i="12" s="1"/>
  <c r="Q66" i="12"/>
  <c r="V66" i="12"/>
  <c r="V65" i="12" s="1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I65" i="12" s="1"/>
  <c r="K69" i="12"/>
  <c r="M69" i="12"/>
  <c r="O69" i="12"/>
  <c r="Q69" i="12"/>
  <c r="Q65" i="12" s="1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I78" i="12"/>
  <c r="Q78" i="12"/>
  <c r="G79" i="12"/>
  <c r="G78" i="12" s="1"/>
  <c r="I79" i="12"/>
  <c r="K79" i="12"/>
  <c r="K78" i="12" s="1"/>
  <c r="O79" i="12"/>
  <c r="O78" i="12" s="1"/>
  <c r="Q79" i="12"/>
  <c r="V79" i="12"/>
  <c r="V78" i="12" s="1"/>
  <c r="I80" i="12"/>
  <c r="Q80" i="12"/>
  <c r="G81" i="12"/>
  <c r="M81" i="12" s="1"/>
  <c r="M80" i="12" s="1"/>
  <c r="I81" i="12"/>
  <c r="K81" i="12"/>
  <c r="K80" i="12" s="1"/>
  <c r="O81" i="12"/>
  <c r="O80" i="12" s="1"/>
  <c r="Q81" i="12"/>
  <c r="V81" i="12"/>
  <c r="V80" i="12" s="1"/>
  <c r="I82" i="12"/>
  <c r="Q82" i="12"/>
  <c r="G83" i="12"/>
  <c r="G82" i="12" s="1"/>
  <c r="I83" i="12"/>
  <c r="K83" i="12"/>
  <c r="K82" i="12" s="1"/>
  <c r="O83" i="12"/>
  <c r="O82" i="12" s="1"/>
  <c r="Q83" i="12"/>
  <c r="V83" i="12"/>
  <c r="V82" i="12" s="1"/>
  <c r="G85" i="12"/>
  <c r="M85" i="12" s="1"/>
  <c r="M84" i="12" s="1"/>
  <c r="I85" i="12"/>
  <c r="K85" i="12"/>
  <c r="K84" i="12" s="1"/>
  <c r="O85" i="12"/>
  <c r="O84" i="12" s="1"/>
  <c r="Q85" i="12"/>
  <c r="V85" i="12"/>
  <c r="V84" i="12" s="1"/>
  <c r="G87" i="12"/>
  <c r="I87" i="12"/>
  <c r="I84" i="12" s="1"/>
  <c r="K87" i="12"/>
  <c r="M87" i="12"/>
  <c r="O87" i="12"/>
  <c r="Q87" i="12"/>
  <c r="Q84" i="12" s="1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3" i="12"/>
  <c r="I93" i="12"/>
  <c r="I92" i="12" s="1"/>
  <c r="K93" i="12"/>
  <c r="M93" i="12"/>
  <c r="O93" i="12"/>
  <c r="Q93" i="12"/>
  <c r="Q92" i="12" s="1"/>
  <c r="V93" i="12"/>
  <c r="G95" i="12"/>
  <c r="M95" i="12" s="1"/>
  <c r="I95" i="12"/>
  <c r="K95" i="12"/>
  <c r="K92" i="12" s="1"/>
  <c r="O95" i="12"/>
  <c r="Q95" i="12"/>
  <c r="V95" i="12"/>
  <c r="V92" i="12" s="1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O92" i="12" s="1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M104" i="12" s="1"/>
  <c r="I105" i="12"/>
  <c r="I104" i="12" s="1"/>
  <c r="K105" i="12"/>
  <c r="K104" i="12" s="1"/>
  <c r="O105" i="12"/>
  <c r="O104" i="12" s="1"/>
  <c r="Q105" i="12"/>
  <c r="Q104" i="12" s="1"/>
  <c r="V105" i="12"/>
  <c r="V104" i="12" s="1"/>
  <c r="G107" i="12"/>
  <c r="G106" i="12" s="1"/>
  <c r="I107" i="12"/>
  <c r="K107" i="12"/>
  <c r="K106" i="12" s="1"/>
  <c r="M107" i="12"/>
  <c r="O107" i="12"/>
  <c r="O106" i="12" s="1"/>
  <c r="Q107" i="12"/>
  <c r="V107" i="12"/>
  <c r="V106" i="12" s="1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I106" i="12" s="1"/>
  <c r="K110" i="12"/>
  <c r="M110" i="12"/>
  <c r="O110" i="12"/>
  <c r="Q110" i="12"/>
  <c r="Q106" i="12" s="1"/>
  <c r="V110" i="12"/>
  <c r="G111" i="12"/>
  <c r="I111" i="12"/>
  <c r="K111" i="12"/>
  <c r="M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19" i="12"/>
  <c r="I119" i="12"/>
  <c r="K119" i="12"/>
  <c r="M119" i="12"/>
  <c r="O119" i="12"/>
  <c r="Q119" i="12"/>
  <c r="V119" i="12"/>
  <c r="G122" i="12"/>
  <c r="M122" i="12" s="1"/>
  <c r="I122" i="12"/>
  <c r="I121" i="12" s="1"/>
  <c r="K122" i="12"/>
  <c r="K121" i="12" s="1"/>
  <c r="O122" i="12"/>
  <c r="O121" i="12" s="1"/>
  <c r="Q122" i="12"/>
  <c r="Q121" i="12" s="1"/>
  <c r="V122" i="12"/>
  <c r="V121" i="12" s="1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V124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4" i="12"/>
  <c r="M134" i="12" s="1"/>
  <c r="M133" i="12" s="1"/>
  <c r="I134" i="12"/>
  <c r="I133" i="12" s="1"/>
  <c r="K134" i="12"/>
  <c r="K133" i="12" s="1"/>
  <c r="O134" i="12"/>
  <c r="O133" i="12" s="1"/>
  <c r="Q134" i="12"/>
  <c r="Q133" i="12" s="1"/>
  <c r="V134" i="12"/>
  <c r="V133" i="12" s="1"/>
  <c r="I135" i="12"/>
  <c r="Q135" i="12"/>
  <c r="G136" i="12"/>
  <c r="I136" i="12"/>
  <c r="K136" i="12"/>
  <c r="K135" i="12" s="1"/>
  <c r="M136" i="12"/>
  <c r="O136" i="12"/>
  <c r="Q136" i="12"/>
  <c r="V136" i="12"/>
  <c r="V135" i="12" s="1"/>
  <c r="G138" i="12"/>
  <c r="G135" i="12" s="1"/>
  <c r="I138" i="12"/>
  <c r="K138" i="12"/>
  <c r="M138" i="12"/>
  <c r="O138" i="12"/>
  <c r="O135" i="12" s="1"/>
  <c r="Q138" i="12"/>
  <c r="V138" i="12"/>
  <c r="G140" i="12"/>
  <c r="M140" i="12" s="1"/>
  <c r="I140" i="12"/>
  <c r="K140" i="12"/>
  <c r="O140" i="12"/>
  <c r="Q140" i="12"/>
  <c r="V140" i="12"/>
  <c r="G142" i="12"/>
  <c r="I142" i="12"/>
  <c r="O142" i="12"/>
  <c r="Q142" i="12"/>
  <c r="G143" i="12"/>
  <c r="I143" i="12"/>
  <c r="K143" i="12"/>
  <c r="K142" i="12" s="1"/>
  <c r="M143" i="12"/>
  <c r="M142" i="12" s="1"/>
  <c r="O143" i="12"/>
  <c r="Q143" i="12"/>
  <c r="V143" i="12"/>
  <c r="V142" i="12" s="1"/>
  <c r="K145" i="12"/>
  <c r="V145" i="12"/>
  <c r="G146" i="12"/>
  <c r="M146" i="12" s="1"/>
  <c r="M145" i="12" s="1"/>
  <c r="I146" i="12"/>
  <c r="I145" i="12" s="1"/>
  <c r="K146" i="12"/>
  <c r="O146" i="12"/>
  <c r="O145" i="12" s="1"/>
  <c r="Q146" i="12"/>
  <c r="Q145" i="12" s="1"/>
  <c r="V146" i="12"/>
  <c r="G147" i="12"/>
  <c r="I147" i="12"/>
  <c r="O147" i="12"/>
  <c r="Q147" i="12"/>
  <c r="G148" i="12"/>
  <c r="I148" i="12"/>
  <c r="K148" i="12"/>
  <c r="K147" i="12" s="1"/>
  <c r="M148" i="12"/>
  <c r="M147" i="12" s="1"/>
  <c r="O148" i="12"/>
  <c r="Q148" i="12"/>
  <c r="V148" i="12"/>
  <c r="V147" i="12" s="1"/>
  <c r="G151" i="12"/>
  <c r="M151" i="12" s="1"/>
  <c r="M150" i="12" s="1"/>
  <c r="I151" i="12"/>
  <c r="I150" i="12" s="1"/>
  <c r="K151" i="12"/>
  <c r="O151" i="12"/>
  <c r="O150" i="12" s="1"/>
  <c r="Q151" i="12"/>
  <c r="Q150" i="12" s="1"/>
  <c r="V151" i="12"/>
  <c r="G153" i="12"/>
  <c r="M153" i="12" s="1"/>
  <c r="I153" i="12"/>
  <c r="K153" i="12"/>
  <c r="K150" i="12" s="1"/>
  <c r="O153" i="12"/>
  <c r="Q153" i="12"/>
  <c r="V153" i="12"/>
  <c r="V150" i="12" s="1"/>
  <c r="G155" i="12"/>
  <c r="I155" i="12"/>
  <c r="K155" i="12"/>
  <c r="M155" i="12"/>
  <c r="O155" i="12"/>
  <c r="Q155" i="12"/>
  <c r="V155" i="12"/>
  <c r="G156" i="12"/>
  <c r="I156" i="12"/>
  <c r="K156" i="12"/>
  <c r="M156" i="12"/>
  <c r="O156" i="12"/>
  <c r="Q156" i="12"/>
  <c r="V156" i="12"/>
  <c r="AE158" i="12"/>
  <c r="AF158" i="12"/>
  <c r="I20" i="1"/>
  <c r="I19" i="1"/>
  <c r="I18" i="1"/>
  <c r="I17" i="1"/>
  <c r="I16" i="1"/>
  <c r="I77" i="1"/>
  <c r="J76" i="1" s="1"/>
  <c r="F43" i="1"/>
  <c r="G23" i="1" s="1"/>
  <c r="G43" i="1"/>
  <c r="G25" i="1" s="1"/>
  <c r="H43" i="1"/>
  <c r="I42" i="1"/>
  <c r="I41" i="1"/>
  <c r="I40" i="1"/>
  <c r="I39" i="1"/>
  <c r="I43" i="1" s="1"/>
  <c r="J59" i="1" l="1"/>
  <c r="J63" i="1"/>
  <c r="J69" i="1"/>
  <c r="J73" i="1"/>
  <c r="J75" i="1"/>
  <c r="J51" i="1"/>
  <c r="J53" i="1"/>
  <c r="J55" i="1"/>
  <c r="J57" i="1"/>
  <c r="J61" i="1"/>
  <c r="J65" i="1"/>
  <c r="J67" i="1"/>
  <c r="J71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A27" i="1"/>
  <c r="A28" i="1" s="1"/>
  <c r="G28" i="1" s="1"/>
  <c r="G27" i="1" s="1"/>
  <c r="G29" i="1" s="1"/>
  <c r="M135" i="12"/>
  <c r="M121" i="12"/>
  <c r="M92" i="12"/>
  <c r="M41" i="12"/>
  <c r="M106" i="12"/>
  <c r="M17" i="12"/>
  <c r="M49" i="12"/>
  <c r="M57" i="12"/>
  <c r="G57" i="12"/>
  <c r="G17" i="12"/>
  <c r="G150" i="12"/>
  <c r="G145" i="12"/>
  <c r="G133" i="12"/>
  <c r="G121" i="12"/>
  <c r="G104" i="12"/>
  <c r="G84" i="12"/>
  <c r="M83" i="12"/>
  <c r="M82" i="12" s="1"/>
  <c r="G80" i="12"/>
  <c r="M79" i="12"/>
  <c r="M78" i="12" s="1"/>
  <c r="M66" i="12"/>
  <c r="M65" i="12" s="1"/>
  <c r="G63" i="12"/>
  <c r="M47" i="12"/>
  <c r="M46" i="12" s="1"/>
  <c r="G44" i="12"/>
  <c r="G33" i="12"/>
  <c r="M32" i="12"/>
  <c r="M31" i="12" s="1"/>
  <c r="M28" i="12"/>
  <c r="M27" i="12" s="1"/>
  <c r="G24" i="12"/>
  <c r="G92" i="12"/>
  <c r="J42" i="1"/>
  <c r="J40" i="1"/>
  <c r="J39" i="1"/>
  <c r="J43" i="1" s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jaros lubomir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<sst xmlns="http://schemas.openxmlformats.org/spreadsheetml/2006/main" count="1115" uniqueCount="372">
  <si>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</si>
  <si>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</si>
  <si>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</si>
  <si>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</si>
  <si>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</si>
  <si>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</si>
  <si>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</si>
  <si>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</si>
  <si>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</si>
  <si>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</si>
  <si>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</si>
  <si>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</si>
  <si>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</si>
  <si>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</si>
  <si>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</si>
  <si>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</si>
  <si>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</si>
  <si>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</si>
  <si>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</si>
  <si>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</si>
  <si>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</si>
  <si>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</si>
  <si>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</si>
  <si>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</si>
  <si>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</si>
  <si>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</si>
  <si>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</si>
  <si>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</si>
  <si>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</si>
  <si>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</si>
  <si>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</si>
  <si>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</si>
  <si>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</si>
  <si>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</si>
  <si>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</si>
  <si>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</si>
  <si>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</si>
  <si>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</si>
  <si>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</si>
  <si>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</si>
  <si>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</si>
  <si>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</si>
  <si>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</si>
  <si>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</si>
  <si>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rozpočet</t>
  </si>
  <si>
    <t>01</t>
  </si>
  <si>
    <t>Objekt</t>
  </si>
  <si>
    <t>Objekt:</t>
  </si>
  <si>
    <t>Rozpočet:</t>
  </si>
  <si>
    <t>Lubomír Jaroš</t>
  </si>
  <si>
    <t>Stavba</t>
  </si>
  <si>
    <t>POLIGLAS Dämmsysteme GmbH</t>
  </si>
  <si>
    <t>Robert-Bosch-Str. 32</t>
  </si>
  <si>
    <t>DREIEICH (Frankfurt/main)</t>
  </si>
  <si>
    <t>63303</t>
  </si>
  <si>
    <t>Slezský kámen a.s.</t>
  </si>
  <si>
    <t>Josefa Hory 679</t>
  </si>
  <si>
    <t>Jeseník</t>
  </si>
  <si>
    <t>79001</t>
  </si>
  <si>
    <t>45192154</t>
  </si>
  <si>
    <t>CZ45192154</t>
  </si>
  <si>
    <t>20.9.2019</t>
  </si>
  <si>
    <t>Stavební objekt</t>
  </si>
  <si>
    <t>Celkem za stavbu</t>
  </si>
  <si>
    <t>CZK</t>
  </si>
  <si>
    <t>Rekapitulace dílů</t>
  </si>
  <si>
    <t>Typ dílu</t>
  </si>
  <si>
    <t>0</t>
  </si>
  <si>
    <t>Nepřiřazený díl</t>
  </si>
  <si>
    <t>Zemní práce</t>
  </si>
  <si>
    <t>106VD</t>
  </si>
  <si>
    <t>podlahy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</si>
  <si>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</si>
  <si>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</si>
  <si>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</si>
  <si>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</si>
  <si>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</si>
  <si>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</si>
  <si>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</si>
  <si>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</si>
  <si>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</si>
  <si>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</si>
  <si>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22</t>
  </si>
  <si>
    <t>Piloty</t>
  </si>
  <si>
    <t>27</t>
  </si>
  <si>
    <t>Základy</t>
  </si>
  <si>
    <t>3</t>
  </si>
  <si>
    <t>Svislé a kompletní konstrukce</t>
  </si>
  <si>
    <t>31</t>
  </si>
  <si>
    <t>Zdi podpěrné a volné</t>
  </si>
  <si>
    <t>4</t>
  </si>
  <si>
    <t>Vodorovné konstrukce</t>
  </si>
  <si>
    <t>41</t>
  </si>
  <si>
    <t>Stropy a stropní konstrukce (pro pozemní stavby)</t>
  </si>
  <si>
    <t>57</t>
  </si>
  <si>
    <t>Kryty štěrkových a živičných pozemních komunikací a zpevněných ploch</t>
  </si>
  <si>
    <t>59</t>
  </si>
  <si>
    <t>Dlažby a předlažby pozemních komunikací a zpevněných ploch</t>
  </si>
  <si>
    <t>61</t>
  </si>
  <si>
    <t>Úprava povrchů vnitřní</t>
  </si>
  <si>
    <t>62</t>
  </si>
  <si>
    <t>Úpravy povrchů vnější</t>
  </si>
  <si>
    <t>90</t>
  </si>
  <si>
    <t>Hodinové zúčtovací sazby (HZS)</t>
  </si>
  <si>
    <t>91</t>
  </si>
  <si>
    <t>Doplňující konstrukce a práce na pozemních komunikacích a zpevněných plochách</t>
  </si>
  <si>
    <t>94</t>
  </si>
  <si>
    <t>Lešení a stavební výtahy</t>
  </si>
  <si>
    <t>99</t>
  </si>
  <si>
    <t>Přesun hmot</t>
  </si>
  <si>
    <t>711</t>
  </si>
  <si>
    <t>Izolace proti vodě</t>
  </si>
  <si>
    <t>764</t>
  </si>
  <si>
    <t>Konstrukce klempířské</t>
  </si>
  <si>
    <t>777</t>
  </si>
  <si>
    <t>Podlahy ze syntetických hmot</t>
  </si>
  <si>
    <t>783</t>
  </si>
  <si>
    <t>Nátěry</t>
  </si>
  <si>
    <t>784</t>
  </si>
  <si>
    <t>Malby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</si>
  <si>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</si>
  <si>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</si>
  <si>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</si>
  <si>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</si>
  <si>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</si>
  <si>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</si>
  <si>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</si>
  <si>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</si>
  <si>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</si>
  <si>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</si>
  <si>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</si>
  <si>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</si>
  <si>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</si>
  <si>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</si>
  <si>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</si>
  <si>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</si>
  <si>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</si>
  <si>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</si>
  <si>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</si>
  <si>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</si>
  <si>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</si>
  <si>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</si>
  <si>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</si>
  <si>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</si>
  <si>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</si>
  <si>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</si>
  <si>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</si>
  <si>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</si>
  <si>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</si>
  <si>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</si>
  <si>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121101100R00</t>
  </si>
  <si>
    <t>Sejmutí ornice Sejmutí ornice, pl. do 400 m2, přemístění do 50 m</t>
  </si>
  <si>
    <t>m3</t>
  </si>
  <si>
    <t>800-1</t>
  </si>
  <si>
    <t>RTS 19/ II</t>
  </si>
  <si>
    <t>Práce</t>
  </si>
  <si>
    <t>POL1_1</t>
  </si>
  <si>
    <t>nebo lesní půdy, s vodorovným přemístěním na hromady v místě upotřebení nebo na dočasné či trvalé skládky se složením</t>
  </si>
  <si>
    <t>SPI</t>
  </si>
  <si>
    <t>131201111R00</t>
  </si>
  <si>
    <t>Hloubení nezapažených jam a zářezů Hloubení nezapaž. jam hor.3 do 100 m3,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</si>
  <si>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</si>
  <si>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</si>
  <si>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 xml:space="preserve">Hloubení nezapažených jam a zářezů příplatek za lepivost, v hornině 3,  </t>
  </si>
  <si>
    <t>167101101R00</t>
  </si>
  <si>
    <t>Nakládání, skládání, překládání neulehlého výkopku nakládání výkopku_x000D_
 Nakládání výkopku z hor.1-4 v množství do 100 m3</t>
  </si>
  <si>
    <t>162201102R00</t>
  </si>
  <si>
    <t>Vodorovné přemístění výkopku Vodorovné přemístění výkopku z hor.1-4 do 50 m</t>
  </si>
  <si>
    <t>po suchu, bez naložení výkopku, avšak se složením bez rozhrnutí, zpáteční cesta vozidla.</t>
  </si>
  <si>
    <t>162601102R00</t>
  </si>
  <si>
    <t>Vodorovné přemístění výkopku Vodorovné přemístění výkopku z hor.1-4 do 5000 m</t>
  </si>
  <si>
    <t>199000002R00</t>
  </si>
  <si>
    <t>Poplatky za skládku Poplatek za skládku horniny 1- 4</t>
  </si>
  <si>
    <t>174101102R00</t>
  </si>
  <si>
    <t>Zásyp sypaninou se zhutněním Zásyp ruční se zhutněním</t>
  </si>
  <si>
    <t>z jakékoliv horniny s uložením výkopku po vrstvách,</t>
  </si>
  <si>
    <t>264311311R00</t>
  </si>
  <si>
    <t>Vrty velkoprůměrové nezapažené, svislé Vrty nezapažené do 550 mm hl.0-5 m hor.3</t>
  </si>
  <si>
    <t>m</t>
  </si>
  <si>
    <t>800-2</t>
  </si>
  <si>
    <t>224361114R00</t>
  </si>
  <si>
    <t>Výztuž pilot betonových do země Výztuž pilot betonovaných do země z oceli 10505(R)</t>
  </si>
  <si>
    <t>t</t>
  </si>
  <si>
    <t>224361111R00</t>
  </si>
  <si>
    <t>Výztuž pilot betonových do země Výztuž pilot betonovaných do země z oceli 10216(E)</t>
  </si>
  <si>
    <t>224311211R00</t>
  </si>
  <si>
    <t>Výplň pilot z vodostavebního betonu prostého beton portlandský, bez suspenze</t>
  </si>
  <si>
    <t>273310010RA0</t>
  </si>
  <si>
    <t>Základové desky z betonu prostého včetně bednění Základová deska z betonu C 8/10, včetně bednění</t>
  </si>
  <si>
    <t>AP-HSV</t>
  </si>
  <si>
    <t>Agregovaná položka</t>
  </si>
  <si>
    <t>POL2_1</t>
  </si>
  <si>
    <t>odbednění a podkladu ze štěrkopísku.</t>
  </si>
  <si>
    <t>273320030RA0</t>
  </si>
  <si>
    <t>Základové desky ze železobetonu včetně bednění Základová deska ŽB z betonu C 16/20, vč.bednění</t>
  </si>
  <si>
    <t>výztuže, odbednění a podkladu ze štěrkopísku.</t>
  </si>
  <si>
    <t>274320030RA0</t>
  </si>
  <si>
    <t>Základové pasy ze železobetonu včetně bednění Základový pas ŽB z betonu C 16/20, vč. bednění</t>
  </si>
  <si>
    <t>274361214R00</t>
  </si>
  <si>
    <t>Výztuž základových pasů, prahů, věnců, ostruh Výztuž základových pasů do 12 mm z oceli 10505 (R)</t>
  </si>
  <si>
    <t>821-1</t>
  </si>
  <si>
    <t>317167216R00</t>
  </si>
  <si>
    <t>Překlady keramické montáž a dodávka Překlad Heluz vysoký, nosný 23,8/7/250 cm</t>
  </si>
  <si>
    <t>kus</t>
  </si>
  <si>
    <t>801-1</t>
  </si>
  <si>
    <t>317121027R00</t>
  </si>
  <si>
    <t>Překlady keramické Montáž překladů keramických Osazení překladu keram. vysokého, světl. do 375 cm</t>
  </si>
  <si>
    <t>311237163R00</t>
  </si>
  <si>
    <t xml:space="preserve">Zdivo nosné z cihel a tvarovek pálených tloušťky 380 mm,  , charakteristická pevnost v tlaku fk = 3,10 MPa, součinitel prostupu tepla U = 0,29 W/m2.K , hodnota pro zdivo bez omítky při vlhkosti 1%,  </t>
  </si>
  <si>
    <t>m2</t>
  </si>
  <si>
    <t>417351161RT1</t>
  </si>
  <si>
    <t xml:space="preserve">Ztracené bednění věnců z desek dřevoštěpkových výška věnce 250 mm, obě strany věnce, tloušťka desky 35 mm, bez izolace,  </t>
  </si>
  <si>
    <t>417351162RT1</t>
  </si>
  <si>
    <t xml:space="preserve">Ztracené bednění věnců z desek dřevoštěpkových výška věnce 250 mm, jednostranné - betonáž se stropní konstrukcí, tloušťka desky 35 mm, bez izolace,  </t>
  </si>
  <si>
    <t>417321315R00</t>
  </si>
  <si>
    <t>Železobeton ztužujících pásů a věnců Ztužující pásy a věnce z betonu železového C 20/25</t>
  </si>
  <si>
    <t>417361821R00</t>
  </si>
  <si>
    <t>Výztuž ztužujících pásů a věnců z betonářské oceli Výztuž ztužujících pásů a věnců z oceli 10505(R)</t>
  </si>
  <si>
    <t>Včetně distančních prvků.</t>
  </si>
  <si>
    <t>413941123R00</t>
  </si>
  <si>
    <t>Osazení ocelových válcovaných nosníků ve stropech Osazení válcovaných nosníků ve stropech č. 14 - 22</t>
  </si>
  <si>
    <t>I , IE, U , UE nebo L</t>
  </si>
  <si>
    <t>612421615R00</t>
  </si>
  <si>
    <t>Omítky vnitřní stěn vápenné nebo vápenocementové v podlaží i ve schodišti Omítka vnitřní zdiva, MVC, hrubá zatřená</t>
  </si>
  <si>
    <t>622009VD</t>
  </si>
  <si>
    <t>zastřešení vstupu do výtahu</t>
  </si>
  <si>
    <t>ks</t>
  </si>
  <si>
    <t>Vlastní</t>
  </si>
  <si>
    <t>Kalkul</t>
  </si>
  <si>
    <t>622471321RS3</t>
  </si>
  <si>
    <t xml:space="preserve">Nátěry a nástřiky vnějších stěn a pilířů základním a krycím nátěrem (nebo přestřikem povrchu) hmota akrylátová, složitost 7 ,  </t>
  </si>
  <si>
    <t>Penetrace + 2 x krycí nátěr.</t>
  </si>
  <si>
    <t>622489171RA0</t>
  </si>
  <si>
    <t>Omítka vnějších stěn s výztužnou stěrkou Omítka s výztužnou stěrkou,Stomix, mozaika slož.2</t>
  </si>
  <si>
    <t>622473101RA0</t>
  </si>
  <si>
    <t>Omítka vnější stěn ze suchých směsí Omítka stěn vnější Knauf štuková, složitost 2</t>
  </si>
  <si>
    <t>711470010RAF</t>
  </si>
  <si>
    <t>Izolace proti tlakové vodě fólií Izolace proti vodě fólií, ochranná text.,vodorovná, fólie Fatrafol 803 tl.1,5 mm</t>
  </si>
  <si>
    <t>AP-PSV</t>
  </si>
  <si>
    <t>POL2_7</t>
  </si>
  <si>
    <t>764454010RA0</t>
  </si>
  <si>
    <t>Odpadní trouby z Pz plechu kruhové</t>
  </si>
  <si>
    <t>764352010RA0</t>
  </si>
  <si>
    <t>Žlab z Pz plechu podokapní půlkruhový</t>
  </si>
  <si>
    <t>764311201R00</t>
  </si>
  <si>
    <t>Krytiny z pozinkovaného plechu výroba a montáž hladké střešní krytiny s úpravou krytiny u okapů, prostupů a výčnělků_x000D_
 Krytina hladká z Pz, tabule 2 x 1 m, do 30°</t>
  </si>
  <si>
    <t>800-764</t>
  </si>
  <si>
    <t>POL1_7</t>
  </si>
  <si>
    <t>764311291R00</t>
  </si>
  <si>
    <t>Krytiny z pozinkovaného plechu montáž Montáž krytiny hladké z Pz, tabule 2 x 1 m</t>
  </si>
  <si>
    <t>764352291R00</t>
  </si>
  <si>
    <t>Žlaby z pozinkovaného plechu montáž vč. spojovacích prostředků žlabů a příslušenství_x000D_
 Montáž žlabů Pz podokapních půlkruhových</t>
  </si>
  <si>
    <t>764352292R00</t>
  </si>
  <si>
    <t>Žlaby z pozinkovaného plechu montáž vč. spojovacích prostředků žlabů a příslušenství_x000D_
 Montáž háků Pz půlkruhových</t>
  </si>
  <si>
    <t>764352294R00</t>
  </si>
  <si>
    <t>Žlaby z pozinkovaného plechu montáž vč. spojovacích prostředků žlabů a příslušenství_x000D_
 Montáž čel žlabů Pz půlkruhových</t>
  </si>
  <si>
    <t>764359212R00</t>
  </si>
  <si>
    <t>Žlaby z pozinkovaného plechu výroba a montáž doplňků žlabů - kotlík kónický_x000D_
 Kotlík z Pz plechu kónický pro trouby D do 125 mm</t>
  </si>
  <si>
    <t>764395210R00</t>
  </si>
  <si>
    <t>Ostatní střešní prvky z pozinkovaného plechu výroba a montáž _x000D_
 Střešní dilatace z Pz plechu jednodílná, rš 250 mm</t>
  </si>
  <si>
    <t>764395292R00</t>
  </si>
  <si>
    <t>Ostatní střešní prvky z pozinkovaného plechu montáž vč. spojovacích prostředků Montáž střešní dilatace jednodílné Pz</t>
  </si>
  <si>
    <t>764928301R00</t>
  </si>
  <si>
    <t>Oplechování  Z+M oplechování zdí z lakovaného plechu, rš 250 mm</t>
  </si>
  <si>
    <t>včetně zhotovení rohů, spojů a dilatací</t>
  </si>
  <si>
    <t>777645210R00</t>
  </si>
  <si>
    <t>Nátěr podlah polyuretanový Nátěr podlah polyuretanový ast 100, 2x, s tmelením</t>
  </si>
  <si>
    <t>800-773</t>
  </si>
  <si>
    <t>783881260R00</t>
  </si>
  <si>
    <t>Nátěry betonových podlah akrylátové penetrace + 2x nátěr akrylátový</t>
  </si>
  <si>
    <t>800-783</t>
  </si>
  <si>
    <t>784450021RA0</t>
  </si>
  <si>
    <t>Malby z malířských směsí disperzní, penetrace jednonásobná, malba dvojnásobná, v barvě</t>
  </si>
  <si>
    <t>942941021R00</t>
  </si>
  <si>
    <t>Montáž lešení těžkého řadového s podlahami Montáž lešení těž.,řad.s pod.š.2,5, H 10 m,300 kg</t>
  </si>
  <si>
    <t>800-3</t>
  </si>
  <si>
    <t>z fošen nebo dílců minimální tloušťky 38 mm, šířky od 2 do 2,5 m, při maximálním zatížení podlahové plochy 3 kPa (300 kg/m2), včetně kotvení,</t>
  </si>
  <si>
    <t>942941821R00</t>
  </si>
  <si>
    <t>Demontáž lešení těžkého řadového s podlahami Demontáž lešení těž.řad.s pod.š.2,5, H 10 m,300 kg</t>
  </si>
  <si>
    <t>z fošen nebo dílců minimální tloušťky 38 mm, šířky od 2 do 2,5 m, při maximálním zatížení podlahové plochy 3 kPa (300 kg/m2),</t>
  </si>
  <si>
    <t>941941041R00</t>
  </si>
  <si>
    <t>Montáž lešení lehkého pracovního řadového s podlahami Montáž lešení leh.řad.s podlahami,š.1,2 m, H 10 m</t>
  </si>
  <si>
    <t>včetně kotvení</t>
  </si>
  <si>
    <t>941941831R00</t>
  </si>
  <si>
    <t>Demontáž lešení lehkého řadového s podlahami Demontáž lešení leh.řad.s podlahami,š.1 m, H 10 m</t>
  </si>
  <si>
    <t>998011002R00</t>
  </si>
  <si>
    <t>Přesun hmot pro budovy s nosnou konstrukcí zděnou Přesun hmot pro budovy zděné výšky do 12 m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</si>
  <si>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</si>
  <si>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</si>
  <si>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999002VD</t>
  </si>
  <si>
    <t>čištění střechy zametáním</t>
  </si>
  <si>
    <t>55350682R</t>
  </si>
  <si>
    <t>profil ocelový trapézový tl. 0,70 mm; výška vlny 50,0 mm; pozink; délka 0,5 až 8 m; krycí š. 964 mm</t>
  </si>
  <si>
    <t>SPCM</t>
  </si>
  <si>
    <t>Specifikace</t>
  </si>
  <si>
    <t>POL3_0</t>
  </si>
  <si>
    <t>60725012R</t>
  </si>
  <si>
    <t>deska dřevoštěpková třívrstvá pro prostředí vlhké; strana nebroušená; hrana rovná; tl = 15,0 mm</t>
  </si>
  <si>
    <t>28376383.AR</t>
  </si>
  <si>
    <t>deska izolační EPS 70 F; pěnový polystyren; povrch hladký; rovná hrana; tl. 50,0 mm; součinitel tepelné vodivosti 0,039 W/mK; R = 1,280 m2K/W; obj. hmotnost 17,00 kg/m3</t>
  </si>
  <si>
    <t>55399992.AR</t>
  </si>
  <si>
    <t>Ocelové prvky do 10 kg, vyrobené dělením</t>
  </si>
  <si>
    <t>kg</t>
  </si>
  <si>
    <t>POL3_</t>
  </si>
  <si>
    <t>100011VD</t>
  </si>
  <si>
    <t>úprava oplechování na styku stávající atiky a výtah. šachty D+M</t>
  </si>
  <si>
    <t>300002VD</t>
  </si>
  <si>
    <t>mobilní schůdky dřevěné 4-stupňové</t>
  </si>
  <si>
    <t>Indiv</t>
  </si>
  <si>
    <t>100008VD</t>
  </si>
  <si>
    <t>Dodávka a montáž výtahu</t>
  </si>
  <si>
    <t>kompl.</t>
  </si>
  <si>
    <t>750002VD</t>
  </si>
  <si>
    <t>elektroinstalace</t>
  </si>
  <si>
    <t>764391291R00</t>
  </si>
  <si>
    <t>Ostatní střešní prvky z pozinkovaného plechu montáž vč. spojovacích prostředků Montáž závětrné lišty Pz</t>
  </si>
  <si>
    <t>764391220R00</t>
  </si>
  <si>
    <t>Ostatní střešní prvky z pozinkovaného plechu výroba a montáž _x000D_
 Závětrná lišta z Pz plechu, rš 330 mm</t>
  </si>
  <si>
    <t>764332260R00</t>
  </si>
  <si>
    <t>Lemování z pozinkovaného plechu výroba a montáž lemování zdí_x000D_
 Lemování zdí Pz, TK, krycí plech 2 díly, rš 600 mm</t>
  </si>
  <si>
    <t>764330010RA0</t>
  </si>
  <si>
    <t>Lemování zdí z Pz plechu</t>
  </si>
  <si>
    <t>60624186R</t>
  </si>
  <si>
    <t>překližka vodovzdorná; fólie oboustranně hladká; BR; tl = 21,0 mm; š = 2 500 mm; h = 1 250,0 mm; počet vrstev 13</t>
  </si>
  <si>
    <t>60624287R</t>
  </si>
  <si>
    <t>překližka vodovzdorná; fólie jedna strana hladká a druhá s protiskluzovou úpravou; BR; tl = 30,0 mm; š = 2 500 mm; h = 1 250,0 mm; počet vrstev 17</t>
  </si>
  <si>
    <t>60624287R1</t>
  </si>
  <si>
    <t>Překližka stavební fólie+protiskluz jak.I tl.21 mm - střecha</t>
  </si>
  <si>
    <t>14130811R</t>
  </si>
  <si>
    <t>trubka bezešvá hladká kruhová 11353; svařitelnost zaručená; vnější průměr 102,0 mm; tloušťka stěny 3,6 mm</t>
  </si>
  <si>
    <t>631433712R</t>
  </si>
  <si>
    <t>pouzdro potrubní minerální vlákno; povrchová úprava Al fólie; vnitřní průměr 102,0 mm; tl. izolace 80,0 mm; provozní teplota  do 200 °C; tepelná vodivost (10°C) 0,0330 W/mK; tepelná vodivost (40°C) 0,037 W/mK; tepelná vodivost (50°C) 0,039 W/mK</t>
  </si>
  <si>
    <t>100009VD</t>
  </si>
  <si>
    <t>D+M ocelové popdůrné kce pro chráničky</t>
  </si>
  <si>
    <t>kompl</t>
  </si>
  <si>
    <t>750001VD</t>
  </si>
  <si>
    <t>100005VD</t>
  </si>
  <si>
    <t>Ocelové konstrukce - komplet</t>
  </si>
  <si>
    <t>100006VD</t>
  </si>
  <si>
    <t>Zámečnické konstrukce - komplet</t>
  </si>
  <si>
    <t>100007VD</t>
  </si>
  <si>
    <t>Nátěry ocelových a zámečnických výrobků - komplet</t>
  </si>
  <si>
    <t>montáž překližky vč. spojovacích prostředků</t>
  </si>
  <si>
    <t>180406111R00</t>
  </si>
  <si>
    <t>Založení trávníku Založení trávníku parkového drnováním v rovině</t>
  </si>
  <si>
    <t>823-1</t>
  </si>
  <si>
    <t>na půdě předem připravené s pokosením, naložením, odvozem odpadu do 20 km a se složením,</t>
  </si>
  <si>
    <t>181301101R00</t>
  </si>
  <si>
    <t>Rozprostření a urovnání ornice v rovině Rozprostření ornice, rovina, tl. do 10 cm do 500m2</t>
  </si>
  <si>
    <t>s případným nutným přemístěním hromad nebo dočasných skládek na místo potřeby ze vzdálenosti do 30 m, v rovině nebo ve svahu do 1 : 5,</t>
  </si>
  <si>
    <t>182001111R00</t>
  </si>
  <si>
    <t>Plošná úprava terénu Plošná úprava terénu, nerovnosti do 10 cm v rovině</t>
  </si>
  <si>
    <t>s urovnáním povrchu, bez doplnění ornice, v hornině 1 až 4,</t>
  </si>
  <si>
    <t>577000046RA0</t>
  </si>
  <si>
    <t>Komunikace s krytem z asfalt. betonu dle TP 170 Komunikace s asfaltobeton. krytem D1-N-5-V-PIII</t>
  </si>
  <si>
    <t>včetně betonového obrubníku.</t>
  </si>
  <si>
    <t>591050020RA0</t>
  </si>
  <si>
    <t>Komunikace z dlažby zámkové, podklad štěrkopísek</t>
  </si>
  <si>
    <t>900100002RA0</t>
  </si>
  <si>
    <t>Plot z drátěného pletiva Oplocení z poplastovaného pletiva, ocelové sloupky</t>
  </si>
  <si>
    <t>100 m</t>
  </si>
  <si>
    <t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t>
  </si>
  <si>
    <t>917762111RT7</t>
  </si>
  <si>
    <t>Osazení silničního nebo chodníkového betonového obrubníku včetně dodávky obrubníku_x000D_
 Osazení ležat. obrub. bet. s opěrou,lože z C 12/15, včetně obrubníku ABO 2 - 15 100/15/25</t>
  </si>
  <si>
    <t>822-1</t>
  </si>
  <si>
    <t>S dodáním hmot pro lože tl. 80-100 mm.</t>
  </si>
  <si>
    <t>55346338R</t>
  </si>
  <si>
    <t>Branka ESPACE jednokřídlá š = 1 m, h = 2 m, výplň svařovaná šíť 5x5 cm</t>
  </si>
  <si>
    <t>100010VD</t>
  </si>
  <si>
    <t>D+M ocelová brána 2850x2000 mm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</si>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</sst>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password="8D3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opLeftCell="B1" zoomScaleNormal="100" zoomScaleSheetLayoutView="75" workbookViewId="0">
      <selection activeCell="L12" sqref="L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9" t="s">
        <v>22</v>
      </c>
      <c r="C2" s="110"/>
      <c r="D2" s="111" t="s">
        <v>43</v>
      </c>
      <c r="E2" s="112" t="s">
        <v>50</v>
      </c>
      <c r="F2" s="113"/>
      <c r="G2" s="113"/>
      <c r="H2" s="113"/>
      <c r="I2" s="113"/>
      <c r="J2" s="114"/>
      <c r="O2" s="1"/>
    </row>
    <row r="3" spans="1:15" ht="27" customHeight="1" x14ac:dyDescent="0.2">
      <c r="A3" s="2"/>
      <c r="B3" s="115" t="s">
        <v>47</v>
      </c>
      <c r="C3" s="110"/>
      <c r="D3" s="116" t="s">
        <v>45</v>
      </c>
      <c r="E3" s="117" t="s">
        <v>46</v>
      </c>
      <c r="F3" s="118"/>
      <c r="G3" s="118"/>
      <c r="H3" s="118"/>
      <c r="I3" s="118"/>
      <c r="J3" s="119"/>
    </row>
    <row r="4" spans="1:15" ht="23.25" customHeight="1" x14ac:dyDescent="0.2">
      <c r="A4" s="105">
        <v>3252</v>
      </c>
      <c r="B4" s="120" t="s">
        <v>48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42</v>
      </c>
      <c r="D5" s="126" t="s">
        <v>51</v>
      </c>
      <c r="E5" s="88"/>
      <c r="F5" s="88"/>
      <c r="G5" s="88"/>
      <c r="H5" s="18" t="s">
        <v>40</v>
      </c>
      <c r="I5" s="22"/>
      <c r="J5" s="8"/>
    </row>
    <row r="6" spans="1:15" ht="15.75" customHeight="1" x14ac:dyDescent="0.2">
      <c r="A6" s="2"/>
      <c r="B6" s="28"/>
      <c r="C6" s="53"/>
      <c r="D6" s="108" t="s">
        <v>52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106" t="s">
        <v>54</v>
      </c>
      <c r="E7" s="127" t="s">
        <v>53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07" t="s">
        <v>55</v>
      </c>
      <c r="H8" s="18" t="s">
        <v>40</v>
      </c>
      <c r="I8" s="129" t="s">
        <v>59</v>
      </c>
      <c r="J8" s="8"/>
    </row>
    <row r="9" spans="1:15" ht="15.75" hidden="1" customHeight="1" x14ac:dyDescent="0.2">
      <c r="A9" s="2"/>
      <c r="B9" s="2"/>
      <c r="D9" s="107" t="s">
        <v>56</v>
      </c>
      <c r="H9" s="18" t="s">
        <v>34</v>
      </c>
      <c r="I9" s="129" t="s">
        <v>60</v>
      </c>
      <c r="J9" s="8"/>
    </row>
    <row r="10" spans="1:15" ht="15.75" hidden="1" customHeight="1" x14ac:dyDescent="0.2">
      <c r="A10" s="2"/>
      <c r="B10" s="35"/>
      <c r="C10" s="54"/>
      <c r="D10" s="106" t="s">
        <v>58</v>
      </c>
      <c r="E10" s="128" t="s">
        <v>57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0"/>
      <c r="E11" s="130"/>
      <c r="F11" s="130"/>
      <c r="G11" s="130"/>
      <c r="H11" s="18" t="s">
        <v>40</v>
      </c>
      <c r="I11" s="135"/>
      <c r="J11" s="8"/>
    </row>
    <row r="12" spans="1:15" ht="15.75" customHeight="1" x14ac:dyDescent="0.2">
      <c r="A12" s="2"/>
      <c r="B12" s="28"/>
      <c r="C12" s="53"/>
      <c r="D12" s="131"/>
      <c r="E12" s="131"/>
      <c r="F12" s="131"/>
      <c r="G12" s="131"/>
      <c r="H12" s="18" t="s">
        <v>34</v>
      </c>
      <c r="I12" s="135"/>
      <c r="J12" s="8"/>
    </row>
    <row r="13" spans="1:15" ht="15.75" customHeight="1" x14ac:dyDescent="0.2">
      <c r="A13" s="2"/>
      <c r="B13" s="29"/>
      <c r="C13" s="54"/>
      <c r="D13" s="134"/>
      <c r="E13" s="132"/>
      <c r="F13" s="133"/>
      <c r="G13" s="133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 t="s">
        <v>49</v>
      </c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200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SUMIF(F50:F76,A16,I50:I76)+SUMIF(F50:F76,"PSU",I50:I76)</f>
        <v>0</v>
      </c>
      <c r="J16" s="82"/>
    </row>
    <row r="17" spans="1:10" ht="23.25" customHeight="1" x14ac:dyDescent="0.2">
      <c r="A17" s="200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SUMIF(F50:F76,A17,I50:I76)</f>
        <v>0</v>
      </c>
      <c r="J17" s="82"/>
    </row>
    <row r="18" spans="1:10" ht="23.25" customHeight="1" x14ac:dyDescent="0.2">
      <c r="A18" s="200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SUMIF(F50:F76,A18,I50:I76)</f>
        <v>0</v>
      </c>
      <c r="J18" s="82"/>
    </row>
    <row r="19" spans="1:10" ht="23.25" customHeight="1" x14ac:dyDescent="0.2">
      <c r="A19" s="200" t="s">
        <v>120</v>
      </c>
      <c r="B19" s="38" t="s">
        <v>27</v>
      </c>
      <c r="C19" s="59"/>
      <c r="D19" s="60"/>
      <c r="E19" s="80"/>
      <c r="F19" s="81"/>
      <c r="G19" s="80"/>
      <c r="H19" s="81"/>
      <c r="I19" s="80">
        <f>SUMIF(F50:F76,A19,I50:I76)</f>
        <v>0</v>
      </c>
      <c r="J19" s="82"/>
    </row>
    <row r="20" spans="1:10" ht="23.25" customHeight="1" x14ac:dyDescent="0.2">
      <c r="A20" s="200" t="s">
        <v>121</v>
      </c>
      <c r="B20" s="38" t="s">
        <v>28</v>
      </c>
      <c r="C20" s="59"/>
      <c r="D20" s="60"/>
      <c r="E20" s="80"/>
      <c r="F20" s="81"/>
      <c r="G20" s="80"/>
      <c r="H20" s="81"/>
      <c r="I20" s="80">
        <f>SUMIF(F50:F76,A20,I50:I76)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I25*E25/100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7"/>
      <c r="D27" s="68"/>
      <c r="E27" s="67"/>
      <c r="F27" s="16"/>
      <c r="G27" s="79">
        <f>CenaCelkemBezDPH-(ZakladDPHSni+ZakladDPHZakl)</f>
        <v>0</v>
      </c>
      <c r="H27" s="79"/>
      <c r="I27" s="7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IF(A28&gt;50, ROUNDUP(A27, 0), ROUNDDOWN(A27, 0))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25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 t="s">
        <v>61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8">
        <v>1</v>
      </c>
      <c r="B39" s="149" t="s">
        <v>50</v>
      </c>
      <c r="C39" s="150"/>
      <c r="D39" s="150"/>
      <c r="E39" s="150"/>
      <c r="F39" s="151">
        <f>'01 1 Pol'!AE158</f>
        <v>0</v>
      </c>
      <c r="G39" s="152">
        <f>'01 1 Pol'!AF158</f>
        <v>0</v>
      </c>
      <c r="H39" s="153"/>
      <c r="I39" s="154">
        <f>F39+G39+H39</f>
        <v>0</v>
      </c>
      <c r="J39" s="155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6"/>
      <c r="C40" s="157" t="s">
        <v>62</v>
      </c>
      <c r="D40" s="157"/>
      <c r="E40" s="157"/>
      <c r="F40" s="158"/>
      <c r="G40" s="159"/>
      <c r="H40" s="159"/>
      <c r="I40" s="160">
        <f>F40+G40+H40</f>
        <v>0</v>
      </c>
      <c r="J40" s="161" t="str">
        <f>IF(CenaCelkemVypocet=0,"",I40/CenaCelkemVypocet*100)</f>
        <v/>
      </c>
    </row>
    <row r="41" spans="1:10" ht="25.5" hidden="1" customHeight="1" x14ac:dyDescent="0.2">
      <c r="A41" s="138">
        <v>2</v>
      </c>
      <c r="B41" s="156" t="s">
        <v>45</v>
      </c>
      <c r="C41" s="157" t="s">
        <v>46</v>
      </c>
      <c r="D41" s="157"/>
      <c r="E41" s="157"/>
      <c r="F41" s="158">
        <f>'01 1 Pol'!AE158</f>
        <v>0</v>
      </c>
      <c r="G41" s="159">
        <f>'01 1 Pol'!AF158</f>
        <v>0</v>
      </c>
      <c r="H41" s="159"/>
      <c r="I41" s="160">
        <f>F41+G41+H41</f>
        <v>0</v>
      </c>
      <c r="J41" s="161" t="str">
        <f>IF(CenaCelkemVypocet=0,"",I41/CenaCelkemVypocet*100)</f>
        <v/>
      </c>
    </row>
    <row r="42" spans="1:10" ht="25.5" hidden="1" customHeight="1" x14ac:dyDescent="0.2">
      <c r="A42" s="138">
        <v>3</v>
      </c>
      <c r="B42" s="162" t="s">
        <v>43</v>
      </c>
      <c r="C42" s="150" t="s">
        <v>44</v>
      </c>
      <c r="D42" s="150"/>
      <c r="E42" s="150"/>
      <c r="F42" s="163">
        <f>'01 1 Pol'!AE158</f>
        <v>0</v>
      </c>
      <c r="G42" s="153">
        <f>'01 1 Pol'!AF158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hidden="1" customHeight="1" x14ac:dyDescent="0.2">
      <c r="A43" s="138"/>
      <c r="B43" s="164" t="s">
        <v>63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7" spans="1:10" ht="15.75" x14ac:dyDescent="0.25">
      <c r="B47" s="180" t="s">
        <v>65</v>
      </c>
    </row>
    <row r="49" spans="1:10" ht="25.5" customHeight="1" x14ac:dyDescent="0.2">
      <c r="A49" s="182"/>
      <c r="B49" s="185" t="s">
        <v>17</v>
      </c>
      <c r="C49" s="185" t="s">
        <v>5</v>
      </c>
      <c r="D49" s="186"/>
      <c r="E49" s="186"/>
      <c r="F49" s="187" t="s">
        <v>66</v>
      </c>
      <c r="G49" s="187"/>
      <c r="H49" s="187"/>
      <c r="I49" s="187" t="s">
        <v>29</v>
      </c>
      <c r="J49" s="187" t="s">
        <v>0</v>
      </c>
    </row>
    <row r="50" spans="1:10" ht="36.75" customHeight="1" x14ac:dyDescent="0.2">
      <c r="A50" s="183"/>
      <c r="B50" s="188" t="s">
        <v>67</v>
      </c>
      <c r="C50" s="189" t="s">
        <v>68</v>
      </c>
      <c r="D50" s="190"/>
      <c r="E50" s="190"/>
      <c r="F50" s="196" t="s">
        <v>24</v>
      </c>
      <c r="G50" s="197"/>
      <c r="H50" s="197"/>
      <c r="I50" s="197">
        <f>'01 1 Pol'!G8</f>
        <v>0</v>
      </c>
      <c r="J50" s="194" t="str">
        <f>IF(I77=0,"",I50/I77*100)</f>
        <v/>
      </c>
    </row>
    <row r="51" spans="1:10" ht="36.75" customHeight="1" x14ac:dyDescent="0.2">
      <c r="A51" s="183"/>
      <c r="B51" s="188" t="s">
        <v>43</v>
      </c>
      <c r="C51" s="189" t="s">
        <v>69</v>
      </c>
      <c r="D51" s="190"/>
      <c r="E51" s="190"/>
      <c r="F51" s="196" t="s">
        <v>24</v>
      </c>
      <c r="G51" s="197"/>
      <c r="H51" s="197"/>
      <c r="I51" s="197">
        <f>'01 1 Pol'!G14</f>
        <v>0</v>
      </c>
      <c r="J51" s="194" t="str">
        <f>IF(I77=0,"",I51/I77*100)</f>
        <v/>
      </c>
    </row>
    <row r="52" spans="1:10" ht="36.75" customHeight="1" x14ac:dyDescent="0.2">
      <c r="A52" s="183"/>
      <c r="B52" s="188" t="s">
        <v>70</v>
      </c>
      <c r="C52" s="189" t="s">
        <v>71</v>
      </c>
      <c r="D52" s="190"/>
      <c r="E52" s="190"/>
      <c r="F52" s="196" t="s">
        <v>24</v>
      </c>
      <c r="G52" s="197"/>
      <c r="H52" s="197"/>
      <c r="I52" s="197">
        <f>'01 1 Pol'!G133</f>
        <v>0</v>
      </c>
      <c r="J52" s="194" t="str">
        <f>IF(I77=0,"",I52/I77*100)</f>
        <v/>
      </c>
    </row>
    <row r="53" spans="1:10" ht="36.75" customHeight="1" x14ac:dyDescent="0.2">
      <c r="A53" s="183"/>
      <c r="B53" s="188" t="s">
        <v>72</v>
      </c>
      <c r="C53" s="189" t="s">
        <v>73</v>
      </c>
      <c r="D53" s="190"/>
      <c r="E53" s="190"/>
      <c r="F53" s="196" t="s">
        <v>24</v>
      </c>
      <c r="G53" s="197"/>
      <c r="H53" s="197"/>
      <c r="I53" s="197">
        <f>'01 1 Pol'!G11</f>
        <v>0</v>
      </c>
      <c r="J53" s="194" t="str">
        <f>IF(I77=0,"",I53/I77*100)</f>
        <v/>
      </c>
    </row>
    <row r="54" spans="1:10" ht="36.75" customHeight="1" x14ac:dyDescent="0.2">
      <c r="A54" s="183"/>
      <c r="B54" s="188" t="s">
        <v>74</v>
      </c>
      <c r="C54" s="189" t="s">
        <v>75</v>
      </c>
      <c r="D54" s="190"/>
      <c r="E54" s="190"/>
      <c r="F54" s="196" t="s">
        <v>24</v>
      </c>
      <c r="G54" s="197"/>
      <c r="H54" s="197"/>
      <c r="I54" s="197">
        <f>'01 1 Pol'!G17</f>
        <v>0</v>
      </c>
      <c r="J54" s="194" t="str">
        <f>IF(I77=0,"",I54/I77*100)</f>
        <v/>
      </c>
    </row>
    <row r="55" spans="1:10" ht="36.75" customHeight="1" x14ac:dyDescent="0.2">
      <c r="A55" s="183"/>
      <c r="B55" s="188" t="s">
        <v>76</v>
      </c>
      <c r="C55" s="189" t="s">
        <v>77</v>
      </c>
      <c r="D55" s="190"/>
      <c r="E55" s="190"/>
      <c r="F55" s="196" t="s">
        <v>24</v>
      </c>
      <c r="G55" s="197"/>
      <c r="H55" s="197"/>
      <c r="I55" s="197">
        <f>'01 1 Pol'!G24</f>
        <v>0</v>
      </c>
      <c r="J55" s="194" t="str">
        <f>IF(I77=0,"",I55/I77*100)</f>
        <v/>
      </c>
    </row>
    <row r="56" spans="1:10" ht="36.75" customHeight="1" x14ac:dyDescent="0.2">
      <c r="A56" s="183"/>
      <c r="B56" s="188" t="s">
        <v>78</v>
      </c>
      <c r="C56" s="189" t="s">
        <v>79</v>
      </c>
      <c r="D56" s="190"/>
      <c r="E56" s="190"/>
      <c r="F56" s="196" t="s">
        <v>24</v>
      </c>
      <c r="G56" s="197"/>
      <c r="H56" s="197"/>
      <c r="I56" s="197">
        <f>'01 1 Pol'!G135</f>
        <v>0</v>
      </c>
      <c r="J56" s="194" t="str">
        <f>IF(I77=0,"",I56/I77*100)</f>
        <v/>
      </c>
    </row>
    <row r="57" spans="1:10" ht="36.75" customHeight="1" x14ac:dyDescent="0.2">
      <c r="A57" s="183"/>
      <c r="B57" s="188" t="s">
        <v>80</v>
      </c>
      <c r="C57" s="189" t="s">
        <v>81</v>
      </c>
      <c r="D57" s="190"/>
      <c r="E57" s="190"/>
      <c r="F57" s="196" t="s">
        <v>24</v>
      </c>
      <c r="G57" s="197"/>
      <c r="H57" s="197"/>
      <c r="I57" s="197">
        <f>'01 1 Pol'!G31</f>
        <v>0</v>
      </c>
      <c r="J57" s="194" t="str">
        <f>IF(I77=0,"",I57/I77*100)</f>
        <v/>
      </c>
    </row>
    <row r="58" spans="1:10" ht="36.75" customHeight="1" x14ac:dyDescent="0.2">
      <c r="A58" s="183"/>
      <c r="B58" s="188" t="s">
        <v>82</v>
      </c>
      <c r="C58" s="189" t="s">
        <v>83</v>
      </c>
      <c r="D58" s="190"/>
      <c r="E58" s="190"/>
      <c r="F58" s="196" t="s">
        <v>24</v>
      </c>
      <c r="G58" s="197"/>
      <c r="H58" s="197"/>
      <c r="I58" s="197">
        <f>'01 1 Pol'!G27</f>
        <v>0</v>
      </c>
      <c r="J58" s="194" t="str">
        <f>IF(I77=0,"",I58/I77*100)</f>
        <v/>
      </c>
    </row>
    <row r="59" spans="1:10" ht="36.75" customHeight="1" x14ac:dyDescent="0.2">
      <c r="A59" s="183"/>
      <c r="B59" s="188" t="s">
        <v>84</v>
      </c>
      <c r="C59" s="189" t="s">
        <v>85</v>
      </c>
      <c r="D59" s="190"/>
      <c r="E59" s="190"/>
      <c r="F59" s="196" t="s">
        <v>24</v>
      </c>
      <c r="G59" s="197"/>
      <c r="H59" s="197"/>
      <c r="I59" s="197">
        <f>'01 1 Pol'!G33</f>
        <v>0</v>
      </c>
      <c r="J59" s="194" t="str">
        <f>IF(I77=0,"",I59/I77*100)</f>
        <v/>
      </c>
    </row>
    <row r="60" spans="1:10" ht="36.75" customHeight="1" x14ac:dyDescent="0.2">
      <c r="A60" s="183"/>
      <c r="B60" s="188" t="s">
        <v>86</v>
      </c>
      <c r="C60" s="189" t="s">
        <v>87</v>
      </c>
      <c r="D60" s="190"/>
      <c r="E60" s="190"/>
      <c r="F60" s="196" t="s">
        <v>24</v>
      </c>
      <c r="G60" s="197"/>
      <c r="H60" s="197"/>
      <c r="I60" s="197">
        <f>'01 1 Pol'!G44</f>
        <v>0</v>
      </c>
      <c r="J60" s="194" t="str">
        <f>IF(I77=0,"",I60/I77*100)</f>
        <v/>
      </c>
    </row>
    <row r="61" spans="1:10" ht="36.75" customHeight="1" x14ac:dyDescent="0.2">
      <c r="A61" s="183"/>
      <c r="B61" s="188" t="s">
        <v>88</v>
      </c>
      <c r="C61" s="189" t="s">
        <v>89</v>
      </c>
      <c r="D61" s="190"/>
      <c r="E61" s="190"/>
      <c r="F61" s="196" t="s">
        <v>24</v>
      </c>
      <c r="G61" s="197"/>
      <c r="H61" s="197"/>
      <c r="I61" s="197">
        <f>'01 1 Pol'!G41</f>
        <v>0</v>
      </c>
      <c r="J61" s="194" t="str">
        <f>IF(I77=0,"",I61/I77*100)</f>
        <v/>
      </c>
    </row>
    <row r="62" spans="1:10" ht="36.75" customHeight="1" x14ac:dyDescent="0.2">
      <c r="A62" s="183"/>
      <c r="B62" s="188" t="s">
        <v>90</v>
      </c>
      <c r="C62" s="189" t="s">
        <v>91</v>
      </c>
      <c r="D62" s="190"/>
      <c r="E62" s="190"/>
      <c r="F62" s="196" t="s">
        <v>24</v>
      </c>
      <c r="G62" s="197"/>
      <c r="H62" s="197"/>
      <c r="I62" s="197">
        <f>'01 1 Pol'!G46</f>
        <v>0</v>
      </c>
      <c r="J62" s="194" t="str">
        <f>IF(I77=0,"",I62/I77*100)</f>
        <v/>
      </c>
    </row>
    <row r="63" spans="1:10" ht="36.75" customHeight="1" x14ac:dyDescent="0.2">
      <c r="A63" s="183"/>
      <c r="B63" s="188" t="s">
        <v>92</v>
      </c>
      <c r="C63" s="189" t="s">
        <v>93</v>
      </c>
      <c r="D63" s="190"/>
      <c r="E63" s="190"/>
      <c r="F63" s="196" t="s">
        <v>24</v>
      </c>
      <c r="G63" s="197"/>
      <c r="H63" s="197"/>
      <c r="I63" s="197">
        <f>'01 1 Pol'!G49</f>
        <v>0</v>
      </c>
      <c r="J63" s="194" t="str">
        <f>IF(I77=0,"",I63/I77*100)</f>
        <v/>
      </c>
    </row>
    <row r="64" spans="1:10" ht="36.75" customHeight="1" x14ac:dyDescent="0.2">
      <c r="A64" s="183"/>
      <c r="B64" s="188" t="s">
        <v>94</v>
      </c>
      <c r="C64" s="189" t="s">
        <v>95</v>
      </c>
      <c r="D64" s="190"/>
      <c r="E64" s="190"/>
      <c r="F64" s="196" t="s">
        <v>24</v>
      </c>
      <c r="G64" s="197"/>
      <c r="H64" s="197"/>
      <c r="I64" s="197">
        <f>'01 1 Pol'!G142</f>
        <v>0</v>
      </c>
      <c r="J64" s="194" t="str">
        <f>IF(I77=0,"",I64/I77*100)</f>
        <v/>
      </c>
    </row>
    <row r="65" spans="1:10" ht="36.75" customHeight="1" x14ac:dyDescent="0.2">
      <c r="A65" s="183"/>
      <c r="B65" s="188" t="s">
        <v>96</v>
      </c>
      <c r="C65" s="189" t="s">
        <v>97</v>
      </c>
      <c r="D65" s="190"/>
      <c r="E65" s="190"/>
      <c r="F65" s="196" t="s">
        <v>24</v>
      </c>
      <c r="G65" s="197"/>
      <c r="H65" s="197"/>
      <c r="I65" s="197">
        <f>'01 1 Pol'!G145</f>
        <v>0</v>
      </c>
      <c r="J65" s="194" t="str">
        <f>IF(I77=0,"",I65/I77*100)</f>
        <v/>
      </c>
    </row>
    <row r="66" spans="1:10" ht="36.75" customHeight="1" x14ac:dyDescent="0.2">
      <c r="A66" s="183"/>
      <c r="B66" s="188" t="s">
        <v>98</v>
      </c>
      <c r="C66" s="189" t="s">
        <v>99</v>
      </c>
      <c r="D66" s="190"/>
      <c r="E66" s="190"/>
      <c r="F66" s="196" t="s">
        <v>24</v>
      </c>
      <c r="G66" s="197"/>
      <c r="H66" s="197"/>
      <c r="I66" s="197">
        <f>'01 1 Pol'!G55</f>
        <v>0</v>
      </c>
      <c r="J66" s="194" t="str">
        <f>IF(I77=0,"",I66/I77*100)</f>
        <v/>
      </c>
    </row>
    <row r="67" spans="1:10" ht="36.75" customHeight="1" x14ac:dyDescent="0.2">
      <c r="A67" s="183"/>
      <c r="B67" s="188" t="s">
        <v>100</v>
      </c>
      <c r="C67" s="189" t="s">
        <v>101</v>
      </c>
      <c r="D67" s="190"/>
      <c r="E67" s="190"/>
      <c r="F67" s="196" t="s">
        <v>24</v>
      </c>
      <c r="G67" s="197"/>
      <c r="H67" s="197"/>
      <c r="I67" s="197">
        <f>'01 1 Pol'!G57</f>
        <v>0</v>
      </c>
      <c r="J67" s="194" t="str">
        <f>IF(I77=0,"",I67/I77*100)</f>
        <v/>
      </c>
    </row>
    <row r="68" spans="1:10" ht="36.75" customHeight="1" x14ac:dyDescent="0.2">
      <c r="A68" s="183"/>
      <c r="B68" s="188" t="s">
        <v>102</v>
      </c>
      <c r="C68" s="189" t="s">
        <v>103</v>
      </c>
      <c r="D68" s="190"/>
      <c r="E68" s="190"/>
      <c r="F68" s="196" t="s">
        <v>24</v>
      </c>
      <c r="G68" s="197"/>
      <c r="H68" s="197"/>
      <c r="I68" s="197">
        <f>'01 1 Pol'!G147</f>
        <v>0</v>
      </c>
      <c r="J68" s="194" t="str">
        <f>IF(I77=0,"",I68/I77*100)</f>
        <v/>
      </c>
    </row>
    <row r="69" spans="1:10" ht="36.75" customHeight="1" x14ac:dyDescent="0.2">
      <c r="A69" s="183"/>
      <c r="B69" s="188" t="s">
        <v>104</v>
      </c>
      <c r="C69" s="189" t="s">
        <v>105</v>
      </c>
      <c r="D69" s="190"/>
      <c r="E69" s="190"/>
      <c r="F69" s="196" t="s">
        <v>24</v>
      </c>
      <c r="G69" s="197"/>
      <c r="H69" s="197"/>
      <c r="I69" s="197">
        <f>'01 1 Pol'!G150</f>
        <v>0</v>
      </c>
      <c r="J69" s="194" t="str">
        <f>IF(I77=0,"",I69/I77*100)</f>
        <v/>
      </c>
    </row>
    <row r="70" spans="1:10" ht="36.75" customHeight="1" x14ac:dyDescent="0.2">
      <c r="A70" s="183"/>
      <c r="B70" s="188" t="s">
        <v>106</v>
      </c>
      <c r="C70" s="189" t="s">
        <v>107</v>
      </c>
      <c r="D70" s="190"/>
      <c r="E70" s="190"/>
      <c r="F70" s="196" t="s">
        <v>24</v>
      </c>
      <c r="G70" s="197"/>
      <c r="H70" s="197"/>
      <c r="I70" s="197">
        <f>'01 1 Pol'!G84</f>
        <v>0</v>
      </c>
      <c r="J70" s="194" t="str">
        <f>IF(I77=0,"",I70/I77*100)</f>
        <v/>
      </c>
    </row>
    <row r="71" spans="1:10" ht="36.75" customHeight="1" x14ac:dyDescent="0.2">
      <c r="A71" s="183"/>
      <c r="B71" s="188" t="s">
        <v>108</v>
      </c>
      <c r="C71" s="189" t="s">
        <v>109</v>
      </c>
      <c r="D71" s="190"/>
      <c r="E71" s="190"/>
      <c r="F71" s="196" t="s">
        <v>24</v>
      </c>
      <c r="G71" s="197"/>
      <c r="H71" s="197"/>
      <c r="I71" s="197">
        <f>'01 1 Pol'!G92+'01 1 Pol'!G121</f>
        <v>0</v>
      </c>
      <c r="J71" s="194" t="str">
        <f>IF(I77=0,"",I71/I77*100)</f>
        <v/>
      </c>
    </row>
    <row r="72" spans="1:10" ht="36.75" customHeight="1" x14ac:dyDescent="0.2">
      <c r="A72" s="183"/>
      <c r="B72" s="188" t="s">
        <v>110</v>
      </c>
      <c r="C72" s="189" t="s">
        <v>111</v>
      </c>
      <c r="D72" s="190"/>
      <c r="E72" s="190"/>
      <c r="F72" s="196" t="s">
        <v>25</v>
      </c>
      <c r="G72" s="197"/>
      <c r="H72" s="197"/>
      <c r="I72" s="197">
        <f>'01 1 Pol'!G63+'01 1 Pol'!G104</f>
        <v>0</v>
      </c>
      <c r="J72" s="194" t="str">
        <f>IF(I77=0,"",I72/I77*100)</f>
        <v/>
      </c>
    </row>
    <row r="73" spans="1:10" ht="36.75" customHeight="1" x14ac:dyDescent="0.2">
      <c r="A73" s="183"/>
      <c r="B73" s="188" t="s">
        <v>112</v>
      </c>
      <c r="C73" s="189" t="s">
        <v>113</v>
      </c>
      <c r="D73" s="190"/>
      <c r="E73" s="190"/>
      <c r="F73" s="196" t="s">
        <v>25</v>
      </c>
      <c r="G73" s="197"/>
      <c r="H73" s="197"/>
      <c r="I73" s="197">
        <f>'01 1 Pol'!G65+'01 1 Pol'!G106</f>
        <v>0</v>
      </c>
      <c r="J73" s="194" t="str">
        <f>IF(I77=0,"",I73/I77*100)</f>
        <v/>
      </c>
    </row>
    <row r="74" spans="1:10" ht="36.75" customHeight="1" x14ac:dyDescent="0.2">
      <c r="A74" s="183"/>
      <c r="B74" s="188" t="s">
        <v>114</v>
      </c>
      <c r="C74" s="189" t="s">
        <v>115</v>
      </c>
      <c r="D74" s="190"/>
      <c r="E74" s="190"/>
      <c r="F74" s="196" t="s">
        <v>25</v>
      </c>
      <c r="G74" s="197"/>
      <c r="H74" s="197"/>
      <c r="I74" s="197">
        <f>'01 1 Pol'!G78</f>
        <v>0</v>
      </c>
      <c r="J74" s="194" t="str">
        <f>IF(I77=0,"",I74/I77*100)</f>
        <v/>
      </c>
    </row>
    <row r="75" spans="1:10" ht="36.75" customHeight="1" x14ac:dyDescent="0.2">
      <c r="A75" s="183"/>
      <c r="B75" s="188" t="s">
        <v>116</v>
      </c>
      <c r="C75" s="189" t="s">
        <v>117</v>
      </c>
      <c r="D75" s="190"/>
      <c r="E75" s="190"/>
      <c r="F75" s="196" t="s">
        <v>25</v>
      </c>
      <c r="G75" s="197"/>
      <c r="H75" s="197"/>
      <c r="I75" s="197">
        <f>'01 1 Pol'!G80</f>
        <v>0</v>
      </c>
      <c r="J75" s="194" t="str">
        <f>IF(I77=0,"",I75/I77*100)</f>
        <v/>
      </c>
    </row>
    <row r="76" spans="1:10" ht="36.75" customHeight="1" x14ac:dyDescent="0.2">
      <c r="A76" s="183"/>
      <c r="B76" s="188" t="s">
        <v>118</v>
      </c>
      <c r="C76" s="189" t="s">
        <v>119</v>
      </c>
      <c r="D76" s="190"/>
      <c r="E76" s="190"/>
      <c r="F76" s="196" t="s">
        <v>25</v>
      </c>
      <c r="G76" s="197"/>
      <c r="H76" s="197"/>
      <c r="I76" s="197">
        <f>'01 1 Pol'!G82</f>
        <v>0</v>
      </c>
      <c r="J76" s="194" t="str">
        <f>IF(I77=0,"",I76/I77*100)</f>
        <v/>
      </c>
    </row>
    <row r="77" spans="1:10" ht="25.5" customHeight="1" x14ac:dyDescent="0.2">
      <c r="A77" s="184"/>
      <c r="B77" s="191" t="s">
        <v>1</v>
      </c>
      <c r="C77" s="192"/>
      <c r="D77" s="193"/>
      <c r="E77" s="193"/>
      <c r="F77" s="198"/>
      <c r="G77" s="199"/>
      <c r="H77" s="199"/>
      <c r="I77" s="199">
        <f>SUM(I50:I76)</f>
        <v>0</v>
      </c>
      <c r="J77" s="195">
        <f>SUM(J50:J76)</f>
        <v>0</v>
      </c>
    </row>
    <row r="78" spans="1:10" x14ac:dyDescent="0.2">
      <c r="F78" s="136"/>
      <c r="G78" s="136"/>
      <c r="H78" s="136"/>
      <c r="I78" s="136"/>
      <c r="J78" s="137"/>
    </row>
    <row r="79" spans="1:10" x14ac:dyDescent="0.2">
      <c r="F79" s="136"/>
      <c r="G79" s="136"/>
      <c r="H79" s="136"/>
      <c r="I79" s="136"/>
      <c r="J79" s="137"/>
    </row>
    <row r="80" spans="1:10" x14ac:dyDescent="0.2">
      <c r="F80" s="136"/>
      <c r="G80" s="136"/>
      <c r="H80" s="136"/>
      <c r="I80" s="136"/>
      <c r="J80" s="137"/>
    </row>
  </sheetData>
  <sheetProtection password="8D3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password="8D3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1" t="s">
        <v>122</v>
      </c>
      <c r="B1" s="201"/>
      <c r="C1" s="201"/>
      <c r="D1" s="201"/>
      <c r="E1" s="201"/>
      <c r="F1" s="201"/>
      <c r="G1" s="201"/>
      <c r="AG1" t="s">
        <v>123</v>
      </c>
    </row>
    <row r="2" spans="1:60" ht="24.95" customHeight="1" x14ac:dyDescent="0.2">
      <c r="A2" s="202" t="s">
        <v>7</v>
      </c>
      <c r="B2" s="49" t="s">
        <v>43</v>
      </c>
      <c r="C2" s="205" t="s">
        <v>50</v>
      </c>
      <c r="D2" s="203"/>
      <c r="E2" s="203"/>
      <c r="F2" s="203"/>
      <c r="G2" s="204"/>
      <c r="AG2" t="s">
        <v>124</v>
      </c>
    </row>
    <row r="3" spans="1:60" ht="24.95" customHeight="1" x14ac:dyDescent="0.2">
      <c r="A3" s="202" t="s">
        <v>8</v>
      </c>
      <c r="B3" s="49" t="s">
        <v>45</v>
      </c>
      <c r="C3" s="205" t="s">
        <v>46</v>
      </c>
      <c r="D3" s="203"/>
      <c r="E3" s="203"/>
      <c r="F3" s="203"/>
      <c r="G3" s="204"/>
      <c r="AC3" s="181" t="s">
        <v>124</v>
      </c>
      <c r="AG3" t="s">
        <v>125</v>
      </c>
    </row>
    <row r="4" spans="1:60" ht="24.95" customHeight="1" x14ac:dyDescent="0.2">
      <c r="A4" s="206" t="s">
        <v>9</v>
      </c>
      <c r="B4" s="207" t="s">
        <v>43</v>
      </c>
      <c r="C4" s="208" t="s">
        <v>44</v>
      </c>
      <c r="D4" s="209"/>
      <c r="E4" s="209"/>
      <c r="F4" s="209"/>
      <c r="G4" s="210"/>
      <c r="AG4" t="s">
        <v>126</v>
      </c>
    </row>
    <row r="5" spans="1:60" x14ac:dyDescent="0.2">
      <c r="D5" s="10"/>
    </row>
    <row r="6" spans="1:60" ht="38.25" x14ac:dyDescent="0.2">
      <c r="A6" s="212" t="s">
        <v>127</v>
      </c>
      <c r="B6" s="214" t="s">
        <v>128</v>
      </c>
      <c r="C6" s="214" t="s">
        <v>129</v>
      </c>
      <c r="D6" s="213" t="s">
        <v>130</v>
      </c>
      <c r="E6" s="212" t="s">
        <v>131</v>
      </c>
      <c r="F6" s="211" t="s">
        <v>132</v>
      </c>
      <c r="G6" s="212" t="s">
        <v>29</v>
      </c>
      <c r="H6" s="215" t="s">
        <v>30</v>
      </c>
      <c r="I6" s="215" t="s">
        <v>133</v>
      </c>
      <c r="J6" s="215" t="s">
        <v>31</v>
      </c>
      <c r="K6" s="215" t="s">
        <v>134</v>
      </c>
      <c r="L6" s="215" t="s">
        <v>135</v>
      </c>
      <c r="M6" s="215" t="s">
        <v>136</v>
      </c>
      <c r="N6" s="215" t="s">
        <v>137</v>
      </c>
      <c r="O6" s="215" t="s">
        <v>138</v>
      </c>
      <c r="P6" s="215" t="s">
        <v>139</v>
      </c>
      <c r="Q6" s="215" t="s">
        <v>140</v>
      </c>
      <c r="R6" s="215" t="s">
        <v>141</v>
      </c>
      <c r="S6" s="215" t="s">
        <v>142</v>
      </c>
      <c r="T6" s="215" t="s">
        <v>143</v>
      </c>
      <c r="U6" s="215" t="s">
        <v>144</v>
      </c>
      <c r="V6" s="215" t="s">
        <v>145</v>
      </c>
      <c r="W6" s="215" t="s">
        <v>146</v>
      </c>
      <c r="X6" s="215" t="s">
        <v>147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60" x14ac:dyDescent="0.2">
      <c r="A8" s="227" t="s">
        <v>148</v>
      </c>
      <c r="B8" s="228" t="s">
        <v>67</v>
      </c>
      <c r="C8" s="250" t="s">
        <v>68</v>
      </c>
      <c r="D8" s="229"/>
      <c r="E8" s="230"/>
      <c r="F8" s="231"/>
      <c r="G8" s="231">
        <f>SUMIF(AG9:AG10,"&lt;&gt;NOR",G9:G10)</f>
        <v>0</v>
      </c>
      <c r="H8" s="231"/>
      <c r="I8" s="231">
        <f>SUM(I9:I10)</f>
        <v>0</v>
      </c>
      <c r="J8" s="231"/>
      <c r="K8" s="231">
        <f>SUM(K9:K10)</f>
        <v>0</v>
      </c>
      <c r="L8" s="231"/>
      <c r="M8" s="231">
        <f>SUM(M9:M10)</f>
        <v>0</v>
      </c>
      <c r="N8" s="231"/>
      <c r="O8" s="231">
        <f>SUM(O9:O10)</f>
        <v>0</v>
      </c>
      <c r="P8" s="231"/>
      <c r="Q8" s="231">
        <f>SUM(Q9:Q10)</f>
        <v>0</v>
      </c>
      <c r="R8" s="231"/>
      <c r="S8" s="231"/>
      <c r="T8" s="232"/>
      <c r="U8" s="226"/>
      <c r="V8" s="226">
        <f>SUM(V9:V10)</f>
        <v>2.4500000000000002</v>
      </c>
      <c r="W8" s="226"/>
      <c r="X8" s="226"/>
      <c r="AG8" t="s">
        <v>149</v>
      </c>
    </row>
    <row r="9" spans="1:60" outlineLevel="1" x14ac:dyDescent="0.2">
      <c r="A9" s="233">
        <v>1</v>
      </c>
      <c r="B9" s="234" t="s">
        <v>150</v>
      </c>
      <c r="C9" s="251" t="s">
        <v>151</v>
      </c>
      <c r="D9" s="235" t="s">
        <v>152</v>
      </c>
      <c r="E9" s="236">
        <v>25.75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 t="s">
        <v>153</v>
      </c>
      <c r="S9" s="238" t="s">
        <v>154</v>
      </c>
      <c r="T9" s="239" t="s">
        <v>154</v>
      </c>
      <c r="U9" s="225">
        <v>9.5200000000000007E-2</v>
      </c>
      <c r="V9" s="225">
        <f>ROUND(E9*U9,2)</f>
        <v>2.4500000000000002</v>
      </c>
      <c r="W9" s="225"/>
      <c r="X9" s="225" t="s">
        <v>155</v>
      </c>
      <c r="Y9" s="216"/>
      <c r="Z9" s="216"/>
      <c r="AA9" s="216"/>
      <c r="AB9" s="216"/>
      <c r="AC9" s="216"/>
      <c r="AD9" s="216"/>
      <c r="AE9" s="216"/>
      <c r="AF9" s="216"/>
      <c r="AG9" s="216" t="s">
        <v>156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outlineLevel="1" x14ac:dyDescent="0.2">
      <c r="A10" s="223"/>
      <c r="B10" s="224"/>
      <c r="C10" s="252" t="s">
        <v>157</v>
      </c>
      <c r="D10" s="241"/>
      <c r="E10" s="241"/>
      <c r="F10" s="241"/>
      <c r="G10" s="241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6"/>
      <c r="Z10" s="216"/>
      <c r="AA10" s="216"/>
      <c r="AB10" s="216"/>
      <c r="AC10" s="216"/>
      <c r="AD10" s="216"/>
      <c r="AE10" s="216"/>
      <c r="AF10" s="216"/>
      <c r="AG10" s="216" t="s">
        <v>158</v>
      </c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40" t="str">
        <f>C10</f>
        <v>nebo lesní půdy, s vodorovným přemístěním na hromady v místě upotřebení nebo na dočasné či trvalé skládky se složením</v>
      </c>
      <c r="BB10" s="216"/>
      <c r="BC10" s="216"/>
      <c r="BD10" s="216"/>
      <c r="BE10" s="216"/>
      <c r="BF10" s="216"/>
      <c r="BG10" s="216"/>
      <c r="BH10" s="216"/>
    </row>
    <row r="11" spans="1:60" x14ac:dyDescent="0.2">
      <c r="A11" s="227" t="s">
        <v>148</v>
      </c>
      <c r="B11" s="228" t="s">
        <v>72</v>
      </c>
      <c r="C11" s="250" t="s">
        <v>73</v>
      </c>
      <c r="D11" s="229"/>
      <c r="E11" s="230"/>
      <c r="F11" s="231"/>
      <c r="G11" s="231">
        <f>SUMIF(AG12:AG13,"&lt;&gt;NOR",G12:G13)</f>
        <v>0</v>
      </c>
      <c r="H11" s="231"/>
      <c r="I11" s="231">
        <f>SUM(I12:I13)</f>
        <v>0</v>
      </c>
      <c r="J11" s="231"/>
      <c r="K11" s="231">
        <f>SUM(K12:K13)</f>
        <v>0</v>
      </c>
      <c r="L11" s="231"/>
      <c r="M11" s="231">
        <f>SUM(M12:M13)</f>
        <v>0</v>
      </c>
      <c r="N11" s="231"/>
      <c r="O11" s="231">
        <f>SUM(O12:O13)</f>
        <v>0</v>
      </c>
      <c r="P11" s="231"/>
      <c r="Q11" s="231">
        <f>SUM(Q12:Q13)</f>
        <v>0</v>
      </c>
      <c r="R11" s="231"/>
      <c r="S11" s="231"/>
      <c r="T11" s="232"/>
      <c r="U11" s="226"/>
      <c r="V11" s="226">
        <f>SUM(V12:V13)</f>
        <v>6.02</v>
      </c>
      <c r="W11" s="226"/>
      <c r="X11" s="226"/>
      <c r="AG11" t="s">
        <v>149</v>
      </c>
    </row>
    <row r="12" spans="1:60" ht="22.5" outlineLevel="1" x14ac:dyDescent="0.2">
      <c r="A12" s="233">
        <v>2</v>
      </c>
      <c r="B12" s="234" t="s">
        <v>159</v>
      </c>
      <c r="C12" s="251" t="s">
        <v>160</v>
      </c>
      <c r="D12" s="235" t="s">
        <v>152</v>
      </c>
      <c r="E12" s="236">
        <v>50.2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38" t="s">
        <v>153</v>
      </c>
      <c r="S12" s="238" t="s">
        <v>154</v>
      </c>
      <c r="T12" s="239" t="s">
        <v>154</v>
      </c>
      <c r="U12" s="225">
        <v>0.12</v>
      </c>
      <c r="V12" s="225">
        <f>ROUND(E12*U12,2)</f>
        <v>6.02</v>
      </c>
      <c r="W12" s="225"/>
      <c r="X12" s="225" t="s">
        <v>155</v>
      </c>
      <c r="Y12" s="216"/>
      <c r="Z12" s="216"/>
      <c r="AA12" s="216"/>
      <c r="AB12" s="216"/>
      <c r="AC12" s="216"/>
      <c r="AD12" s="216"/>
      <c r="AE12" s="216"/>
      <c r="AF12" s="216"/>
      <c r="AG12" s="216" t="s">
        <v>156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ht="33.75" outlineLevel="1" x14ac:dyDescent="0.2">
      <c r="A13" s="223"/>
      <c r="B13" s="224"/>
      <c r="C13" s="252" t="s">
        <v>161</v>
      </c>
      <c r="D13" s="241"/>
      <c r="E13" s="241"/>
      <c r="F13" s="241"/>
      <c r="G13" s="241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16"/>
      <c r="Z13" s="216"/>
      <c r="AA13" s="216"/>
      <c r="AB13" s="216"/>
      <c r="AC13" s="216"/>
      <c r="AD13" s="216"/>
      <c r="AE13" s="216"/>
      <c r="AF13" s="216"/>
      <c r="AG13" s="216" t="s">
        <v>158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40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6"/>
      <c r="BC13" s="216"/>
      <c r="BD13" s="216"/>
      <c r="BE13" s="216"/>
      <c r="BF13" s="216"/>
      <c r="BG13" s="216"/>
      <c r="BH13" s="216"/>
    </row>
    <row r="14" spans="1:60" x14ac:dyDescent="0.2">
      <c r="A14" s="227" t="s">
        <v>148</v>
      </c>
      <c r="B14" s="228" t="s">
        <v>43</v>
      </c>
      <c r="C14" s="250" t="s">
        <v>69</v>
      </c>
      <c r="D14" s="229"/>
      <c r="E14" s="230"/>
      <c r="F14" s="231"/>
      <c r="G14" s="231">
        <f>SUMIF(AG15:AG16,"&lt;&gt;NOR",G15:G16)</f>
        <v>0</v>
      </c>
      <c r="H14" s="231"/>
      <c r="I14" s="231">
        <f>SUM(I15:I16)</f>
        <v>0</v>
      </c>
      <c r="J14" s="231"/>
      <c r="K14" s="231">
        <f>SUM(K15:K16)</f>
        <v>0</v>
      </c>
      <c r="L14" s="231"/>
      <c r="M14" s="231">
        <f>SUM(M15:M16)</f>
        <v>0</v>
      </c>
      <c r="N14" s="231"/>
      <c r="O14" s="231">
        <f>SUM(O15:O16)</f>
        <v>0</v>
      </c>
      <c r="P14" s="231"/>
      <c r="Q14" s="231">
        <f>SUM(Q15:Q16)</f>
        <v>0</v>
      </c>
      <c r="R14" s="231"/>
      <c r="S14" s="231"/>
      <c r="T14" s="232"/>
      <c r="U14" s="226"/>
      <c r="V14" s="226">
        <f>SUM(V15:V16)</f>
        <v>2.16</v>
      </c>
      <c r="W14" s="226"/>
      <c r="X14" s="226"/>
      <c r="AG14" t="s">
        <v>149</v>
      </c>
    </row>
    <row r="15" spans="1:60" outlineLevel="1" x14ac:dyDescent="0.2">
      <c r="A15" s="233">
        <v>3</v>
      </c>
      <c r="B15" s="234" t="s">
        <v>162</v>
      </c>
      <c r="C15" s="251" t="s">
        <v>163</v>
      </c>
      <c r="D15" s="235" t="s">
        <v>152</v>
      </c>
      <c r="E15" s="236">
        <v>50.2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38" t="s">
        <v>153</v>
      </c>
      <c r="S15" s="238" t="s">
        <v>154</v>
      </c>
      <c r="T15" s="239" t="s">
        <v>154</v>
      </c>
      <c r="U15" s="225">
        <v>4.3099999999999999E-2</v>
      </c>
      <c r="V15" s="225">
        <f>ROUND(E15*U15,2)</f>
        <v>2.16</v>
      </c>
      <c r="W15" s="225"/>
      <c r="X15" s="225" t="s">
        <v>155</v>
      </c>
      <c r="Y15" s="216"/>
      <c r="Z15" s="216"/>
      <c r="AA15" s="216"/>
      <c r="AB15" s="216"/>
      <c r="AC15" s="216"/>
      <c r="AD15" s="216"/>
      <c r="AE15" s="216"/>
      <c r="AF15" s="216"/>
      <c r="AG15" s="216" t="s">
        <v>156</v>
      </c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ht="33.75" outlineLevel="1" x14ac:dyDescent="0.2">
      <c r="A16" s="223"/>
      <c r="B16" s="224"/>
      <c r="C16" s="252" t="s">
        <v>161</v>
      </c>
      <c r="D16" s="241"/>
      <c r="E16" s="241"/>
      <c r="F16" s="241"/>
      <c r="G16" s="241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16"/>
      <c r="Z16" s="216"/>
      <c r="AA16" s="216"/>
      <c r="AB16" s="216"/>
      <c r="AC16" s="216"/>
      <c r="AD16" s="216"/>
      <c r="AE16" s="216"/>
      <c r="AF16" s="216"/>
      <c r="AG16" s="216" t="s">
        <v>158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40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216"/>
      <c r="BC16" s="216"/>
      <c r="BD16" s="216"/>
      <c r="BE16" s="216"/>
      <c r="BF16" s="216"/>
      <c r="BG16" s="216"/>
      <c r="BH16" s="216"/>
    </row>
    <row r="17" spans="1:60" x14ac:dyDescent="0.2">
      <c r="A17" s="227" t="s">
        <v>148</v>
      </c>
      <c r="B17" s="228" t="s">
        <v>74</v>
      </c>
      <c r="C17" s="250" t="s">
        <v>75</v>
      </c>
      <c r="D17" s="229"/>
      <c r="E17" s="230"/>
      <c r="F17" s="231"/>
      <c r="G17" s="231">
        <f>SUMIF(AG18:AG23,"&lt;&gt;NOR",G18:G23)</f>
        <v>0</v>
      </c>
      <c r="H17" s="231"/>
      <c r="I17" s="231">
        <f>SUM(I18:I23)</f>
        <v>0</v>
      </c>
      <c r="J17" s="231"/>
      <c r="K17" s="231">
        <f>SUM(K18:K23)</f>
        <v>0</v>
      </c>
      <c r="L17" s="231"/>
      <c r="M17" s="231">
        <f>SUM(M18:M23)</f>
        <v>0</v>
      </c>
      <c r="N17" s="231"/>
      <c r="O17" s="231">
        <f>SUM(O18:O23)</f>
        <v>0</v>
      </c>
      <c r="P17" s="231"/>
      <c r="Q17" s="231">
        <f>SUM(Q18:Q23)</f>
        <v>0</v>
      </c>
      <c r="R17" s="231"/>
      <c r="S17" s="231"/>
      <c r="T17" s="232"/>
      <c r="U17" s="226"/>
      <c r="V17" s="226">
        <f>SUM(V18:V23)</f>
        <v>27.95</v>
      </c>
      <c r="W17" s="226"/>
      <c r="X17" s="226"/>
      <c r="AG17" t="s">
        <v>149</v>
      </c>
    </row>
    <row r="18" spans="1:60" ht="22.5" outlineLevel="1" x14ac:dyDescent="0.2">
      <c r="A18" s="242">
        <v>4</v>
      </c>
      <c r="B18" s="243" t="s">
        <v>164</v>
      </c>
      <c r="C18" s="253" t="s">
        <v>165</v>
      </c>
      <c r="D18" s="244" t="s">
        <v>152</v>
      </c>
      <c r="E18" s="245">
        <v>41.15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7" t="s">
        <v>153</v>
      </c>
      <c r="S18" s="247" t="s">
        <v>154</v>
      </c>
      <c r="T18" s="248" t="s">
        <v>154</v>
      </c>
      <c r="U18" s="225">
        <v>0.65200000000000002</v>
      </c>
      <c r="V18" s="225">
        <f>ROUND(E18*U18,2)</f>
        <v>26.83</v>
      </c>
      <c r="W18" s="225"/>
      <c r="X18" s="225" t="s">
        <v>155</v>
      </c>
      <c r="Y18" s="216"/>
      <c r="Z18" s="216"/>
      <c r="AA18" s="216"/>
      <c r="AB18" s="216"/>
      <c r="AC18" s="216"/>
      <c r="AD18" s="216"/>
      <c r="AE18" s="216"/>
      <c r="AF18" s="216"/>
      <c r="AG18" s="216" t="s">
        <v>156</v>
      </c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33">
        <v>5</v>
      </c>
      <c r="B19" s="234" t="s">
        <v>166</v>
      </c>
      <c r="C19" s="251" t="s">
        <v>167</v>
      </c>
      <c r="D19" s="235" t="s">
        <v>152</v>
      </c>
      <c r="E19" s="236">
        <v>9.0500000000000007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38" t="s">
        <v>153</v>
      </c>
      <c r="S19" s="238" t="s">
        <v>154</v>
      </c>
      <c r="T19" s="239" t="s">
        <v>154</v>
      </c>
      <c r="U19" s="225">
        <v>7.3999999999999996E-2</v>
      </c>
      <c r="V19" s="225">
        <f>ROUND(E19*U19,2)</f>
        <v>0.67</v>
      </c>
      <c r="W19" s="225"/>
      <c r="X19" s="225" t="s">
        <v>155</v>
      </c>
      <c r="Y19" s="216"/>
      <c r="Z19" s="216"/>
      <c r="AA19" s="216"/>
      <c r="AB19" s="216"/>
      <c r="AC19" s="216"/>
      <c r="AD19" s="216"/>
      <c r="AE19" s="216"/>
      <c r="AF19" s="216"/>
      <c r="AG19" s="216" t="s">
        <v>156</v>
      </c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23"/>
      <c r="B20" s="224"/>
      <c r="C20" s="252" t="s">
        <v>168</v>
      </c>
      <c r="D20" s="241"/>
      <c r="E20" s="241"/>
      <c r="F20" s="241"/>
      <c r="G20" s="241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16"/>
      <c r="Z20" s="216"/>
      <c r="AA20" s="216"/>
      <c r="AB20" s="216"/>
      <c r="AC20" s="216"/>
      <c r="AD20" s="216"/>
      <c r="AE20" s="216"/>
      <c r="AF20" s="216"/>
      <c r="AG20" s="216" t="s">
        <v>158</v>
      </c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1" x14ac:dyDescent="0.2">
      <c r="A21" s="233">
        <v>6</v>
      </c>
      <c r="B21" s="234" t="s">
        <v>169</v>
      </c>
      <c r="C21" s="251" t="s">
        <v>170</v>
      </c>
      <c r="D21" s="235" t="s">
        <v>152</v>
      </c>
      <c r="E21" s="236">
        <v>41.15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8">
        <v>0</v>
      </c>
      <c r="O21" s="238">
        <f>ROUND(E21*N21,2)</f>
        <v>0</v>
      </c>
      <c r="P21" s="238">
        <v>0</v>
      </c>
      <c r="Q21" s="238">
        <f>ROUND(E21*P21,2)</f>
        <v>0</v>
      </c>
      <c r="R21" s="238" t="s">
        <v>153</v>
      </c>
      <c r="S21" s="238" t="s">
        <v>154</v>
      </c>
      <c r="T21" s="239" t="s">
        <v>154</v>
      </c>
      <c r="U21" s="225">
        <v>1.0999999999999999E-2</v>
      </c>
      <c r="V21" s="225">
        <f>ROUND(E21*U21,2)</f>
        <v>0.45</v>
      </c>
      <c r="W21" s="225"/>
      <c r="X21" s="225" t="s">
        <v>155</v>
      </c>
      <c r="Y21" s="216"/>
      <c r="Z21" s="216"/>
      <c r="AA21" s="216"/>
      <c r="AB21" s="216"/>
      <c r="AC21" s="216"/>
      <c r="AD21" s="216"/>
      <c r="AE21" s="216"/>
      <c r="AF21" s="216"/>
      <c r="AG21" s="216" t="s">
        <v>156</v>
      </c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 x14ac:dyDescent="0.2">
      <c r="A22" s="223"/>
      <c r="B22" s="224"/>
      <c r="C22" s="252" t="s">
        <v>168</v>
      </c>
      <c r="D22" s="241"/>
      <c r="E22" s="241"/>
      <c r="F22" s="241"/>
      <c r="G22" s="241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16"/>
      <c r="Z22" s="216"/>
      <c r="AA22" s="216"/>
      <c r="AB22" s="216"/>
      <c r="AC22" s="216"/>
      <c r="AD22" s="216"/>
      <c r="AE22" s="216"/>
      <c r="AF22" s="216"/>
      <c r="AG22" s="216" t="s">
        <v>158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1" x14ac:dyDescent="0.2">
      <c r="A23" s="242">
        <v>7</v>
      </c>
      <c r="B23" s="243" t="s">
        <v>171</v>
      </c>
      <c r="C23" s="253" t="s">
        <v>172</v>
      </c>
      <c r="D23" s="244" t="s">
        <v>152</v>
      </c>
      <c r="E23" s="245">
        <v>41.15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7" t="s">
        <v>153</v>
      </c>
      <c r="S23" s="247" t="s">
        <v>154</v>
      </c>
      <c r="T23" s="248" t="s">
        <v>154</v>
      </c>
      <c r="U23" s="225">
        <v>0</v>
      </c>
      <c r="V23" s="225">
        <f>ROUND(E23*U23,2)</f>
        <v>0</v>
      </c>
      <c r="W23" s="225"/>
      <c r="X23" s="225" t="s">
        <v>155</v>
      </c>
      <c r="Y23" s="216"/>
      <c r="Z23" s="216"/>
      <c r="AA23" s="216"/>
      <c r="AB23" s="216"/>
      <c r="AC23" s="216"/>
      <c r="AD23" s="216"/>
      <c r="AE23" s="216"/>
      <c r="AF23" s="216"/>
      <c r="AG23" s="216" t="s">
        <v>156</v>
      </c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x14ac:dyDescent="0.2">
      <c r="A24" s="227" t="s">
        <v>148</v>
      </c>
      <c r="B24" s="228" t="s">
        <v>76</v>
      </c>
      <c r="C24" s="250" t="s">
        <v>77</v>
      </c>
      <c r="D24" s="229"/>
      <c r="E24" s="230"/>
      <c r="F24" s="231"/>
      <c r="G24" s="231">
        <f>SUMIF(AG25:AG26,"&lt;&gt;NOR",G25:G26)</f>
        <v>0</v>
      </c>
      <c r="H24" s="231"/>
      <c r="I24" s="231">
        <f>SUM(I25:I26)</f>
        <v>0</v>
      </c>
      <c r="J24" s="231"/>
      <c r="K24" s="231">
        <f>SUM(K25:K26)</f>
        <v>0</v>
      </c>
      <c r="L24" s="231"/>
      <c r="M24" s="231">
        <f>SUM(M25:M26)</f>
        <v>0</v>
      </c>
      <c r="N24" s="231"/>
      <c r="O24" s="231">
        <f>SUM(O25:O26)</f>
        <v>0</v>
      </c>
      <c r="P24" s="231"/>
      <c r="Q24" s="231">
        <f>SUM(Q25:Q26)</f>
        <v>0</v>
      </c>
      <c r="R24" s="231"/>
      <c r="S24" s="231"/>
      <c r="T24" s="232"/>
      <c r="U24" s="226"/>
      <c r="V24" s="226">
        <f>SUM(V25:V26)</f>
        <v>10.41</v>
      </c>
      <c r="W24" s="226"/>
      <c r="X24" s="226"/>
      <c r="AG24" t="s">
        <v>149</v>
      </c>
    </row>
    <row r="25" spans="1:60" outlineLevel="1" x14ac:dyDescent="0.2">
      <c r="A25" s="233">
        <v>8</v>
      </c>
      <c r="B25" s="234" t="s">
        <v>173</v>
      </c>
      <c r="C25" s="251" t="s">
        <v>174</v>
      </c>
      <c r="D25" s="235" t="s">
        <v>152</v>
      </c>
      <c r="E25" s="236">
        <v>9.0500000000000007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21</v>
      </c>
      <c r="M25" s="238">
        <f>G25*(1+L25/100)</f>
        <v>0</v>
      </c>
      <c r="N25" s="238">
        <v>0</v>
      </c>
      <c r="O25" s="238">
        <f>ROUND(E25*N25,2)</f>
        <v>0</v>
      </c>
      <c r="P25" s="238">
        <v>0</v>
      </c>
      <c r="Q25" s="238">
        <f>ROUND(E25*P25,2)</f>
        <v>0</v>
      </c>
      <c r="R25" s="238" t="s">
        <v>153</v>
      </c>
      <c r="S25" s="238" t="s">
        <v>154</v>
      </c>
      <c r="T25" s="239" t="s">
        <v>154</v>
      </c>
      <c r="U25" s="225">
        <v>1.1499999999999999</v>
      </c>
      <c r="V25" s="225">
        <f>ROUND(E25*U25,2)</f>
        <v>10.41</v>
      </c>
      <c r="W25" s="225"/>
      <c r="X25" s="225" t="s">
        <v>155</v>
      </c>
      <c r="Y25" s="216"/>
      <c r="Z25" s="216"/>
      <c r="AA25" s="216"/>
      <c r="AB25" s="216"/>
      <c r="AC25" s="216"/>
      <c r="AD25" s="216"/>
      <c r="AE25" s="216"/>
      <c r="AF25" s="216"/>
      <c r="AG25" s="216" t="s">
        <v>156</v>
      </c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outlineLevel="1" x14ac:dyDescent="0.2">
      <c r="A26" s="223"/>
      <c r="B26" s="224"/>
      <c r="C26" s="252" t="s">
        <v>175</v>
      </c>
      <c r="D26" s="241"/>
      <c r="E26" s="241"/>
      <c r="F26" s="241"/>
      <c r="G26" s="241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16"/>
      <c r="Z26" s="216"/>
      <c r="AA26" s="216"/>
      <c r="AB26" s="216"/>
      <c r="AC26" s="216"/>
      <c r="AD26" s="216"/>
      <c r="AE26" s="216"/>
      <c r="AF26" s="216"/>
      <c r="AG26" s="216" t="s">
        <v>158</v>
      </c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x14ac:dyDescent="0.2">
      <c r="A27" s="227" t="s">
        <v>148</v>
      </c>
      <c r="B27" s="228" t="s">
        <v>82</v>
      </c>
      <c r="C27" s="250" t="s">
        <v>83</v>
      </c>
      <c r="D27" s="229"/>
      <c r="E27" s="230"/>
      <c r="F27" s="231"/>
      <c r="G27" s="231">
        <f>SUMIF(AG28:AG30,"&lt;&gt;NOR",G28:G30)</f>
        <v>0</v>
      </c>
      <c r="H27" s="231"/>
      <c r="I27" s="231">
        <f>SUM(I28:I30)</f>
        <v>0</v>
      </c>
      <c r="J27" s="231"/>
      <c r="K27" s="231">
        <f>SUM(K28:K30)</f>
        <v>0</v>
      </c>
      <c r="L27" s="231"/>
      <c r="M27" s="231">
        <f>SUM(M28:M30)</f>
        <v>0</v>
      </c>
      <c r="N27" s="231"/>
      <c r="O27" s="231">
        <f>SUM(O28:O30)</f>
        <v>0.21000000000000002</v>
      </c>
      <c r="P27" s="231"/>
      <c r="Q27" s="231">
        <f>SUM(Q28:Q30)</f>
        <v>0</v>
      </c>
      <c r="R27" s="231"/>
      <c r="S27" s="231"/>
      <c r="T27" s="232"/>
      <c r="U27" s="226"/>
      <c r="V27" s="226">
        <f>SUM(V28:V30)</f>
        <v>30.259999999999998</v>
      </c>
      <c r="W27" s="226"/>
      <c r="X27" s="226"/>
      <c r="AG27" t="s">
        <v>149</v>
      </c>
    </row>
    <row r="28" spans="1:60" outlineLevel="1" x14ac:dyDescent="0.2">
      <c r="A28" s="242">
        <v>9</v>
      </c>
      <c r="B28" s="243" t="s">
        <v>176</v>
      </c>
      <c r="C28" s="253" t="s">
        <v>177</v>
      </c>
      <c r="D28" s="244" t="s">
        <v>178</v>
      </c>
      <c r="E28" s="245">
        <v>19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7">
        <v>4.4999999999999999E-4</v>
      </c>
      <c r="O28" s="247">
        <f>ROUND(E28*N28,2)</f>
        <v>0.01</v>
      </c>
      <c r="P28" s="247">
        <v>0</v>
      </c>
      <c r="Q28" s="247">
        <f>ROUND(E28*P28,2)</f>
        <v>0</v>
      </c>
      <c r="R28" s="247" t="s">
        <v>179</v>
      </c>
      <c r="S28" s="247" t="s">
        <v>154</v>
      </c>
      <c r="T28" s="248" t="s">
        <v>154</v>
      </c>
      <c r="U28" s="225">
        <v>1.38</v>
      </c>
      <c r="V28" s="225">
        <f>ROUND(E28*U28,2)</f>
        <v>26.22</v>
      </c>
      <c r="W28" s="225"/>
      <c r="X28" s="225" t="s">
        <v>155</v>
      </c>
      <c r="Y28" s="216"/>
      <c r="Z28" s="216"/>
      <c r="AA28" s="216"/>
      <c r="AB28" s="216"/>
      <c r="AC28" s="216"/>
      <c r="AD28" s="216"/>
      <c r="AE28" s="216"/>
      <c r="AF28" s="216"/>
      <c r="AG28" s="216" t="s">
        <v>156</v>
      </c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1" x14ac:dyDescent="0.2">
      <c r="A29" s="242">
        <v>10</v>
      </c>
      <c r="B29" s="243" t="s">
        <v>180</v>
      </c>
      <c r="C29" s="253" t="s">
        <v>181</v>
      </c>
      <c r="D29" s="244" t="s">
        <v>182</v>
      </c>
      <c r="E29" s="245">
        <v>0.127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7">
        <v>1.07521</v>
      </c>
      <c r="O29" s="247">
        <f>ROUND(E29*N29,2)</f>
        <v>0.14000000000000001</v>
      </c>
      <c r="P29" s="247">
        <v>0</v>
      </c>
      <c r="Q29" s="247">
        <f>ROUND(E29*P29,2)</f>
        <v>0</v>
      </c>
      <c r="R29" s="247" t="s">
        <v>179</v>
      </c>
      <c r="S29" s="247" t="s">
        <v>154</v>
      </c>
      <c r="T29" s="248" t="s">
        <v>154</v>
      </c>
      <c r="U29" s="225">
        <v>22.321000000000002</v>
      </c>
      <c r="V29" s="225">
        <f>ROUND(E29*U29,2)</f>
        <v>2.83</v>
      </c>
      <c r="W29" s="225"/>
      <c r="X29" s="225" t="s">
        <v>155</v>
      </c>
      <c r="Y29" s="216"/>
      <c r="Z29" s="216"/>
      <c r="AA29" s="216"/>
      <c r="AB29" s="216"/>
      <c r="AC29" s="216"/>
      <c r="AD29" s="216"/>
      <c r="AE29" s="216"/>
      <c r="AF29" s="216"/>
      <c r="AG29" s="216" t="s">
        <v>156</v>
      </c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1" x14ac:dyDescent="0.2">
      <c r="A30" s="242">
        <v>11</v>
      </c>
      <c r="B30" s="243" t="s">
        <v>183</v>
      </c>
      <c r="C30" s="253" t="s">
        <v>184</v>
      </c>
      <c r="D30" s="244" t="s">
        <v>182</v>
      </c>
      <c r="E30" s="245">
        <v>5.3999999999999999E-2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7">
        <v>1.07521</v>
      </c>
      <c r="O30" s="247">
        <f>ROUND(E30*N30,2)</f>
        <v>0.06</v>
      </c>
      <c r="P30" s="247">
        <v>0</v>
      </c>
      <c r="Q30" s="247">
        <f>ROUND(E30*P30,2)</f>
        <v>0</v>
      </c>
      <c r="R30" s="247" t="s">
        <v>179</v>
      </c>
      <c r="S30" s="247" t="s">
        <v>154</v>
      </c>
      <c r="T30" s="248" t="s">
        <v>154</v>
      </c>
      <c r="U30" s="225">
        <v>22.321000000000002</v>
      </c>
      <c r="V30" s="225">
        <f>ROUND(E30*U30,2)</f>
        <v>1.21</v>
      </c>
      <c r="W30" s="225"/>
      <c r="X30" s="225" t="s">
        <v>155</v>
      </c>
      <c r="Y30" s="216"/>
      <c r="Z30" s="216"/>
      <c r="AA30" s="216"/>
      <c r="AB30" s="216"/>
      <c r="AC30" s="216"/>
      <c r="AD30" s="216"/>
      <c r="AE30" s="216"/>
      <c r="AF30" s="216"/>
      <c r="AG30" s="216" t="s">
        <v>156</v>
      </c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x14ac:dyDescent="0.2">
      <c r="A31" s="227" t="s">
        <v>148</v>
      </c>
      <c r="B31" s="228" t="s">
        <v>80</v>
      </c>
      <c r="C31" s="250" t="s">
        <v>81</v>
      </c>
      <c r="D31" s="229"/>
      <c r="E31" s="230"/>
      <c r="F31" s="231"/>
      <c r="G31" s="231">
        <f>SUMIF(AG32:AG32,"&lt;&gt;NOR",G32:G32)</f>
        <v>0</v>
      </c>
      <c r="H31" s="231"/>
      <c r="I31" s="231">
        <f>SUM(I32:I32)</f>
        <v>0</v>
      </c>
      <c r="J31" s="231"/>
      <c r="K31" s="231">
        <f>SUM(K32:K32)</f>
        <v>0</v>
      </c>
      <c r="L31" s="231"/>
      <c r="M31" s="231">
        <f>SUM(M32:M32)</f>
        <v>0</v>
      </c>
      <c r="N31" s="231"/>
      <c r="O31" s="231">
        <f>SUM(O32:O32)</f>
        <v>9.51</v>
      </c>
      <c r="P31" s="231"/>
      <c r="Q31" s="231">
        <f>SUM(Q32:Q32)</f>
        <v>0</v>
      </c>
      <c r="R31" s="231"/>
      <c r="S31" s="231"/>
      <c r="T31" s="232"/>
      <c r="U31" s="226"/>
      <c r="V31" s="226">
        <f>SUM(V32:V32)</f>
        <v>0</v>
      </c>
      <c r="W31" s="226"/>
      <c r="X31" s="226"/>
      <c r="AG31" t="s">
        <v>149</v>
      </c>
    </row>
    <row r="32" spans="1:60" outlineLevel="1" x14ac:dyDescent="0.2">
      <c r="A32" s="242">
        <v>12</v>
      </c>
      <c r="B32" s="243" t="s">
        <v>185</v>
      </c>
      <c r="C32" s="253" t="s">
        <v>186</v>
      </c>
      <c r="D32" s="244" t="s">
        <v>152</v>
      </c>
      <c r="E32" s="245">
        <v>3.73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7">
        <v>2.5499999999999998</v>
      </c>
      <c r="O32" s="247">
        <f>ROUND(E32*N32,2)</f>
        <v>9.51</v>
      </c>
      <c r="P32" s="247">
        <v>0</v>
      </c>
      <c r="Q32" s="247">
        <f>ROUND(E32*P32,2)</f>
        <v>0</v>
      </c>
      <c r="R32" s="247" t="s">
        <v>179</v>
      </c>
      <c r="S32" s="247" t="s">
        <v>154</v>
      </c>
      <c r="T32" s="248" t="s">
        <v>154</v>
      </c>
      <c r="U32" s="225">
        <v>0</v>
      </c>
      <c r="V32" s="225">
        <f>ROUND(E32*U32,2)</f>
        <v>0</v>
      </c>
      <c r="W32" s="225"/>
      <c r="X32" s="225" t="s">
        <v>155</v>
      </c>
      <c r="Y32" s="216"/>
      <c r="Z32" s="216"/>
      <c r="AA32" s="216"/>
      <c r="AB32" s="216"/>
      <c r="AC32" s="216"/>
      <c r="AD32" s="216"/>
      <c r="AE32" s="216"/>
      <c r="AF32" s="216"/>
      <c r="AG32" s="216" t="s">
        <v>156</v>
      </c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x14ac:dyDescent="0.2">
      <c r="A33" s="227" t="s">
        <v>148</v>
      </c>
      <c r="B33" s="228" t="s">
        <v>84</v>
      </c>
      <c r="C33" s="250" t="s">
        <v>85</v>
      </c>
      <c r="D33" s="229"/>
      <c r="E33" s="230"/>
      <c r="F33" s="231"/>
      <c r="G33" s="231">
        <f>SUMIF(AG34:AG40,"&lt;&gt;NOR",G34:G40)</f>
        <v>0</v>
      </c>
      <c r="H33" s="231"/>
      <c r="I33" s="231">
        <f>SUM(I34:I40)</f>
        <v>0</v>
      </c>
      <c r="J33" s="231"/>
      <c r="K33" s="231">
        <f>SUM(K34:K40)</f>
        <v>0</v>
      </c>
      <c r="L33" s="231"/>
      <c r="M33" s="231">
        <f>SUM(M34:M40)</f>
        <v>0</v>
      </c>
      <c r="N33" s="231"/>
      <c r="O33" s="231">
        <f>SUM(O34:O40)</f>
        <v>83.95</v>
      </c>
      <c r="P33" s="231"/>
      <c r="Q33" s="231">
        <f>SUM(Q34:Q40)</f>
        <v>0</v>
      </c>
      <c r="R33" s="231"/>
      <c r="S33" s="231"/>
      <c r="T33" s="232"/>
      <c r="U33" s="226"/>
      <c r="V33" s="226">
        <f>SUM(V34:V40)</f>
        <v>209.93</v>
      </c>
      <c r="W33" s="226"/>
      <c r="X33" s="226"/>
      <c r="AG33" t="s">
        <v>149</v>
      </c>
    </row>
    <row r="34" spans="1:60" ht="22.5" outlineLevel="1" x14ac:dyDescent="0.2">
      <c r="A34" s="233">
        <v>13</v>
      </c>
      <c r="B34" s="234" t="s">
        <v>187</v>
      </c>
      <c r="C34" s="251" t="s">
        <v>188</v>
      </c>
      <c r="D34" s="235" t="s">
        <v>152</v>
      </c>
      <c r="E34" s="236">
        <v>2.65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8">
        <v>3.0664600000000002</v>
      </c>
      <c r="O34" s="238">
        <f>ROUND(E34*N34,2)</f>
        <v>8.1300000000000008</v>
      </c>
      <c r="P34" s="238">
        <v>0</v>
      </c>
      <c r="Q34" s="238">
        <f>ROUND(E34*P34,2)</f>
        <v>0</v>
      </c>
      <c r="R34" s="238" t="s">
        <v>189</v>
      </c>
      <c r="S34" s="238" t="s">
        <v>154</v>
      </c>
      <c r="T34" s="239" t="s">
        <v>154</v>
      </c>
      <c r="U34" s="225">
        <v>2.4512700000000001</v>
      </c>
      <c r="V34" s="225">
        <f>ROUND(E34*U34,2)</f>
        <v>6.5</v>
      </c>
      <c r="W34" s="225"/>
      <c r="X34" s="225" t="s">
        <v>190</v>
      </c>
      <c r="Y34" s="216"/>
      <c r="Z34" s="216"/>
      <c r="AA34" s="216"/>
      <c r="AB34" s="216"/>
      <c r="AC34" s="216"/>
      <c r="AD34" s="216"/>
      <c r="AE34" s="216"/>
      <c r="AF34" s="216"/>
      <c r="AG34" s="216" t="s">
        <v>191</v>
      </c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outlineLevel="1" x14ac:dyDescent="0.2">
      <c r="A35" s="223"/>
      <c r="B35" s="224"/>
      <c r="C35" s="252" t="s">
        <v>192</v>
      </c>
      <c r="D35" s="241"/>
      <c r="E35" s="241"/>
      <c r="F35" s="241"/>
      <c r="G35" s="241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6"/>
      <c r="Z35" s="216"/>
      <c r="AA35" s="216"/>
      <c r="AB35" s="216"/>
      <c r="AC35" s="216"/>
      <c r="AD35" s="216"/>
      <c r="AE35" s="216"/>
      <c r="AF35" s="216"/>
      <c r="AG35" s="216" t="s">
        <v>158</v>
      </c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</row>
    <row r="36" spans="1:60" ht="22.5" outlineLevel="1" x14ac:dyDescent="0.2">
      <c r="A36" s="233">
        <v>14</v>
      </c>
      <c r="B36" s="234" t="s">
        <v>193</v>
      </c>
      <c r="C36" s="251" t="s">
        <v>194</v>
      </c>
      <c r="D36" s="235" t="s">
        <v>152</v>
      </c>
      <c r="E36" s="236">
        <v>7.9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8">
        <v>3.6634199999999999</v>
      </c>
      <c r="O36" s="238">
        <f>ROUND(E36*N36,2)</f>
        <v>28.94</v>
      </c>
      <c r="P36" s="238">
        <v>0</v>
      </c>
      <c r="Q36" s="238">
        <f>ROUND(E36*P36,2)</f>
        <v>0</v>
      </c>
      <c r="R36" s="238" t="s">
        <v>189</v>
      </c>
      <c r="S36" s="238" t="s">
        <v>154</v>
      </c>
      <c r="T36" s="239" t="s">
        <v>154</v>
      </c>
      <c r="U36" s="225">
        <v>5.2397099999999996</v>
      </c>
      <c r="V36" s="225">
        <f>ROUND(E36*U36,2)</f>
        <v>41.39</v>
      </c>
      <c r="W36" s="225"/>
      <c r="X36" s="225" t="s">
        <v>190</v>
      </c>
      <c r="Y36" s="216"/>
      <c r="Z36" s="216"/>
      <c r="AA36" s="216"/>
      <c r="AB36" s="216"/>
      <c r="AC36" s="216"/>
      <c r="AD36" s="216"/>
      <c r="AE36" s="216"/>
      <c r="AF36" s="216"/>
      <c r="AG36" s="216" t="s">
        <v>191</v>
      </c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 outlineLevel="1" x14ac:dyDescent="0.2">
      <c r="A37" s="223"/>
      <c r="B37" s="224"/>
      <c r="C37" s="252" t="s">
        <v>195</v>
      </c>
      <c r="D37" s="241"/>
      <c r="E37" s="241"/>
      <c r="F37" s="241"/>
      <c r="G37" s="241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16"/>
      <c r="Z37" s="216"/>
      <c r="AA37" s="216"/>
      <c r="AB37" s="216"/>
      <c r="AC37" s="216"/>
      <c r="AD37" s="216"/>
      <c r="AE37" s="216"/>
      <c r="AF37" s="216"/>
      <c r="AG37" s="216" t="s">
        <v>158</v>
      </c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ht="22.5" outlineLevel="1" x14ac:dyDescent="0.2">
      <c r="A38" s="233">
        <v>15</v>
      </c>
      <c r="B38" s="234" t="s">
        <v>196</v>
      </c>
      <c r="C38" s="251" t="s">
        <v>197</v>
      </c>
      <c r="D38" s="235" t="s">
        <v>152</v>
      </c>
      <c r="E38" s="236">
        <v>14.3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8">
        <v>3.20472</v>
      </c>
      <c r="O38" s="238">
        <f>ROUND(E38*N38,2)</f>
        <v>45.83</v>
      </c>
      <c r="P38" s="238">
        <v>0</v>
      </c>
      <c r="Q38" s="238">
        <f>ROUND(E38*P38,2)</f>
        <v>0</v>
      </c>
      <c r="R38" s="238" t="s">
        <v>189</v>
      </c>
      <c r="S38" s="238" t="s">
        <v>154</v>
      </c>
      <c r="T38" s="239" t="s">
        <v>154</v>
      </c>
      <c r="U38" s="225">
        <v>8.2816200000000002</v>
      </c>
      <c r="V38" s="225">
        <f>ROUND(E38*U38,2)</f>
        <v>118.43</v>
      </c>
      <c r="W38" s="225"/>
      <c r="X38" s="225" t="s">
        <v>190</v>
      </c>
      <c r="Y38" s="216"/>
      <c r="Z38" s="216"/>
      <c r="AA38" s="216"/>
      <c r="AB38" s="216"/>
      <c r="AC38" s="216"/>
      <c r="AD38" s="216"/>
      <c r="AE38" s="216"/>
      <c r="AF38" s="216"/>
      <c r="AG38" s="216" t="s">
        <v>191</v>
      </c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</row>
    <row r="39" spans="1:60" outlineLevel="1" x14ac:dyDescent="0.2">
      <c r="A39" s="223"/>
      <c r="B39" s="224"/>
      <c r="C39" s="252" t="s">
        <v>195</v>
      </c>
      <c r="D39" s="241"/>
      <c r="E39" s="241"/>
      <c r="F39" s="241"/>
      <c r="G39" s="241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16"/>
      <c r="Z39" s="216"/>
      <c r="AA39" s="216"/>
      <c r="AB39" s="216"/>
      <c r="AC39" s="216"/>
      <c r="AD39" s="216"/>
      <c r="AE39" s="216"/>
      <c r="AF39" s="216"/>
      <c r="AG39" s="216" t="s">
        <v>158</v>
      </c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ht="22.5" outlineLevel="1" x14ac:dyDescent="0.2">
      <c r="A40" s="242">
        <v>16</v>
      </c>
      <c r="B40" s="243" t="s">
        <v>198</v>
      </c>
      <c r="C40" s="253" t="s">
        <v>199</v>
      </c>
      <c r="D40" s="244" t="s">
        <v>182</v>
      </c>
      <c r="E40" s="245">
        <v>1.0509999999999999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7">
        <v>1.00349</v>
      </c>
      <c r="O40" s="247">
        <f>ROUND(E40*N40,2)</f>
        <v>1.05</v>
      </c>
      <c r="P40" s="247">
        <v>0</v>
      </c>
      <c r="Q40" s="247">
        <f>ROUND(E40*P40,2)</f>
        <v>0</v>
      </c>
      <c r="R40" s="247" t="s">
        <v>200</v>
      </c>
      <c r="S40" s="247" t="s">
        <v>154</v>
      </c>
      <c r="T40" s="248" t="s">
        <v>154</v>
      </c>
      <c r="U40" s="225">
        <v>41.496000000000002</v>
      </c>
      <c r="V40" s="225">
        <f>ROUND(E40*U40,2)</f>
        <v>43.61</v>
      </c>
      <c r="W40" s="225"/>
      <c r="X40" s="225" t="s">
        <v>155</v>
      </c>
      <c r="Y40" s="216"/>
      <c r="Z40" s="216"/>
      <c r="AA40" s="216"/>
      <c r="AB40" s="216"/>
      <c r="AC40" s="216"/>
      <c r="AD40" s="216"/>
      <c r="AE40" s="216"/>
      <c r="AF40" s="216"/>
      <c r="AG40" s="216" t="s">
        <v>156</v>
      </c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x14ac:dyDescent="0.2">
      <c r="A41" s="227" t="s">
        <v>148</v>
      </c>
      <c r="B41" s="228" t="s">
        <v>88</v>
      </c>
      <c r="C41" s="250" t="s">
        <v>89</v>
      </c>
      <c r="D41" s="229"/>
      <c r="E41" s="230"/>
      <c r="F41" s="231"/>
      <c r="G41" s="231">
        <f>SUMIF(AG42:AG43,"&lt;&gt;NOR",G42:G43)</f>
        <v>0</v>
      </c>
      <c r="H41" s="231"/>
      <c r="I41" s="231">
        <f>SUM(I42:I43)</f>
        <v>0</v>
      </c>
      <c r="J41" s="231"/>
      <c r="K41" s="231">
        <f>SUM(K42:K43)</f>
        <v>0</v>
      </c>
      <c r="L41" s="231"/>
      <c r="M41" s="231">
        <f>SUM(M42:M43)</f>
        <v>0</v>
      </c>
      <c r="N41" s="231"/>
      <c r="O41" s="231">
        <f>SUM(O42:O43)</f>
        <v>0.57000000000000006</v>
      </c>
      <c r="P41" s="231"/>
      <c r="Q41" s="231">
        <f>SUM(Q42:Q43)</f>
        <v>0</v>
      </c>
      <c r="R41" s="231"/>
      <c r="S41" s="231"/>
      <c r="T41" s="232"/>
      <c r="U41" s="226"/>
      <c r="V41" s="226">
        <f>SUM(V42:V43)</f>
        <v>5.16</v>
      </c>
      <c r="W41" s="226"/>
      <c r="X41" s="226"/>
      <c r="AG41" t="s">
        <v>149</v>
      </c>
    </row>
    <row r="42" spans="1:60" outlineLevel="1" x14ac:dyDescent="0.2">
      <c r="A42" s="242">
        <v>17</v>
      </c>
      <c r="B42" s="243" t="s">
        <v>201</v>
      </c>
      <c r="C42" s="253" t="s">
        <v>202</v>
      </c>
      <c r="D42" s="244" t="s">
        <v>203</v>
      </c>
      <c r="E42" s="245">
        <v>6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7">
        <v>9.0499999999999997E-2</v>
      </c>
      <c r="O42" s="247">
        <f>ROUND(E42*N42,2)</f>
        <v>0.54</v>
      </c>
      <c r="P42" s="247">
        <v>0</v>
      </c>
      <c r="Q42" s="247">
        <f>ROUND(E42*P42,2)</f>
        <v>0</v>
      </c>
      <c r="R42" s="247" t="s">
        <v>204</v>
      </c>
      <c r="S42" s="247" t="s">
        <v>154</v>
      </c>
      <c r="T42" s="248" t="s">
        <v>154</v>
      </c>
      <c r="U42" s="225">
        <v>0.38</v>
      </c>
      <c r="V42" s="225">
        <f>ROUND(E42*U42,2)</f>
        <v>2.2799999999999998</v>
      </c>
      <c r="W42" s="225"/>
      <c r="X42" s="225" t="s">
        <v>155</v>
      </c>
      <c r="Y42" s="216"/>
      <c r="Z42" s="216"/>
      <c r="AA42" s="216"/>
      <c r="AB42" s="216"/>
      <c r="AC42" s="216"/>
      <c r="AD42" s="216"/>
      <c r="AE42" s="216"/>
      <c r="AF42" s="216"/>
      <c r="AG42" s="216" t="s">
        <v>156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ht="22.5" outlineLevel="1" x14ac:dyDescent="0.2">
      <c r="A43" s="242">
        <v>18</v>
      </c>
      <c r="B43" s="243" t="s">
        <v>205</v>
      </c>
      <c r="C43" s="253" t="s">
        <v>206</v>
      </c>
      <c r="D43" s="244" t="s">
        <v>203</v>
      </c>
      <c r="E43" s="245">
        <v>6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7">
        <v>4.7499999999999999E-3</v>
      </c>
      <c r="O43" s="247">
        <f>ROUND(E43*N43,2)</f>
        <v>0.03</v>
      </c>
      <c r="P43" s="247">
        <v>0</v>
      </c>
      <c r="Q43" s="247">
        <f>ROUND(E43*P43,2)</f>
        <v>0</v>
      </c>
      <c r="R43" s="247" t="s">
        <v>204</v>
      </c>
      <c r="S43" s="247" t="s">
        <v>154</v>
      </c>
      <c r="T43" s="248" t="s">
        <v>154</v>
      </c>
      <c r="U43" s="225">
        <v>0.48</v>
      </c>
      <c r="V43" s="225">
        <f>ROUND(E43*U43,2)</f>
        <v>2.88</v>
      </c>
      <c r="W43" s="225"/>
      <c r="X43" s="225" t="s">
        <v>155</v>
      </c>
      <c r="Y43" s="216"/>
      <c r="Z43" s="216"/>
      <c r="AA43" s="216"/>
      <c r="AB43" s="216"/>
      <c r="AC43" s="216"/>
      <c r="AD43" s="216"/>
      <c r="AE43" s="216"/>
      <c r="AF43" s="216"/>
      <c r="AG43" s="216" t="s">
        <v>156</v>
      </c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x14ac:dyDescent="0.2">
      <c r="A44" s="227" t="s">
        <v>148</v>
      </c>
      <c r="B44" s="228" t="s">
        <v>86</v>
      </c>
      <c r="C44" s="250" t="s">
        <v>87</v>
      </c>
      <c r="D44" s="229"/>
      <c r="E44" s="230"/>
      <c r="F44" s="231"/>
      <c r="G44" s="231">
        <f>SUMIF(AG45:AG45,"&lt;&gt;NOR",G45:G45)</f>
        <v>0</v>
      </c>
      <c r="H44" s="231"/>
      <c r="I44" s="231">
        <f>SUM(I45:I45)</f>
        <v>0</v>
      </c>
      <c r="J44" s="231"/>
      <c r="K44" s="231">
        <f>SUM(K45:K45)</f>
        <v>0</v>
      </c>
      <c r="L44" s="231"/>
      <c r="M44" s="231">
        <f>SUM(M45:M45)</f>
        <v>0</v>
      </c>
      <c r="N44" s="231"/>
      <c r="O44" s="231">
        <f>SUM(O45:O45)</f>
        <v>35.57</v>
      </c>
      <c r="P44" s="231"/>
      <c r="Q44" s="231">
        <f>SUM(Q45:Q45)</f>
        <v>0</v>
      </c>
      <c r="R44" s="231"/>
      <c r="S44" s="231"/>
      <c r="T44" s="232"/>
      <c r="U44" s="226"/>
      <c r="V44" s="226">
        <f>SUM(V45:V45)</f>
        <v>139.13999999999999</v>
      </c>
      <c r="W44" s="226"/>
      <c r="X44" s="226"/>
      <c r="AG44" t="s">
        <v>149</v>
      </c>
    </row>
    <row r="45" spans="1:60" ht="33.75" outlineLevel="1" x14ac:dyDescent="0.2">
      <c r="A45" s="242">
        <v>19</v>
      </c>
      <c r="B45" s="243" t="s">
        <v>207</v>
      </c>
      <c r="C45" s="253" t="s">
        <v>208</v>
      </c>
      <c r="D45" s="244" t="s">
        <v>209</v>
      </c>
      <c r="E45" s="245">
        <v>121.33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7">
        <v>0.29315999999999998</v>
      </c>
      <c r="O45" s="247">
        <f>ROUND(E45*N45,2)</f>
        <v>35.57</v>
      </c>
      <c r="P45" s="247">
        <v>0</v>
      </c>
      <c r="Q45" s="247">
        <f>ROUND(E45*P45,2)</f>
        <v>0</v>
      </c>
      <c r="R45" s="247" t="s">
        <v>204</v>
      </c>
      <c r="S45" s="247" t="s">
        <v>154</v>
      </c>
      <c r="T45" s="248" t="s">
        <v>154</v>
      </c>
      <c r="U45" s="225">
        <v>1.1468</v>
      </c>
      <c r="V45" s="225">
        <f>ROUND(E45*U45,2)</f>
        <v>139.13999999999999</v>
      </c>
      <c r="W45" s="225"/>
      <c r="X45" s="225" t="s">
        <v>155</v>
      </c>
      <c r="Y45" s="216"/>
      <c r="Z45" s="216"/>
      <c r="AA45" s="216"/>
      <c r="AB45" s="216"/>
      <c r="AC45" s="216"/>
      <c r="AD45" s="216"/>
      <c r="AE45" s="216"/>
      <c r="AF45" s="216"/>
      <c r="AG45" s="216" t="s">
        <v>156</v>
      </c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</row>
    <row r="46" spans="1:60" x14ac:dyDescent="0.2">
      <c r="A46" s="227" t="s">
        <v>148</v>
      </c>
      <c r="B46" s="228" t="s">
        <v>90</v>
      </c>
      <c r="C46" s="250" t="s">
        <v>91</v>
      </c>
      <c r="D46" s="229"/>
      <c r="E46" s="230"/>
      <c r="F46" s="231"/>
      <c r="G46" s="231">
        <f>SUMIF(AG47:AG48,"&lt;&gt;NOR",G47:G48)</f>
        <v>0</v>
      </c>
      <c r="H46" s="231"/>
      <c r="I46" s="231">
        <f>SUM(I47:I48)</f>
        <v>0</v>
      </c>
      <c r="J46" s="231"/>
      <c r="K46" s="231">
        <f>SUM(K47:K48)</f>
        <v>0</v>
      </c>
      <c r="L46" s="231"/>
      <c r="M46" s="231">
        <f>SUM(M47:M48)</f>
        <v>0</v>
      </c>
      <c r="N46" s="231"/>
      <c r="O46" s="231">
        <f>SUM(O47:O48)</f>
        <v>0.51</v>
      </c>
      <c r="P46" s="231"/>
      <c r="Q46" s="231">
        <f>SUM(Q47:Q48)</f>
        <v>0</v>
      </c>
      <c r="R46" s="231"/>
      <c r="S46" s="231"/>
      <c r="T46" s="232"/>
      <c r="U46" s="226"/>
      <c r="V46" s="226">
        <f>SUM(V47:V48)</f>
        <v>8.65</v>
      </c>
      <c r="W46" s="226"/>
      <c r="X46" s="226"/>
      <c r="AG46" t="s">
        <v>149</v>
      </c>
    </row>
    <row r="47" spans="1:60" ht="22.5" outlineLevel="1" x14ac:dyDescent="0.2">
      <c r="A47" s="242">
        <v>20</v>
      </c>
      <c r="B47" s="243" t="s">
        <v>210</v>
      </c>
      <c r="C47" s="253" t="s">
        <v>211</v>
      </c>
      <c r="D47" s="244" t="s">
        <v>178</v>
      </c>
      <c r="E47" s="245">
        <v>30.32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7">
        <v>1.3650000000000001E-2</v>
      </c>
      <c r="O47" s="247">
        <f>ROUND(E47*N47,2)</f>
        <v>0.41</v>
      </c>
      <c r="P47" s="247">
        <v>0</v>
      </c>
      <c r="Q47" s="247">
        <f>ROUND(E47*P47,2)</f>
        <v>0</v>
      </c>
      <c r="R47" s="247" t="s">
        <v>204</v>
      </c>
      <c r="S47" s="247" t="s">
        <v>154</v>
      </c>
      <c r="T47" s="248" t="s">
        <v>154</v>
      </c>
      <c r="U47" s="225">
        <v>0.20499999999999999</v>
      </c>
      <c r="V47" s="225">
        <f>ROUND(E47*U47,2)</f>
        <v>6.22</v>
      </c>
      <c r="W47" s="225"/>
      <c r="X47" s="225" t="s">
        <v>155</v>
      </c>
      <c r="Y47" s="216"/>
      <c r="Z47" s="216"/>
      <c r="AA47" s="216"/>
      <c r="AB47" s="216"/>
      <c r="AC47" s="216"/>
      <c r="AD47" s="216"/>
      <c r="AE47" s="216"/>
      <c r="AF47" s="216"/>
      <c r="AG47" s="216" t="s">
        <v>156</v>
      </c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</row>
    <row r="48" spans="1:60" ht="22.5" outlineLevel="1" x14ac:dyDescent="0.2">
      <c r="A48" s="242">
        <v>21</v>
      </c>
      <c r="B48" s="243" t="s">
        <v>212</v>
      </c>
      <c r="C48" s="253" t="s">
        <v>213</v>
      </c>
      <c r="D48" s="244" t="s">
        <v>178</v>
      </c>
      <c r="E48" s="245">
        <v>15.16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7">
        <v>6.8300000000000001E-3</v>
      </c>
      <c r="O48" s="247">
        <f>ROUND(E48*N48,2)</f>
        <v>0.1</v>
      </c>
      <c r="P48" s="247">
        <v>0</v>
      </c>
      <c r="Q48" s="247">
        <f>ROUND(E48*P48,2)</f>
        <v>0</v>
      </c>
      <c r="R48" s="247" t="s">
        <v>204</v>
      </c>
      <c r="S48" s="247" t="s">
        <v>154</v>
      </c>
      <c r="T48" s="248" t="s">
        <v>154</v>
      </c>
      <c r="U48" s="225">
        <v>0.16</v>
      </c>
      <c r="V48" s="225">
        <f>ROUND(E48*U48,2)</f>
        <v>2.4300000000000002</v>
      </c>
      <c r="W48" s="225"/>
      <c r="X48" s="225" t="s">
        <v>155</v>
      </c>
      <c r="Y48" s="216"/>
      <c r="Z48" s="216"/>
      <c r="AA48" s="216"/>
      <c r="AB48" s="216"/>
      <c r="AC48" s="216"/>
      <c r="AD48" s="216"/>
      <c r="AE48" s="216"/>
      <c r="AF48" s="216"/>
      <c r="AG48" s="216" t="s">
        <v>156</v>
      </c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x14ac:dyDescent="0.2">
      <c r="A49" s="227" t="s">
        <v>148</v>
      </c>
      <c r="B49" s="228" t="s">
        <v>92</v>
      </c>
      <c r="C49" s="250" t="s">
        <v>93</v>
      </c>
      <c r="D49" s="229"/>
      <c r="E49" s="230"/>
      <c r="F49" s="231"/>
      <c r="G49" s="231">
        <f>SUMIF(AG50:AG54,"&lt;&gt;NOR",G50:G54)</f>
        <v>0</v>
      </c>
      <c r="H49" s="231"/>
      <c r="I49" s="231">
        <f>SUM(I50:I54)</f>
        <v>0</v>
      </c>
      <c r="J49" s="231"/>
      <c r="K49" s="231">
        <f>SUM(K50:K54)</f>
        <v>0</v>
      </c>
      <c r="L49" s="231"/>
      <c r="M49" s="231">
        <f>SUM(M50:M54)</f>
        <v>0</v>
      </c>
      <c r="N49" s="231"/>
      <c r="O49" s="231">
        <f>SUM(O50:O54)</f>
        <v>5.44</v>
      </c>
      <c r="P49" s="231"/>
      <c r="Q49" s="231">
        <f>SUM(Q50:Q54)</f>
        <v>0</v>
      </c>
      <c r="R49" s="231"/>
      <c r="S49" s="231"/>
      <c r="T49" s="232"/>
      <c r="U49" s="226"/>
      <c r="V49" s="226">
        <f>SUM(V50:V54)</f>
        <v>10.09</v>
      </c>
      <c r="W49" s="226"/>
      <c r="X49" s="226"/>
      <c r="AG49" t="s">
        <v>149</v>
      </c>
    </row>
    <row r="50" spans="1:60" ht="22.5" outlineLevel="1" x14ac:dyDescent="0.2">
      <c r="A50" s="242">
        <v>22</v>
      </c>
      <c r="B50" s="243" t="s">
        <v>214</v>
      </c>
      <c r="C50" s="253" t="s">
        <v>215</v>
      </c>
      <c r="D50" s="244" t="s">
        <v>152</v>
      </c>
      <c r="E50" s="245">
        <v>2.08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7">
        <v>2.5251100000000002</v>
      </c>
      <c r="O50" s="247">
        <f>ROUND(E50*N50,2)</f>
        <v>5.25</v>
      </c>
      <c r="P50" s="247">
        <v>0</v>
      </c>
      <c r="Q50" s="247">
        <f>ROUND(E50*P50,2)</f>
        <v>0</v>
      </c>
      <c r="R50" s="247" t="s">
        <v>204</v>
      </c>
      <c r="S50" s="247" t="s">
        <v>154</v>
      </c>
      <c r="T50" s="248" t="s">
        <v>154</v>
      </c>
      <c r="U50" s="225">
        <v>1.448</v>
      </c>
      <c r="V50" s="225">
        <f>ROUND(E50*U50,2)</f>
        <v>3.01</v>
      </c>
      <c r="W50" s="225"/>
      <c r="X50" s="225" t="s">
        <v>155</v>
      </c>
      <c r="Y50" s="216"/>
      <c r="Z50" s="216"/>
      <c r="AA50" s="216"/>
      <c r="AB50" s="216"/>
      <c r="AC50" s="216"/>
      <c r="AD50" s="216"/>
      <c r="AE50" s="216"/>
      <c r="AF50" s="216"/>
      <c r="AG50" s="216" t="s">
        <v>156</v>
      </c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</row>
    <row r="51" spans="1:60" ht="22.5" outlineLevel="1" x14ac:dyDescent="0.2">
      <c r="A51" s="233">
        <v>23</v>
      </c>
      <c r="B51" s="234" t="s">
        <v>216</v>
      </c>
      <c r="C51" s="251" t="s">
        <v>217</v>
      </c>
      <c r="D51" s="235" t="s">
        <v>182</v>
      </c>
      <c r="E51" s="236">
        <v>0.19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8">
        <v>1.0166500000000001</v>
      </c>
      <c r="O51" s="238">
        <f>ROUND(E51*N51,2)</f>
        <v>0.19</v>
      </c>
      <c r="P51" s="238">
        <v>0</v>
      </c>
      <c r="Q51" s="238">
        <f>ROUND(E51*P51,2)</f>
        <v>0</v>
      </c>
      <c r="R51" s="238" t="s">
        <v>204</v>
      </c>
      <c r="S51" s="238" t="s">
        <v>154</v>
      </c>
      <c r="T51" s="239" t="s">
        <v>154</v>
      </c>
      <c r="U51" s="225">
        <v>27.672999999999998</v>
      </c>
      <c r="V51" s="225">
        <f>ROUND(E51*U51,2)</f>
        <v>5.26</v>
      </c>
      <c r="W51" s="225"/>
      <c r="X51" s="225" t="s">
        <v>155</v>
      </c>
      <c r="Y51" s="216"/>
      <c r="Z51" s="216"/>
      <c r="AA51" s="216"/>
      <c r="AB51" s="216"/>
      <c r="AC51" s="216"/>
      <c r="AD51" s="216"/>
      <c r="AE51" s="216"/>
      <c r="AF51" s="216"/>
      <c r="AG51" s="216" t="s">
        <v>156</v>
      </c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1" x14ac:dyDescent="0.2">
      <c r="A52" s="223"/>
      <c r="B52" s="224"/>
      <c r="C52" s="252" t="s">
        <v>218</v>
      </c>
      <c r="D52" s="241"/>
      <c r="E52" s="241"/>
      <c r="F52" s="241"/>
      <c r="G52" s="241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16"/>
      <c r="Z52" s="216"/>
      <c r="AA52" s="216"/>
      <c r="AB52" s="216"/>
      <c r="AC52" s="216"/>
      <c r="AD52" s="216"/>
      <c r="AE52" s="216"/>
      <c r="AF52" s="216"/>
      <c r="AG52" s="216" t="s">
        <v>158</v>
      </c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ht="22.5" outlineLevel="1" x14ac:dyDescent="0.2">
      <c r="A53" s="233">
        <v>24</v>
      </c>
      <c r="B53" s="234" t="s">
        <v>219</v>
      </c>
      <c r="C53" s="251" t="s">
        <v>220</v>
      </c>
      <c r="D53" s="235" t="s">
        <v>182</v>
      </c>
      <c r="E53" s="236">
        <v>0.11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8">
        <v>1.6629999999999999E-2</v>
      </c>
      <c r="O53" s="238">
        <f>ROUND(E53*N53,2)</f>
        <v>0</v>
      </c>
      <c r="P53" s="238">
        <v>0</v>
      </c>
      <c r="Q53" s="238">
        <f>ROUND(E53*P53,2)</f>
        <v>0</v>
      </c>
      <c r="R53" s="238" t="s">
        <v>204</v>
      </c>
      <c r="S53" s="238" t="s">
        <v>154</v>
      </c>
      <c r="T53" s="239" t="s">
        <v>154</v>
      </c>
      <c r="U53" s="225">
        <v>16.582999999999998</v>
      </c>
      <c r="V53" s="225">
        <f>ROUND(E53*U53,2)</f>
        <v>1.82</v>
      </c>
      <c r="W53" s="225"/>
      <c r="X53" s="225" t="s">
        <v>155</v>
      </c>
      <c r="Y53" s="216"/>
      <c r="Z53" s="216"/>
      <c r="AA53" s="216"/>
      <c r="AB53" s="216"/>
      <c r="AC53" s="216"/>
      <c r="AD53" s="216"/>
      <c r="AE53" s="216"/>
      <c r="AF53" s="216"/>
      <c r="AG53" s="216" t="s">
        <v>156</v>
      </c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outlineLevel="1" x14ac:dyDescent="0.2">
      <c r="A54" s="223"/>
      <c r="B54" s="224"/>
      <c r="C54" s="252" t="s">
        <v>221</v>
      </c>
      <c r="D54" s="241"/>
      <c r="E54" s="241"/>
      <c r="F54" s="241"/>
      <c r="G54" s="241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16"/>
      <c r="Z54" s="216"/>
      <c r="AA54" s="216"/>
      <c r="AB54" s="216"/>
      <c r="AC54" s="216"/>
      <c r="AD54" s="216"/>
      <c r="AE54" s="216"/>
      <c r="AF54" s="216"/>
      <c r="AG54" s="216" t="s">
        <v>158</v>
      </c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x14ac:dyDescent="0.2">
      <c r="A55" s="227" t="s">
        <v>148</v>
      </c>
      <c r="B55" s="228" t="s">
        <v>98</v>
      </c>
      <c r="C55" s="250" t="s">
        <v>99</v>
      </c>
      <c r="D55" s="229"/>
      <c r="E55" s="230"/>
      <c r="F55" s="231"/>
      <c r="G55" s="231">
        <f>SUMIF(AG56:AG56,"&lt;&gt;NOR",G56:G56)</f>
        <v>0</v>
      </c>
      <c r="H55" s="231"/>
      <c r="I55" s="231">
        <f>SUM(I56:I56)</f>
        <v>0</v>
      </c>
      <c r="J55" s="231"/>
      <c r="K55" s="231">
        <f>SUM(K56:K56)</f>
        <v>0</v>
      </c>
      <c r="L55" s="231"/>
      <c r="M55" s="231">
        <f>SUM(M56:M56)</f>
        <v>0</v>
      </c>
      <c r="N55" s="231"/>
      <c r="O55" s="231">
        <f>SUM(O56:O56)</f>
        <v>5.36</v>
      </c>
      <c r="P55" s="231"/>
      <c r="Q55" s="231">
        <f>SUM(Q56:Q56)</f>
        <v>0</v>
      </c>
      <c r="R55" s="231"/>
      <c r="S55" s="231"/>
      <c r="T55" s="232"/>
      <c r="U55" s="226"/>
      <c r="V55" s="226">
        <f>SUM(V56:V56)</f>
        <v>54.11</v>
      </c>
      <c r="W55" s="226"/>
      <c r="X55" s="226"/>
      <c r="AG55" t="s">
        <v>149</v>
      </c>
    </row>
    <row r="56" spans="1:60" ht="22.5" outlineLevel="1" x14ac:dyDescent="0.2">
      <c r="A56" s="242">
        <v>25</v>
      </c>
      <c r="B56" s="243" t="s">
        <v>222</v>
      </c>
      <c r="C56" s="253" t="s">
        <v>223</v>
      </c>
      <c r="D56" s="244" t="s">
        <v>209</v>
      </c>
      <c r="E56" s="245">
        <v>136.65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7">
        <v>3.9210000000000002E-2</v>
      </c>
      <c r="O56" s="247">
        <f>ROUND(E56*N56,2)</f>
        <v>5.36</v>
      </c>
      <c r="P56" s="247">
        <v>0</v>
      </c>
      <c r="Q56" s="247">
        <f>ROUND(E56*P56,2)</f>
        <v>0</v>
      </c>
      <c r="R56" s="247" t="s">
        <v>204</v>
      </c>
      <c r="S56" s="247" t="s">
        <v>154</v>
      </c>
      <c r="T56" s="248" t="s">
        <v>154</v>
      </c>
      <c r="U56" s="225">
        <v>0.39600000000000002</v>
      </c>
      <c r="V56" s="225">
        <f>ROUND(E56*U56,2)</f>
        <v>54.11</v>
      </c>
      <c r="W56" s="225"/>
      <c r="X56" s="225" t="s">
        <v>155</v>
      </c>
      <c r="Y56" s="216"/>
      <c r="Z56" s="216"/>
      <c r="AA56" s="216"/>
      <c r="AB56" s="216"/>
      <c r="AC56" s="216"/>
      <c r="AD56" s="216"/>
      <c r="AE56" s="216"/>
      <c r="AF56" s="216"/>
      <c r="AG56" s="216" t="s">
        <v>156</v>
      </c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x14ac:dyDescent="0.2">
      <c r="A57" s="227" t="s">
        <v>148</v>
      </c>
      <c r="B57" s="228" t="s">
        <v>100</v>
      </c>
      <c r="C57" s="250" t="s">
        <v>101</v>
      </c>
      <c r="D57" s="229"/>
      <c r="E57" s="230"/>
      <c r="F57" s="231"/>
      <c r="G57" s="231">
        <f>SUMIF(AG58:AG62,"&lt;&gt;NOR",G58:G62)</f>
        <v>0</v>
      </c>
      <c r="H57" s="231"/>
      <c r="I57" s="231">
        <f>SUM(I58:I62)</f>
        <v>0</v>
      </c>
      <c r="J57" s="231"/>
      <c r="K57" s="231">
        <f>SUM(K58:K62)</f>
        <v>0</v>
      </c>
      <c r="L57" s="231"/>
      <c r="M57" s="231">
        <f>SUM(M58:M62)</f>
        <v>0</v>
      </c>
      <c r="N57" s="231"/>
      <c r="O57" s="231">
        <f>SUM(O58:O62)</f>
        <v>4.1399999999999997</v>
      </c>
      <c r="P57" s="231"/>
      <c r="Q57" s="231">
        <f>SUM(Q58:Q62)</f>
        <v>0</v>
      </c>
      <c r="R57" s="231"/>
      <c r="S57" s="231"/>
      <c r="T57" s="232"/>
      <c r="U57" s="226"/>
      <c r="V57" s="226">
        <f>SUM(V58:V62)</f>
        <v>171.78</v>
      </c>
      <c r="W57" s="226"/>
      <c r="X57" s="226"/>
      <c r="AG57" t="s">
        <v>149</v>
      </c>
    </row>
    <row r="58" spans="1:60" outlineLevel="1" x14ac:dyDescent="0.2">
      <c r="A58" s="242">
        <v>26</v>
      </c>
      <c r="B58" s="243" t="s">
        <v>224</v>
      </c>
      <c r="C58" s="253" t="s">
        <v>225</v>
      </c>
      <c r="D58" s="244" t="s">
        <v>226</v>
      </c>
      <c r="E58" s="245">
        <v>1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7"/>
      <c r="S58" s="247" t="s">
        <v>227</v>
      </c>
      <c r="T58" s="248" t="s">
        <v>228</v>
      </c>
      <c r="U58" s="225">
        <v>0</v>
      </c>
      <c r="V58" s="225">
        <f>ROUND(E58*U58,2)</f>
        <v>0</v>
      </c>
      <c r="W58" s="225"/>
      <c r="X58" s="225" t="s">
        <v>155</v>
      </c>
      <c r="Y58" s="216"/>
      <c r="Z58" s="216"/>
      <c r="AA58" s="216"/>
      <c r="AB58" s="216"/>
      <c r="AC58" s="216"/>
      <c r="AD58" s="216"/>
      <c r="AE58" s="216"/>
      <c r="AF58" s="216"/>
      <c r="AG58" s="216" t="s">
        <v>156</v>
      </c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ht="22.5" outlineLevel="1" x14ac:dyDescent="0.2">
      <c r="A59" s="233">
        <v>27</v>
      </c>
      <c r="B59" s="234" t="s">
        <v>229</v>
      </c>
      <c r="C59" s="251" t="s">
        <v>230</v>
      </c>
      <c r="D59" s="235" t="s">
        <v>209</v>
      </c>
      <c r="E59" s="236">
        <v>112.2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8">
        <v>9.8999999999999999E-4</v>
      </c>
      <c r="O59" s="238">
        <f>ROUND(E59*N59,2)</f>
        <v>0.11</v>
      </c>
      <c r="P59" s="238">
        <v>0</v>
      </c>
      <c r="Q59" s="238">
        <f>ROUND(E59*P59,2)</f>
        <v>0</v>
      </c>
      <c r="R59" s="238" t="s">
        <v>204</v>
      </c>
      <c r="S59" s="238" t="s">
        <v>154</v>
      </c>
      <c r="T59" s="239" t="s">
        <v>154</v>
      </c>
      <c r="U59" s="225">
        <v>0.43370999999999998</v>
      </c>
      <c r="V59" s="225">
        <f>ROUND(E59*U59,2)</f>
        <v>48.66</v>
      </c>
      <c r="W59" s="225"/>
      <c r="X59" s="225" t="s">
        <v>155</v>
      </c>
      <c r="Y59" s="216"/>
      <c r="Z59" s="216"/>
      <c r="AA59" s="216"/>
      <c r="AB59" s="216"/>
      <c r="AC59" s="216"/>
      <c r="AD59" s="216"/>
      <c r="AE59" s="216"/>
      <c r="AF59" s="216"/>
      <c r="AG59" s="216" t="s">
        <v>156</v>
      </c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outlineLevel="1" x14ac:dyDescent="0.2">
      <c r="A60" s="223"/>
      <c r="B60" s="224"/>
      <c r="C60" s="252" t="s">
        <v>231</v>
      </c>
      <c r="D60" s="241"/>
      <c r="E60" s="241"/>
      <c r="F60" s="241"/>
      <c r="G60" s="241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16"/>
      <c r="Z60" s="216"/>
      <c r="AA60" s="216"/>
      <c r="AB60" s="216"/>
      <c r="AC60" s="216"/>
      <c r="AD60" s="216"/>
      <c r="AE60" s="216"/>
      <c r="AF60" s="216"/>
      <c r="AG60" s="216" t="s">
        <v>158</v>
      </c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</row>
    <row r="61" spans="1:60" ht="22.5" outlineLevel="1" x14ac:dyDescent="0.2">
      <c r="A61" s="242">
        <v>28</v>
      </c>
      <c r="B61" s="243" t="s">
        <v>232</v>
      </c>
      <c r="C61" s="253" t="s">
        <v>233</v>
      </c>
      <c r="D61" s="244" t="s">
        <v>209</v>
      </c>
      <c r="E61" s="245">
        <v>11.1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7">
        <v>1.1270000000000001E-2</v>
      </c>
      <c r="O61" s="247">
        <f>ROUND(E61*N61,2)</f>
        <v>0.13</v>
      </c>
      <c r="P61" s="247">
        <v>0</v>
      </c>
      <c r="Q61" s="247">
        <f>ROUND(E61*P61,2)</f>
        <v>0</v>
      </c>
      <c r="R61" s="247" t="s">
        <v>189</v>
      </c>
      <c r="S61" s="247" t="s">
        <v>154</v>
      </c>
      <c r="T61" s="248" t="s">
        <v>154</v>
      </c>
      <c r="U61" s="225">
        <v>0.77693999999999996</v>
      </c>
      <c r="V61" s="225">
        <f>ROUND(E61*U61,2)</f>
        <v>8.6199999999999992</v>
      </c>
      <c r="W61" s="225"/>
      <c r="X61" s="225" t="s">
        <v>190</v>
      </c>
      <c r="Y61" s="216"/>
      <c r="Z61" s="216"/>
      <c r="AA61" s="216"/>
      <c r="AB61" s="216"/>
      <c r="AC61" s="216"/>
      <c r="AD61" s="216"/>
      <c r="AE61" s="216"/>
      <c r="AF61" s="216"/>
      <c r="AG61" s="216" t="s">
        <v>191</v>
      </c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</row>
    <row r="62" spans="1:60" outlineLevel="1" x14ac:dyDescent="0.2">
      <c r="A62" s="242">
        <v>29</v>
      </c>
      <c r="B62" s="243" t="s">
        <v>234</v>
      </c>
      <c r="C62" s="253" t="s">
        <v>235</v>
      </c>
      <c r="D62" s="244" t="s">
        <v>209</v>
      </c>
      <c r="E62" s="245">
        <v>112.2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7">
        <v>3.4799999999999998E-2</v>
      </c>
      <c r="O62" s="247">
        <f>ROUND(E62*N62,2)</f>
        <v>3.9</v>
      </c>
      <c r="P62" s="247">
        <v>0</v>
      </c>
      <c r="Q62" s="247">
        <f>ROUND(E62*P62,2)</f>
        <v>0</v>
      </c>
      <c r="R62" s="247" t="s">
        <v>189</v>
      </c>
      <c r="S62" s="247" t="s">
        <v>154</v>
      </c>
      <c r="T62" s="248" t="s">
        <v>154</v>
      </c>
      <c r="U62" s="225">
        <v>1.0205</v>
      </c>
      <c r="V62" s="225">
        <f>ROUND(E62*U62,2)</f>
        <v>114.5</v>
      </c>
      <c r="W62" s="225"/>
      <c r="X62" s="225" t="s">
        <v>190</v>
      </c>
      <c r="Y62" s="216"/>
      <c r="Z62" s="216"/>
      <c r="AA62" s="216"/>
      <c r="AB62" s="216"/>
      <c r="AC62" s="216"/>
      <c r="AD62" s="216"/>
      <c r="AE62" s="216"/>
      <c r="AF62" s="216"/>
      <c r="AG62" s="216" t="s">
        <v>191</v>
      </c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</row>
    <row r="63" spans="1:60" x14ac:dyDescent="0.2">
      <c r="A63" s="227" t="s">
        <v>148</v>
      </c>
      <c r="B63" s="228" t="s">
        <v>110</v>
      </c>
      <c r="C63" s="250" t="s">
        <v>111</v>
      </c>
      <c r="D63" s="229"/>
      <c r="E63" s="230"/>
      <c r="F63" s="231"/>
      <c r="G63" s="231">
        <f>SUMIF(AG64:AG64,"&lt;&gt;NOR",G64:G64)</f>
        <v>0</v>
      </c>
      <c r="H63" s="231"/>
      <c r="I63" s="231">
        <f>SUM(I64:I64)</f>
        <v>0</v>
      </c>
      <c r="J63" s="231"/>
      <c r="K63" s="231">
        <f>SUM(K64:K64)</f>
        <v>0</v>
      </c>
      <c r="L63" s="231"/>
      <c r="M63" s="231">
        <f>SUM(M64:M64)</f>
        <v>0</v>
      </c>
      <c r="N63" s="231"/>
      <c r="O63" s="231">
        <f>SUM(O64:O64)</f>
        <v>0.06</v>
      </c>
      <c r="P63" s="231"/>
      <c r="Q63" s="231">
        <f>SUM(Q64:Q64)</f>
        <v>0</v>
      </c>
      <c r="R63" s="231"/>
      <c r="S63" s="231"/>
      <c r="T63" s="232"/>
      <c r="U63" s="226"/>
      <c r="V63" s="226">
        <f>SUM(V64:V64)</f>
        <v>11.33</v>
      </c>
      <c r="W63" s="226"/>
      <c r="X63" s="226"/>
      <c r="AG63" t="s">
        <v>149</v>
      </c>
    </row>
    <row r="64" spans="1:60" ht="22.5" outlineLevel="1" x14ac:dyDescent="0.2">
      <c r="A64" s="242">
        <v>30</v>
      </c>
      <c r="B64" s="243" t="s">
        <v>236</v>
      </c>
      <c r="C64" s="253" t="s">
        <v>237</v>
      </c>
      <c r="D64" s="244" t="s">
        <v>209</v>
      </c>
      <c r="E64" s="245">
        <v>20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7">
        <v>2.7499999999999998E-3</v>
      </c>
      <c r="O64" s="247">
        <f>ROUND(E64*N64,2)</f>
        <v>0.06</v>
      </c>
      <c r="P64" s="247">
        <v>0</v>
      </c>
      <c r="Q64" s="247">
        <f>ROUND(E64*P64,2)</f>
        <v>0</v>
      </c>
      <c r="R64" s="247" t="s">
        <v>238</v>
      </c>
      <c r="S64" s="247" t="s">
        <v>154</v>
      </c>
      <c r="T64" s="248" t="s">
        <v>154</v>
      </c>
      <c r="U64" s="225">
        <v>0.56630999999999998</v>
      </c>
      <c r="V64" s="225">
        <f>ROUND(E64*U64,2)</f>
        <v>11.33</v>
      </c>
      <c r="W64" s="225"/>
      <c r="X64" s="225" t="s">
        <v>190</v>
      </c>
      <c r="Y64" s="216"/>
      <c r="Z64" s="216"/>
      <c r="AA64" s="216"/>
      <c r="AB64" s="216"/>
      <c r="AC64" s="216"/>
      <c r="AD64" s="216"/>
      <c r="AE64" s="216"/>
      <c r="AF64" s="216"/>
      <c r="AG64" s="216" t="s">
        <v>239</v>
      </c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</row>
    <row r="65" spans="1:60" x14ac:dyDescent="0.2">
      <c r="A65" s="227" t="s">
        <v>148</v>
      </c>
      <c r="B65" s="228" t="s">
        <v>112</v>
      </c>
      <c r="C65" s="250" t="s">
        <v>113</v>
      </c>
      <c r="D65" s="229"/>
      <c r="E65" s="230"/>
      <c r="F65" s="231"/>
      <c r="G65" s="231">
        <f>SUMIF(AG66:AG77,"&lt;&gt;NOR",G66:G77)</f>
        <v>0</v>
      </c>
      <c r="H65" s="231"/>
      <c r="I65" s="231">
        <f>SUM(I66:I77)</f>
        <v>0</v>
      </c>
      <c r="J65" s="231"/>
      <c r="K65" s="231">
        <f>SUM(K66:K77)</f>
        <v>0</v>
      </c>
      <c r="L65" s="231"/>
      <c r="M65" s="231">
        <f>SUM(M66:M77)</f>
        <v>0</v>
      </c>
      <c r="N65" s="231"/>
      <c r="O65" s="231">
        <f>SUM(O66:O77)</f>
        <v>0.12000000000000001</v>
      </c>
      <c r="P65" s="231"/>
      <c r="Q65" s="231">
        <f>SUM(Q66:Q77)</f>
        <v>0</v>
      </c>
      <c r="R65" s="231"/>
      <c r="S65" s="231"/>
      <c r="T65" s="232"/>
      <c r="U65" s="226"/>
      <c r="V65" s="226">
        <f>SUM(V66:V77)</f>
        <v>38.870000000000005</v>
      </c>
      <c r="W65" s="226"/>
      <c r="X65" s="226"/>
      <c r="AG65" t="s">
        <v>149</v>
      </c>
    </row>
    <row r="66" spans="1:60" outlineLevel="1" x14ac:dyDescent="0.2">
      <c r="A66" s="242">
        <v>31</v>
      </c>
      <c r="B66" s="243" t="s">
        <v>240</v>
      </c>
      <c r="C66" s="253" t="s">
        <v>241</v>
      </c>
      <c r="D66" s="244" t="s">
        <v>178</v>
      </c>
      <c r="E66" s="245">
        <v>5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7">
        <v>2.0699999999999998E-3</v>
      </c>
      <c r="O66" s="247">
        <f>ROUND(E66*N66,2)</f>
        <v>0.01</v>
      </c>
      <c r="P66" s="247">
        <v>0</v>
      </c>
      <c r="Q66" s="247">
        <f>ROUND(E66*P66,2)</f>
        <v>0</v>
      </c>
      <c r="R66" s="247"/>
      <c r="S66" s="247" t="s">
        <v>154</v>
      </c>
      <c r="T66" s="248" t="s">
        <v>154</v>
      </c>
      <c r="U66" s="225">
        <v>0</v>
      </c>
      <c r="V66" s="225">
        <f>ROUND(E66*U66,2)</f>
        <v>0</v>
      </c>
      <c r="W66" s="225"/>
      <c r="X66" s="225" t="s">
        <v>190</v>
      </c>
      <c r="Y66" s="216"/>
      <c r="Z66" s="216"/>
      <c r="AA66" s="216"/>
      <c r="AB66" s="216"/>
      <c r="AC66" s="216"/>
      <c r="AD66" s="216"/>
      <c r="AE66" s="216"/>
      <c r="AF66" s="216"/>
      <c r="AG66" s="216" t="s">
        <v>239</v>
      </c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</row>
    <row r="67" spans="1:60" outlineLevel="1" x14ac:dyDescent="0.2">
      <c r="A67" s="242">
        <v>32</v>
      </c>
      <c r="B67" s="243" t="s">
        <v>242</v>
      </c>
      <c r="C67" s="253" t="s">
        <v>243</v>
      </c>
      <c r="D67" s="244" t="s">
        <v>178</v>
      </c>
      <c r="E67" s="245">
        <v>4.5999999999999996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7">
        <v>2.66E-3</v>
      </c>
      <c r="O67" s="247">
        <f>ROUND(E67*N67,2)</f>
        <v>0.01</v>
      </c>
      <c r="P67" s="247">
        <v>0</v>
      </c>
      <c r="Q67" s="247">
        <f>ROUND(E67*P67,2)</f>
        <v>0</v>
      </c>
      <c r="R67" s="247"/>
      <c r="S67" s="247" t="s">
        <v>154</v>
      </c>
      <c r="T67" s="248" t="s">
        <v>154</v>
      </c>
      <c r="U67" s="225">
        <v>0</v>
      </c>
      <c r="V67" s="225">
        <f>ROUND(E67*U67,2)</f>
        <v>0</v>
      </c>
      <c r="W67" s="225"/>
      <c r="X67" s="225" t="s">
        <v>190</v>
      </c>
      <c r="Y67" s="216"/>
      <c r="Z67" s="216"/>
      <c r="AA67" s="216"/>
      <c r="AB67" s="216"/>
      <c r="AC67" s="216"/>
      <c r="AD67" s="216"/>
      <c r="AE67" s="216"/>
      <c r="AF67" s="216"/>
      <c r="AG67" s="216" t="s">
        <v>239</v>
      </c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</row>
    <row r="68" spans="1:60" ht="33.75" outlineLevel="1" x14ac:dyDescent="0.2">
      <c r="A68" s="242">
        <v>33</v>
      </c>
      <c r="B68" s="243" t="s">
        <v>244</v>
      </c>
      <c r="C68" s="253" t="s">
        <v>245</v>
      </c>
      <c r="D68" s="244" t="s">
        <v>209</v>
      </c>
      <c r="E68" s="245">
        <v>0.25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7">
        <v>1.8870000000000001E-2</v>
      </c>
      <c r="O68" s="247">
        <f>ROUND(E68*N68,2)</f>
        <v>0</v>
      </c>
      <c r="P68" s="247">
        <v>0</v>
      </c>
      <c r="Q68" s="247">
        <f>ROUND(E68*P68,2)</f>
        <v>0</v>
      </c>
      <c r="R68" s="247" t="s">
        <v>246</v>
      </c>
      <c r="S68" s="247" t="s">
        <v>154</v>
      </c>
      <c r="T68" s="248" t="s">
        <v>154</v>
      </c>
      <c r="U68" s="225">
        <v>1.4632499999999999</v>
      </c>
      <c r="V68" s="225">
        <f>ROUND(E68*U68,2)</f>
        <v>0.37</v>
      </c>
      <c r="W68" s="225"/>
      <c r="X68" s="225" t="s">
        <v>155</v>
      </c>
      <c r="Y68" s="216"/>
      <c r="Z68" s="216"/>
      <c r="AA68" s="216"/>
      <c r="AB68" s="216"/>
      <c r="AC68" s="216"/>
      <c r="AD68" s="216"/>
      <c r="AE68" s="216"/>
      <c r="AF68" s="216"/>
      <c r="AG68" s="216" t="s">
        <v>247</v>
      </c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</row>
    <row r="69" spans="1:60" outlineLevel="1" x14ac:dyDescent="0.2">
      <c r="A69" s="242">
        <v>34</v>
      </c>
      <c r="B69" s="243" t="s">
        <v>248</v>
      </c>
      <c r="C69" s="253" t="s">
        <v>249</v>
      </c>
      <c r="D69" s="244" t="s">
        <v>209</v>
      </c>
      <c r="E69" s="245">
        <v>0.25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7">
        <v>1.304E-2</v>
      </c>
      <c r="O69" s="247">
        <f>ROUND(E69*N69,2)</f>
        <v>0</v>
      </c>
      <c r="P69" s="247">
        <v>0</v>
      </c>
      <c r="Q69" s="247">
        <f>ROUND(E69*P69,2)</f>
        <v>0</v>
      </c>
      <c r="R69" s="247" t="s">
        <v>246</v>
      </c>
      <c r="S69" s="247" t="s">
        <v>154</v>
      </c>
      <c r="T69" s="248" t="s">
        <v>154</v>
      </c>
      <c r="U69" s="225">
        <v>1.4782</v>
      </c>
      <c r="V69" s="225">
        <f>ROUND(E69*U69,2)</f>
        <v>0.37</v>
      </c>
      <c r="W69" s="225"/>
      <c r="X69" s="225" t="s">
        <v>155</v>
      </c>
      <c r="Y69" s="216"/>
      <c r="Z69" s="216"/>
      <c r="AA69" s="216"/>
      <c r="AB69" s="216"/>
      <c r="AC69" s="216"/>
      <c r="AD69" s="216"/>
      <c r="AE69" s="216"/>
      <c r="AF69" s="216"/>
      <c r="AG69" s="216" t="s">
        <v>247</v>
      </c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</row>
    <row r="70" spans="1:60" ht="22.5" outlineLevel="1" x14ac:dyDescent="0.2">
      <c r="A70" s="242">
        <v>35</v>
      </c>
      <c r="B70" s="243" t="s">
        <v>250</v>
      </c>
      <c r="C70" s="253" t="s">
        <v>251</v>
      </c>
      <c r="D70" s="244" t="s">
        <v>178</v>
      </c>
      <c r="E70" s="245">
        <v>4.5999999999999996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7">
        <v>4.0000000000000003E-5</v>
      </c>
      <c r="O70" s="247">
        <f>ROUND(E70*N70,2)</f>
        <v>0</v>
      </c>
      <c r="P70" s="247">
        <v>0</v>
      </c>
      <c r="Q70" s="247">
        <f>ROUND(E70*P70,2)</f>
        <v>0</v>
      </c>
      <c r="R70" s="247" t="s">
        <v>246</v>
      </c>
      <c r="S70" s="247" t="s">
        <v>154</v>
      </c>
      <c r="T70" s="248" t="s">
        <v>154</v>
      </c>
      <c r="U70" s="225">
        <v>0.27024999999999999</v>
      </c>
      <c r="V70" s="225">
        <f>ROUND(E70*U70,2)</f>
        <v>1.24</v>
      </c>
      <c r="W70" s="225"/>
      <c r="X70" s="225" t="s">
        <v>155</v>
      </c>
      <c r="Y70" s="216"/>
      <c r="Z70" s="216"/>
      <c r="AA70" s="216"/>
      <c r="AB70" s="216"/>
      <c r="AC70" s="216"/>
      <c r="AD70" s="216"/>
      <c r="AE70" s="216"/>
      <c r="AF70" s="216"/>
      <c r="AG70" s="216" t="s">
        <v>247</v>
      </c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ht="22.5" outlineLevel="1" x14ac:dyDescent="0.2">
      <c r="A71" s="242">
        <v>36</v>
      </c>
      <c r="B71" s="243" t="s">
        <v>252</v>
      </c>
      <c r="C71" s="253" t="s">
        <v>253</v>
      </c>
      <c r="D71" s="244" t="s">
        <v>203</v>
      </c>
      <c r="E71" s="245">
        <v>5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7">
        <v>5.0000000000000002E-5</v>
      </c>
      <c r="O71" s="247">
        <f>ROUND(E71*N71,2)</f>
        <v>0</v>
      </c>
      <c r="P71" s="247">
        <v>0</v>
      </c>
      <c r="Q71" s="247">
        <f>ROUND(E71*P71,2)</f>
        <v>0</v>
      </c>
      <c r="R71" s="247" t="s">
        <v>246</v>
      </c>
      <c r="S71" s="247" t="s">
        <v>154</v>
      </c>
      <c r="T71" s="248" t="s">
        <v>154</v>
      </c>
      <c r="U71" s="225">
        <v>0.115</v>
      </c>
      <c r="V71" s="225">
        <f>ROUND(E71*U71,2)</f>
        <v>0.57999999999999996</v>
      </c>
      <c r="W71" s="225"/>
      <c r="X71" s="225" t="s">
        <v>155</v>
      </c>
      <c r="Y71" s="216"/>
      <c r="Z71" s="216"/>
      <c r="AA71" s="216"/>
      <c r="AB71" s="216"/>
      <c r="AC71" s="216"/>
      <c r="AD71" s="216"/>
      <c r="AE71" s="216"/>
      <c r="AF71" s="216"/>
      <c r="AG71" s="216" t="s">
        <v>247</v>
      </c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</row>
    <row r="72" spans="1:60" ht="22.5" outlineLevel="1" x14ac:dyDescent="0.2">
      <c r="A72" s="242">
        <v>37</v>
      </c>
      <c r="B72" s="243" t="s">
        <v>254</v>
      </c>
      <c r="C72" s="253" t="s">
        <v>255</v>
      </c>
      <c r="D72" s="244" t="s">
        <v>203</v>
      </c>
      <c r="E72" s="245">
        <v>2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7">
        <v>2.0000000000000002E-5</v>
      </c>
      <c r="O72" s="247">
        <f>ROUND(E72*N72,2)</f>
        <v>0</v>
      </c>
      <c r="P72" s="247">
        <v>0</v>
      </c>
      <c r="Q72" s="247">
        <f>ROUND(E72*P72,2)</f>
        <v>0</v>
      </c>
      <c r="R72" s="247" t="s">
        <v>246</v>
      </c>
      <c r="S72" s="247" t="s">
        <v>154</v>
      </c>
      <c r="T72" s="248" t="s">
        <v>154</v>
      </c>
      <c r="U72" s="225">
        <v>0.09</v>
      </c>
      <c r="V72" s="225">
        <f>ROUND(E72*U72,2)</f>
        <v>0.18</v>
      </c>
      <c r="W72" s="225"/>
      <c r="X72" s="225" t="s">
        <v>155</v>
      </c>
      <c r="Y72" s="216"/>
      <c r="Z72" s="216"/>
      <c r="AA72" s="216"/>
      <c r="AB72" s="216"/>
      <c r="AC72" s="216"/>
      <c r="AD72" s="216"/>
      <c r="AE72" s="216"/>
      <c r="AF72" s="216"/>
      <c r="AG72" s="216" t="s">
        <v>247</v>
      </c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</row>
    <row r="73" spans="1:60" ht="22.5" outlineLevel="1" x14ac:dyDescent="0.2">
      <c r="A73" s="242">
        <v>38</v>
      </c>
      <c r="B73" s="243" t="s">
        <v>256</v>
      </c>
      <c r="C73" s="253" t="s">
        <v>257</v>
      </c>
      <c r="D73" s="244" t="s">
        <v>203</v>
      </c>
      <c r="E73" s="245">
        <v>1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7">
        <v>1.65E-3</v>
      </c>
      <c r="O73" s="247">
        <f>ROUND(E73*N73,2)</f>
        <v>0</v>
      </c>
      <c r="P73" s="247">
        <v>0</v>
      </c>
      <c r="Q73" s="247">
        <f>ROUND(E73*P73,2)</f>
        <v>0</v>
      </c>
      <c r="R73" s="247" t="s">
        <v>246</v>
      </c>
      <c r="S73" s="247" t="s">
        <v>154</v>
      </c>
      <c r="T73" s="248" t="s">
        <v>154</v>
      </c>
      <c r="U73" s="225">
        <v>1.0879000000000001</v>
      </c>
      <c r="V73" s="225">
        <f>ROUND(E73*U73,2)</f>
        <v>1.0900000000000001</v>
      </c>
      <c r="W73" s="225"/>
      <c r="X73" s="225" t="s">
        <v>155</v>
      </c>
      <c r="Y73" s="216"/>
      <c r="Z73" s="216"/>
      <c r="AA73" s="216"/>
      <c r="AB73" s="216"/>
      <c r="AC73" s="216"/>
      <c r="AD73" s="216"/>
      <c r="AE73" s="216"/>
      <c r="AF73" s="216"/>
      <c r="AG73" s="216" t="s">
        <v>247</v>
      </c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ht="22.5" outlineLevel="1" x14ac:dyDescent="0.2">
      <c r="A74" s="242">
        <v>39</v>
      </c>
      <c r="B74" s="243" t="s">
        <v>258</v>
      </c>
      <c r="C74" s="253" t="s">
        <v>259</v>
      </c>
      <c r="D74" s="244" t="s">
        <v>178</v>
      </c>
      <c r="E74" s="245">
        <v>10.5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7">
        <v>4.5399999999999998E-3</v>
      </c>
      <c r="O74" s="247">
        <f>ROUND(E74*N74,2)</f>
        <v>0.05</v>
      </c>
      <c r="P74" s="247">
        <v>0</v>
      </c>
      <c r="Q74" s="247">
        <f>ROUND(E74*P74,2)</f>
        <v>0</v>
      </c>
      <c r="R74" s="247" t="s">
        <v>246</v>
      </c>
      <c r="S74" s="247" t="s">
        <v>154</v>
      </c>
      <c r="T74" s="248" t="s">
        <v>154</v>
      </c>
      <c r="U74" s="225">
        <v>1.1208</v>
      </c>
      <c r="V74" s="225">
        <f>ROUND(E74*U74,2)</f>
        <v>11.77</v>
      </c>
      <c r="W74" s="225"/>
      <c r="X74" s="225" t="s">
        <v>155</v>
      </c>
      <c r="Y74" s="216"/>
      <c r="Z74" s="216"/>
      <c r="AA74" s="216"/>
      <c r="AB74" s="216"/>
      <c r="AC74" s="216"/>
      <c r="AD74" s="216"/>
      <c r="AE74" s="216"/>
      <c r="AF74" s="216"/>
      <c r="AG74" s="216" t="s">
        <v>247</v>
      </c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</row>
    <row r="75" spans="1:60" ht="22.5" outlineLevel="1" x14ac:dyDescent="0.2">
      <c r="A75" s="242">
        <v>40</v>
      </c>
      <c r="B75" s="243" t="s">
        <v>260</v>
      </c>
      <c r="C75" s="253" t="s">
        <v>261</v>
      </c>
      <c r="D75" s="244" t="s">
        <v>178</v>
      </c>
      <c r="E75" s="245">
        <v>10.5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7">
        <v>1.6299999999999999E-3</v>
      </c>
      <c r="O75" s="247">
        <f>ROUND(E75*N75,2)</f>
        <v>0.02</v>
      </c>
      <c r="P75" s="247">
        <v>0</v>
      </c>
      <c r="Q75" s="247">
        <f>ROUND(E75*P75,2)</f>
        <v>0</v>
      </c>
      <c r="R75" s="247" t="s">
        <v>246</v>
      </c>
      <c r="S75" s="247" t="s">
        <v>154</v>
      </c>
      <c r="T75" s="248" t="s">
        <v>154</v>
      </c>
      <c r="U75" s="225">
        <v>1.1633500000000001</v>
      </c>
      <c r="V75" s="225">
        <f>ROUND(E75*U75,2)</f>
        <v>12.22</v>
      </c>
      <c r="W75" s="225"/>
      <c r="X75" s="225" t="s">
        <v>155</v>
      </c>
      <c r="Y75" s="216"/>
      <c r="Z75" s="216"/>
      <c r="AA75" s="216"/>
      <c r="AB75" s="216"/>
      <c r="AC75" s="216"/>
      <c r="AD75" s="216"/>
      <c r="AE75" s="216"/>
      <c r="AF75" s="216"/>
      <c r="AG75" s="216" t="s">
        <v>247</v>
      </c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</row>
    <row r="76" spans="1:60" outlineLevel="1" x14ac:dyDescent="0.2">
      <c r="A76" s="233">
        <v>41</v>
      </c>
      <c r="B76" s="234" t="s">
        <v>262</v>
      </c>
      <c r="C76" s="251" t="s">
        <v>263</v>
      </c>
      <c r="D76" s="235" t="s">
        <v>178</v>
      </c>
      <c r="E76" s="236">
        <v>16.3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21</v>
      </c>
      <c r="M76" s="238">
        <f>G76*(1+L76/100)</f>
        <v>0</v>
      </c>
      <c r="N76" s="238">
        <v>1.58E-3</v>
      </c>
      <c r="O76" s="238">
        <f>ROUND(E76*N76,2)</f>
        <v>0.03</v>
      </c>
      <c r="P76" s="238">
        <v>0</v>
      </c>
      <c r="Q76" s="238">
        <f>ROUND(E76*P76,2)</f>
        <v>0</v>
      </c>
      <c r="R76" s="238" t="s">
        <v>246</v>
      </c>
      <c r="S76" s="238" t="s">
        <v>154</v>
      </c>
      <c r="T76" s="239" t="s">
        <v>154</v>
      </c>
      <c r="U76" s="225">
        <v>0.67771000000000003</v>
      </c>
      <c r="V76" s="225">
        <f>ROUND(E76*U76,2)</f>
        <v>11.05</v>
      </c>
      <c r="W76" s="225"/>
      <c r="X76" s="225" t="s">
        <v>155</v>
      </c>
      <c r="Y76" s="216"/>
      <c r="Z76" s="216"/>
      <c r="AA76" s="216"/>
      <c r="AB76" s="216"/>
      <c r="AC76" s="216"/>
      <c r="AD76" s="216"/>
      <c r="AE76" s="216"/>
      <c r="AF76" s="216"/>
      <c r="AG76" s="216" t="s">
        <v>247</v>
      </c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outlineLevel="1" x14ac:dyDescent="0.2">
      <c r="A77" s="223"/>
      <c r="B77" s="224"/>
      <c r="C77" s="252" t="s">
        <v>264</v>
      </c>
      <c r="D77" s="241"/>
      <c r="E77" s="241"/>
      <c r="F77" s="241"/>
      <c r="G77" s="241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16"/>
      <c r="Z77" s="216"/>
      <c r="AA77" s="216"/>
      <c r="AB77" s="216"/>
      <c r="AC77" s="216"/>
      <c r="AD77" s="216"/>
      <c r="AE77" s="216"/>
      <c r="AF77" s="216"/>
      <c r="AG77" s="216" t="s">
        <v>158</v>
      </c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</row>
    <row r="78" spans="1:60" x14ac:dyDescent="0.2">
      <c r="A78" s="227" t="s">
        <v>148</v>
      </c>
      <c r="B78" s="228" t="s">
        <v>114</v>
      </c>
      <c r="C78" s="250" t="s">
        <v>115</v>
      </c>
      <c r="D78" s="229"/>
      <c r="E78" s="230"/>
      <c r="F78" s="231"/>
      <c r="G78" s="231">
        <f>SUMIF(AG79:AG79,"&lt;&gt;NOR",G79:G79)</f>
        <v>0</v>
      </c>
      <c r="H78" s="231"/>
      <c r="I78" s="231">
        <f>SUM(I79:I79)</f>
        <v>0</v>
      </c>
      <c r="J78" s="231"/>
      <c r="K78" s="231">
        <f>SUM(K79:K79)</f>
        <v>0</v>
      </c>
      <c r="L78" s="231"/>
      <c r="M78" s="231">
        <f>SUM(M79:M79)</f>
        <v>0</v>
      </c>
      <c r="N78" s="231"/>
      <c r="O78" s="231">
        <f>SUM(O79:O79)</f>
        <v>0.01</v>
      </c>
      <c r="P78" s="231"/>
      <c r="Q78" s="231">
        <f>SUM(Q79:Q79)</f>
        <v>0</v>
      </c>
      <c r="R78" s="231"/>
      <c r="S78" s="231"/>
      <c r="T78" s="232"/>
      <c r="U78" s="226"/>
      <c r="V78" s="226">
        <f>SUM(V79:V79)</f>
        <v>9.18</v>
      </c>
      <c r="W78" s="226"/>
      <c r="X78" s="226"/>
      <c r="AG78" t="s">
        <v>149</v>
      </c>
    </row>
    <row r="79" spans="1:60" outlineLevel="1" x14ac:dyDescent="0.2">
      <c r="A79" s="242">
        <v>42</v>
      </c>
      <c r="B79" s="243" t="s">
        <v>265</v>
      </c>
      <c r="C79" s="253" t="s">
        <v>266</v>
      </c>
      <c r="D79" s="244" t="s">
        <v>209</v>
      </c>
      <c r="E79" s="245">
        <v>14.8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7">
        <v>7.5000000000000002E-4</v>
      </c>
      <c r="O79" s="247">
        <f>ROUND(E79*N79,2)</f>
        <v>0.01</v>
      </c>
      <c r="P79" s="247">
        <v>0</v>
      </c>
      <c r="Q79" s="247">
        <f>ROUND(E79*P79,2)</f>
        <v>0</v>
      </c>
      <c r="R79" s="247" t="s">
        <v>267</v>
      </c>
      <c r="S79" s="247" t="s">
        <v>154</v>
      </c>
      <c r="T79" s="248" t="s">
        <v>154</v>
      </c>
      <c r="U79" s="225">
        <v>0.62</v>
      </c>
      <c r="V79" s="225">
        <f>ROUND(E79*U79,2)</f>
        <v>9.18</v>
      </c>
      <c r="W79" s="225"/>
      <c r="X79" s="225" t="s">
        <v>155</v>
      </c>
      <c r="Y79" s="216"/>
      <c r="Z79" s="216"/>
      <c r="AA79" s="216"/>
      <c r="AB79" s="216"/>
      <c r="AC79" s="216"/>
      <c r="AD79" s="216"/>
      <c r="AE79" s="216"/>
      <c r="AF79" s="216"/>
      <c r="AG79" s="216" t="s">
        <v>247</v>
      </c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x14ac:dyDescent="0.2">
      <c r="A80" s="227" t="s">
        <v>148</v>
      </c>
      <c r="B80" s="228" t="s">
        <v>116</v>
      </c>
      <c r="C80" s="250" t="s">
        <v>117</v>
      </c>
      <c r="D80" s="229"/>
      <c r="E80" s="230"/>
      <c r="F80" s="231"/>
      <c r="G80" s="231">
        <f>SUMIF(AG81:AG81,"&lt;&gt;NOR",G81:G81)</f>
        <v>0</v>
      </c>
      <c r="H80" s="231"/>
      <c r="I80" s="231">
        <f>SUM(I81:I81)</f>
        <v>0</v>
      </c>
      <c r="J80" s="231"/>
      <c r="K80" s="231">
        <f>SUM(K81:K81)</f>
        <v>0</v>
      </c>
      <c r="L80" s="231"/>
      <c r="M80" s="231">
        <f>SUM(M81:M81)</f>
        <v>0</v>
      </c>
      <c r="N80" s="231"/>
      <c r="O80" s="231">
        <f>SUM(O81:O81)</f>
        <v>0.01</v>
      </c>
      <c r="P80" s="231"/>
      <c r="Q80" s="231">
        <f>SUM(Q81:Q81)</f>
        <v>0</v>
      </c>
      <c r="R80" s="231"/>
      <c r="S80" s="231"/>
      <c r="T80" s="232"/>
      <c r="U80" s="226"/>
      <c r="V80" s="226">
        <f>SUM(V81:V81)</f>
        <v>6.17</v>
      </c>
      <c r="W80" s="226"/>
      <c r="X80" s="226"/>
      <c r="AG80" t="s">
        <v>149</v>
      </c>
    </row>
    <row r="81" spans="1:60" outlineLevel="1" x14ac:dyDescent="0.2">
      <c r="A81" s="242">
        <v>43</v>
      </c>
      <c r="B81" s="243" t="s">
        <v>268</v>
      </c>
      <c r="C81" s="253" t="s">
        <v>269</v>
      </c>
      <c r="D81" s="244" t="s">
        <v>209</v>
      </c>
      <c r="E81" s="245">
        <v>19.600000000000001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7">
        <v>4.0000000000000002E-4</v>
      </c>
      <c r="O81" s="247">
        <f>ROUND(E81*N81,2)</f>
        <v>0.01</v>
      </c>
      <c r="P81" s="247">
        <v>0</v>
      </c>
      <c r="Q81" s="247">
        <f>ROUND(E81*P81,2)</f>
        <v>0</v>
      </c>
      <c r="R81" s="247" t="s">
        <v>270</v>
      </c>
      <c r="S81" s="247" t="s">
        <v>154</v>
      </c>
      <c r="T81" s="248" t="s">
        <v>154</v>
      </c>
      <c r="U81" s="225">
        <v>0.315</v>
      </c>
      <c r="V81" s="225">
        <f>ROUND(E81*U81,2)</f>
        <v>6.17</v>
      </c>
      <c r="W81" s="225"/>
      <c r="X81" s="225" t="s">
        <v>155</v>
      </c>
      <c r="Y81" s="216"/>
      <c r="Z81" s="216"/>
      <c r="AA81" s="216"/>
      <c r="AB81" s="216"/>
      <c r="AC81" s="216"/>
      <c r="AD81" s="216"/>
      <c r="AE81" s="216"/>
      <c r="AF81" s="216"/>
      <c r="AG81" s="216" t="s">
        <v>247</v>
      </c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</row>
    <row r="82" spans="1:60" x14ac:dyDescent="0.2">
      <c r="A82" s="227" t="s">
        <v>148</v>
      </c>
      <c r="B82" s="228" t="s">
        <v>118</v>
      </c>
      <c r="C82" s="250" t="s">
        <v>119</v>
      </c>
      <c r="D82" s="229"/>
      <c r="E82" s="230"/>
      <c r="F82" s="231"/>
      <c r="G82" s="231">
        <f>SUMIF(AG83:AG83,"&lt;&gt;NOR",G83:G83)</f>
        <v>0</v>
      </c>
      <c r="H82" s="231"/>
      <c r="I82" s="231">
        <f>SUM(I83:I83)</f>
        <v>0</v>
      </c>
      <c r="J82" s="231"/>
      <c r="K82" s="231">
        <f>SUM(K83:K83)</f>
        <v>0</v>
      </c>
      <c r="L82" s="231"/>
      <c r="M82" s="231">
        <f>SUM(M83:M83)</f>
        <v>0</v>
      </c>
      <c r="N82" s="231"/>
      <c r="O82" s="231">
        <f>SUM(O83:O83)</f>
        <v>0.06</v>
      </c>
      <c r="P82" s="231"/>
      <c r="Q82" s="231">
        <f>SUM(Q83:Q83)</f>
        <v>0</v>
      </c>
      <c r="R82" s="231"/>
      <c r="S82" s="231"/>
      <c r="T82" s="232"/>
      <c r="U82" s="226"/>
      <c r="V82" s="226">
        <f>SUM(V83:V83)</f>
        <v>19.34</v>
      </c>
      <c r="W82" s="226"/>
      <c r="X82" s="226"/>
      <c r="AG82" t="s">
        <v>149</v>
      </c>
    </row>
    <row r="83" spans="1:60" ht="22.5" outlineLevel="1" x14ac:dyDescent="0.2">
      <c r="A83" s="242">
        <v>44</v>
      </c>
      <c r="B83" s="243" t="s">
        <v>271</v>
      </c>
      <c r="C83" s="253" t="s">
        <v>272</v>
      </c>
      <c r="D83" s="244" t="s">
        <v>209</v>
      </c>
      <c r="E83" s="245">
        <v>136.65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7">
        <v>4.4000000000000002E-4</v>
      </c>
      <c r="O83" s="247">
        <f>ROUND(E83*N83,2)</f>
        <v>0.06</v>
      </c>
      <c r="P83" s="247">
        <v>0</v>
      </c>
      <c r="Q83" s="247">
        <f>ROUND(E83*P83,2)</f>
        <v>0</v>
      </c>
      <c r="R83" s="247" t="s">
        <v>238</v>
      </c>
      <c r="S83" s="247" t="s">
        <v>154</v>
      </c>
      <c r="T83" s="248" t="s">
        <v>154</v>
      </c>
      <c r="U83" s="225">
        <v>0.14149999999999999</v>
      </c>
      <c r="V83" s="225">
        <f>ROUND(E83*U83,2)</f>
        <v>19.34</v>
      </c>
      <c r="W83" s="225"/>
      <c r="X83" s="225" t="s">
        <v>190</v>
      </c>
      <c r="Y83" s="216"/>
      <c r="Z83" s="216"/>
      <c r="AA83" s="216"/>
      <c r="AB83" s="216"/>
      <c r="AC83" s="216"/>
      <c r="AD83" s="216"/>
      <c r="AE83" s="216"/>
      <c r="AF83" s="216"/>
      <c r="AG83" s="216" t="s">
        <v>239</v>
      </c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</row>
    <row r="84" spans="1:60" x14ac:dyDescent="0.2">
      <c r="A84" s="227" t="s">
        <v>148</v>
      </c>
      <c r="B84" s="228" t="s">
        <v>106</v>
      </c>
      <c r="C84" s="250" t="s">
        <v>107</v>
      </c>
      <c r="D84" s="229"/>
      <c r="E84" s="230"/>
      <c r="F84" s="231"/>
      <c r="G84" s="231">
        <f>SUMIF(AG85:AG91,"&lt;&gt;NOR",G85:G91)</f>
        <v>0</v>
      </c>
      <c r="H84" s="231"/>
      <c r="I84" s="231">
        <f>SUM(I85:I91)</f>
        <v>0</v>
      </c>
      <c r="J84" s="231"/>
      <c r="K84" s="231">
        <f>SUM(K85:K91)</f>
        <v>0</v>
      </c>
      <c r="L84" s="231"/>
      <c r="M84" s="231">
        <f>SUM(M85:M91)</f>
        <v>0</v>
      </c>
      <c r="N84" s="231"/>
      <c r="O84" s="231">
        <f>SUM(O85:O91)</f>
        <v>5.53</v>
      </c>
      <c r="P84" s="231"/>
      <c r="Q84" s="231">
        <f>SUM(Q85:Q91)</f>
        <v>0</v>
      </c>
      <c r="R84" s="231"/>
      <c r="S84" s="231"/>
      <c r="T84" s="232"/>
      <c r="U84" s="226"/>
      <c r="V84" s="226">
        <f>SUM(V85:V91)</f>
        <v>73.06</v>
      </c>
      <c r="W84" s="226"/>
      <c r="X84" s="226"/>
      <c r="AG84" t="s">
        <v>149</v>
      </c>
    </row>
    <row r="85" spans="1:60" ht="22.5" outlineLevel="1" x14ac:dyDescent="0.2">
      <c r="A85" s="233">
        <v>45</v>
      </c>
      <c r="B85" s="234" t="s">
        <v>273</v>
      </c>
      <c r="C85" s="251" t="s">
        <v>274</v>
      </c>
      <c r="D85" s="235" t="s">
        <v>209</v>
      </c>
      <c r="E85" s="236">
        <v>118.17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8">
        <v>3.3099999999999997E-2</v>
      </c>
      <c r="O85" s="238">
        <f>ROUND(E85*N85,2)</f>
        <v>3.91</v>
      </c>
      <c r="P85" s="238">
        <v>0</v>
      </c>
      <c r="Q85" s="238">
        <f>ROUND(E85*P85,2)</f>
        <v>0</v>
      </c>
      <c r="R85" s="238" t="s">
        <v>275</v>
      </c>
      <c r="S85" s="238" t="s">
        <v>154</v>
      </c>
      <c r="T85" s="239" t="s">
        <v>154</v>
      </c>
      <c r="U85" s="225">
        <v>0.24299999999999999</v>
      </c>
      <c r="V85" s="225">
        <f>ROUND(E85*U85,2)</f>
        <v>28.72</v>
      </c>
      <c r="W85" s="225"/>
      <c r="X85" s="225" t="s">
        <v>155</v>
      </c>
      <c r="Y85" s="216"/>
      <c r="Z85" s="216"/>
      <c r="AA85" s="216"/>
      <c r="AB85" s="216"/>
      <c r="AC85" s="216"/>
      <c r="AD85" s="216"/>
      <c r="AE85" s="216"/>
      <c r="AF85" s="216"/>
      <c r="AG85" s="216" t="s">
        <v>156</v>
      </c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</row>
    <row r="86" spans="1:60" ht="22.5" outlineLevel="1" x14ac:dyDescent="0.2">
      <c r="A86" s="223"/>
      <c r="B86" s="224"/>
      <c r="C86" s="252" t="s">
        <v>276</v>
      </c>
      <c r="D86" s="241"/>
      <c r="E86" s="241"/>
      <c r="F86" s="241"/>
      <c r="G86" s="241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16"/>
      <c r="Z86" s="216"/>
      <c r="AA86" s="216"/>
      <c r="AB86" s="216"/>
      <c r="AC86" s="216"/>
      <c r="AD86" s="216"/>
      <c r="AE86" s="216"/>
      <c r="AF86" s="216"/>
      <c r="AG86" s="216" t="s">
        <v>158</v>
      </c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40" t="str">
        <f>C86</f>
        <v>z fošen nebo dílců minimální tloušťky 38 mm, šířky od 2 do 2,5 m, při maximálním zatížení podlahové plochy 3 kPa (300 kg/m2), včetně kotvení,</v>
      </c>
      <c r="BB86" s="216"/>
      <c r="BC86" s="216"/>
      <c r="BD86" s="216"/>
      <c r="BE86" s="216"/>
      <c r="BF86" s="216"/>
      <c r="BG86" s="216"/>
      <c r="BH86" s="216"/>
    </row>
    <row r="87" spans="1:60" ht="22.5" outlineLevel="1" x14ac:dyDescent="0.2">
      <c r="A87" s="233">
        <v>46</v>
      </c>
      <c r="B87" s="234" t="s">
        <v>277</v>
      </c>
      <c r="C87" s="251" t="s">
        <v>278</v>
      </c>
      <c r="D87" s="235" t="s">
        <v>209</v>
      </c>
      <c r="E87" s="236">
        <v>118.17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38" t="s">
        <v>275</v>
      </c>
      <c r="S87" s="238" t="s">
        <v>154</v>
      </c>
      <c r="T87" s="239" t="s">
        <v>154</v>
      </c>
      <c r="U87" s="225">
        <v>0.192</v>
      </c>
      <c r="V87" s="225">
        <f>ROUND(E87*U87,2)</f>
        <v>22.69</v>
      </c>
      <c r="W87" s="225"/>
      <c r="X87" s="225" t="s">
        <v>155</v>
      </c>
      <c r="Y87" s="216"/>
      <c r="Z87" s="216"/>
      <c r="AA87" s="216"/>
      <c r="AB87" s="216"/>
      <c r="AC87" s="216"/>
      <c r="AD87" s="216"/>
      <c r="AE87" s="216"/>
      <c r="AF87" s="216"/>
      <c r="AG87" s="216" t="s">
        <v>156</v>
      </c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</row>
    <row r="88" spans="1:60" outlineLevel="1" x14ac:dyDescent="0.2">
      <c r="A88" s="223"/>
      <c r="B88" s="224"/>
      <c r="C88" s="252" t="s">
        <v>279</v>
      </c>
      <c r="D88" s="241"/>
      <c r="E88" s="241"/>
      <c r="F88" s="241"/>
      <c r="G88" s="241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16"/>
      <c r="Z88" s="216"/>
      <c r="AA88" s="216"/>
      <c r="AB88" s="216"/>
      <c r="AC88" s="216"/>
      <c r="AD88" s="216"/>
      <c r="AE88" s="216"/>
      <c r="AF88" s="216"/>
      <c r="AG88" s="216" t="s">
        <v>158</v>
      </c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40" t="str">
        <f>C88</f>
        <v>z fošen nebo dílců minimální tloušťky 38 mm, šířky od 2 do 2,5 m, při maximálním zatížení podlahové plochy 3 kPa (300 kg/m2),</v>
      </c>
      <c r="BB88" s="216"/>
      <c r="BC88" s="216"/>
      <c r="BD88" s="216"/>
      <c r="BE88" s="216"/>
      <c r="BF88" s="216"/>
      <c r="BG88" s="216"/>
      <c r="BH88" s="216"/>
    </row>
    <row r="89" spans="1:60" ht="22.5" outlineLevel="1" x14ac:dyDescent="0.2">
      <c r="A89" s="233">
        <v>47</v>
      </c>
      <c r="B89" s="234" t="s">
        <v>280</v>
      </c>
      <c r="C89" s="251" t="s">
        <v>281</v>
      </c>
      <c r="D89" s="235" t="s">
        <v>209</v>
      </c>
      <c r="E89" s="236">
        <v>88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8">
        <v>1.8380000000000001E-2</v>
      </c>
      <c r="O89" s="238">
        <f>ROUND(E89*N89,2)</f>
        <v>1.62</v>
      </c>
      <c r="P89" s="238">
        <v>0</v>
      </c>
      <c r="Q89" s="238">
        <f>ROUND(E89*P89,2)</f>
        <v>0</v>
      </c>
      <c r="R89" s="238" t="s">
        <v>275</v>
      </c>
      <c r="S89" s="238" t="s">
        <v>154</v>
      </c>
      <c r="T89" s="239" t="s">
        <v>154</v>
      </c>
      <c r="U89" s="225">
        <v>0.14399999999999999</v>
      </c>
      <c r="V89" s="225">
        <f>ROUND(E89*U89,2)</f>
        <v>12.67</v>
      </c>
      <c r="W89" s="225"/>
      <c r="X89" s="225" t="s">
        <v>155</v>
      </c>
      <c r="Y89" s="216"/>
      <c r="Z89" s="216"/>
      <c r="AA89" s="216"/>
      <c r="AB89" s="216"/>
      <c r="AC89" s="216"/>
      <c r="AD89" s="216"/>
      <c r="AE89" s="216"/>
      <c r="AF89" s="216"/>
      <c r="AG89" s="216" t="s">
        <v>156</v>
      </c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1" x14ac:dyDescent="0.2">
      <c r="A90" s="223"/>
      <c r="B90" s="224"/>
      <c r="C90" s="252" t="s">
        <v>282</v>
      </c>
      <c r="D90" s="241"/>
      <c r="E90" s="241"/>
      <c r="F90" s="241"/>
      <c r="G90" s="241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16"/>
      <c r="Z90" s="216"/>
      <c r="AA90" s="216"/>
      <c r="AB90" s="216"/>
      <c r="AC90" s="216"/>
      <c r="AD90" s="216"/>
      <c r="AE90" s="216"/>
      <c r="AF90" s="216"/>
      <c r="AG90" s="216" t="s">
        <v>158</v>
      </c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ht="22.5" outlineLevel="1" x14ac:dyDescent="0.2">
      <c r="A91" s="242">
        <v>48</v>
      </c>
      <c r="B91" s="243" t="s">
        <v>283</v>
      </c>
      <c r="C91" s="253" t="s">
        <v>284</v>
      </c>
      <c r="D91" s="244" t="s">
        <v>209</v>
      </c>
      <c r="E91" s="245">
        <v>88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7" t="s">
        <v>275</v>
      </c>
      <c r="S91" s="247" t="s">
        <v>154</v>
      </c>
      <c r="T91" s="248" t="s">
        <v>154</v>
      </c>
      <c r="U91" s="225">
        <v>0.10199999999999999</v>
      </c>
      <c r="V91" s="225">
        <f>ROUND(E91*U91,2)</f>
        <v>8.98</v>
      </c>
      <c r="W91" s="225"/>
      <c r="X91" s="225" t="s">
        <v>155</v>
      </c>
      <c r="Y91" s="216"/>
      <c r="Z91" s="216"/>
      <c r="AA91" s="216"/>
      <c r="AB91" s="216"/>
      <c r="AC91" s="216"/>
      <c r="AD91" s="216"/>
      <c r="AE91" s="216"/>
      <c r="AF91" s="216"/>
      <c r="AG91" s="216" t="s">
        <v>156</v>
      </c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</row>
    <row r="92" spans="1:60" x14ac:dyDescent="0.2">
      <c r="A92" s="227" t="s">
        <v>148</v>
      </c>
      <c r="B92" s="228" t="s">
        <v>108</v>
      </c>
      <c r="C92" s="250" t="s">
        <v>109</v>
      </c>
      <c r="D92" s="229"/>
      <c r="E92" s="230"/>
      <c r="F92" s="231"/>
      <c r="G92" s="231">
        <f>SUMIF(AG93:AG103,"&lt;&gt;NOR",G93:G103)</f>
        <v>0</v>
      </c>
      <c r="H92" s="231"/>
      <c r="I92" s="231">
        <f>SUM(I93:I103)</f>
        <v>0</v>
      </c>
      <c r="J92" s="231"/>
      <c r="K92" s="231">
        <f>SUM(K93:K103)</f>
        <v>0</v>
      </c>
      <c r="L92" s="231"/>
      <c r="M92" s="231">
        <f>SUM(M93:M103)</f>
        <v>0</v>
      </c>
      <c r="N92" s="231"/>
      <c r="O92" s="231">
        <f>SUM(O93:O103)</f>
        <v>0.33</v>
      </c>
      <c r="P92" s="231"/>
      <c r="Q92" s="231">
        <f>SUM(Q93:Q103)</f>
        <v>0</v>
      </c>
      <c r="R92" s="231"/>
      <c r="S92" s="231"/>
      <c r="T92" s="232"/>
      <c r="U92" s="226"/>
      <c r="V92" s="226">
        <f>SUM(V93:V103)</f>
        <v>2.64</v>
      </c>
      <c r="W92" s="226"/>
      <c r="X92" s="226"/>
      <c r="AG92" t="s">
        <v>149</v>
      </c>
    </row>
    <row r="93" spans="1:60" ht="22.5" outlineLevel="1" x14ac:dyDescent="0.2">
      <c r="A93" s="233">
        <v>49</v>
      </c>
      <c r="B93" s="234" t="s">
        <v>285</v>
      </c>
      <c r="C93" s="251" t="s">
        <v>286</v>
      </c>
      <c r="D93" s="235" t="s">
        <v>182</v>
      </c>
      <c r="E93" s="236">
        <v>8.59802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38" t="s">
        <v>204</v>
      </c>
      <c r="S93" s="238" t="s">
        <v>154</v>
      </c>
      <c r="T93" s="239" t="s">
        <v>154</v>
      </c>
      <c r="U93" s="225">
        <v>0.307</v>
      </c>
      <c r="V93" s="225">
        <f>ROUND(E93*U93,2)</f>
        <v>2.64</v>
      </c>
      <c r="W93" s="225"/>
      <c r="X93" s="225" t="s">
        <v>109</v>
      </c>
      <c r="Y93" s="216"/>
      <c r="Z93" s="216"/>
      <c r="AA93" s="216"/>
      <c r="AB93" s="216"/>
      <c r="AC93" s="216"/>
      <c r="AD93" s="216"/>
      <c r="AE93" s="216"/>
      <c r="AF93" s="216"/>
      <c r="AG93" s="216" t="s">
        <v>287</v>
      </c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ht="22.5" outlineLevel="1" x14ac:dyDescent="0.2">
      <c r="A94" s="223"/>
      <c r="B94" s="224"/>
      <c r="C94" s="252" t="s">
        <v>288</v>
      </c>
      <c r="D94" s="241"/>
      <c r="E94" s="241"/>
      <c r="F94" s="241"/>
      <c r="G94" s="241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16"/>
      <c r="Z94" s="216"/>
      <c r="AA94" s="216"/>
      <c r="AB94" s="216"/>
      <c r="AC94" s="216"/>
      <c r="AD94" s="216"/>
      <c r="AE94" s="216"/>
      <c r="AF94" s="216"/>
      <c r="AG94" s="216" t="s">
        <v>158</v>
      </c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40" t="str">
        <f>C94</f>
        <v>přesun hmot pro budovy občanské výstavby (JKSO 801), budovy pro bydlení (JKSO 803) budovy pro výrobu a služby (JKSO 812) s nosnou svislou konstrukcí zděnou z cihel nebo tvárnic nebo kovovou</v>
      </c>
      <c r="BB94" s="216"/>
      <c r="BC94" s="216"/>
      <c r="BD94" s="216"/>
      <c r="BE94" s="216"/>
      <c r="BF94" s="216"/>
      <c r="BG94" s="216"/>
      <c r="BH94" s="216"/>
    </row>
    <row r="95" spans="1:60" outlineLevel="1" x14ac:dyDescent="0.2">
      <c r="A95" s="242">
        <v>50</v>
      </c>
      <c r="B95" s="243" t="s">
        <v>289</v>
      </c>
      <c r="C95" s="253" t="s">
        <v>290</v>
      </c>
      <c r="D95" s="244" t="s">
        <v>209</v>
      </c>
      <c r="E95" s="245">
        <v>20</v>
      </c>
      <c r="F95" s="246"/>
      <c r="G95" s="247">
        <f>ROUND(E95*F95,2)</f>
        <v>0</v>
      </c>
      <c r="H95" s="246"/>
      <c r="I95" s="247">
        <f>ROUND(E95*H95,2)</f>
        <v>0</v>
      </c>
      <c r="J95" s="246"/>
      <c r="K95" s="247">
        <f>ROUND(E95*J95,2)</f>
        <v>0</v>
      </c>
      <c r="L95" s="247">
        <v>21</v>
      </c>
      <c r="M95" s="247">
        <f>G95*(1+L95/100)</f>
        <v>0</v>
      </c>
      <c r="N95" s="247">
        <v>0</v>
      </c>
      <c r="O95" s="247">
        <f>ROUND(E95*N95,2)</f>
        <v>0</v>
      </c>
      <c r="P95" s="247">
        <v>0</v>
      </c>
      <c r="Q95" s="247">
        <f>ROUND(E95*P95,2)</f>
        <v>0</v>
      </c>
      <c r="R95" s="247"/>
      <c r="S95" s="247" t="s">
        <v>227</v>
      </c>
      <c r="T95" s="248" t="s">
        <v>228</v>
      </c>
      <c r="U95" s="225">
        <v>0</v>
      </c>
      <c r="V95" s="225">
        <f>ROUND(E95*U95,2)</f>
        <v>0</v>
      </c>
      <c r="W95" s="225"/>
      <c r="X95" s="225" t="s">
        <v>155</v>
      </c>
      <c r="Y95" s="216"/>
      <c r="Z95" s="216"/>
      <c r="AA95" s="216"/>
      <c r="AB95" s="216"/>
      <c r="AC95" s="216"/>
      <c r="AD95" s="216"/>
      <c r="AE95" s="216"/>
      <c r="AF95" s="216"/>
      <c r="AG95" s="216" t="s">
        <v>156</v>
      </c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ht="22.5" outlineLevel="1" x14ac:dyDescent="0.2">
      <c r="A96" s="242">
        <v>51</v>
      </c>
      <c r="B96" s="243" t="s">
        <v>291</v>
      </c>
      <c r="C96" s="253" t="s">
        <v>292</v>
      </c>
      <c r="D96" s="244" t="s">
        <v>209</v>
      </c>
      <c r="E96" s="245">
        <v>13.6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7">
        <v>7.1399999999999996E-3</v>
      </c>
      <c r="O96" s="247">
        <f>ROUND(E96*N96,2)</f>
        <v>0.1</v>
      </c>
      <c r="P96" s="247">
        <v>0</v>
      </c>
      <c r="Q96" s="247">
        <f>ROUND(E96*P96,2)</f>
        <v>0</v>
      </c>
      <c r="R96" s="247" t="s">
        <v>293</v>
      </c>
      <c r="S96" s="247" t="s">
        <v>154</v>
      </c>
      <c r="T96" s="248" t="s">
        <v>154</v>
      </c>
      <c r="U96" s="225">
        <v>0</v>
      </c>
      <c r="V96" s="225">
        <f>ROUND(E96*U96,2)</f>
        <v>0</v>
      </c>
      <c r="W96" s="225"/>
      <c r="X96" s="225" t="s">
        <v>294</v>
      </c>
      <c r="Y96" s="216"/>
      <c r="Z96" s="216"/>
      <c r="AA96" s="216"/>
      <c r="AB96" s="216"/>
      <c r="AC96" s="216"/>
      <c r="AD96" s="216"/>
      <c r="AE96" s="216"/>
      <c r="AF96" s="216"/>
      <c r="AG96" s="216" t="s">
        <v>295</v>
      </c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</row>
    <row r="97" spans="1:60" ht="22.5" outlineLevel="1" x14ac:dyDescent="0.2">
      <c r="A97" s="242">
        <v>52</v>
      </c>
      <c r="B97" s="243" t="s">
        <v>296</v>
      </c>
      <c r="C97" s="253" t="s">
        <v>297</v>
      </c>
      <c r="D97" s="244" t="s">
        <v>209</v>
      </c>
      <c r="E97" s="245">
        <v>13.6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7">
        <v>9.0799999999999995E-3</v>
      </c>
      <c r="O97" s="247">
        <f>ROUND(E97*N97,2)</f>
        <v>0.12</v>
      </c>
      <c r="P97" s="247">
        <v>0</v>
      </c>
      <c r="Q97" s="247">
        <f>ROUND(E97*P97,2)</f>
        <v>0</v>
      </c>
      <c r="R97" s="247" t="s">
        <v>293</v>
      </c>
      <c r="S97" s="247" t="s">
        <v>154</v>
      </c>
      <c r="T97" s="248" t="s">
        <v>154</v>
      </c>
      <c r="U97" s="225">
        <v>0</v>
      </c>
      <c r="V97" s="225">
        <f>ROUND(E97*U97,2)</f>
        <v>0</v>
      </c>
      <c r="W97" s="225"/>
      <c r="X97" s="225" t="s">
        <v>294</v>
      </c>
      <c r="Y97" s="216"/>
      <c r="Z97" s="216"/>
      <c r="AA97" s="216"/>
      <c r="AB97" s="216"/>
      <c r="AC97" s="216"/>
      <c r="AD97" s="216"/>
      <c r="AE97" s="216"/>
      <c r="AF97" s="216"/>
      <c r="AG97" s="216" t="s">
        <v>295</v>
      </c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</row>
    <row r="98" spans="1:60" ht="22.5" outlineLevel="1" x14ac:dyDescent="0.2">
      <c r="A98" s="242">
        <v>53</v>
      </c>
      <c r="B98" s="243" t="s">
        <v>298</v>
      </c>
      <c r="C98" s="253" t="s">
        <v>299</v>
      </c>
      <c r="D98" s="244" t="s">
        <v>209</v>
      </c>
      <c r="E98" s="245">
        <v>83.6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7">
        <v>1.1199999999999999E-3</v>
      </c>
      <c r="O98" s="247">
        <f>ROUND(E98*N98,2)</f>
        <v>0.09</v>
      </c>
      <c r="P98" s="247">
        <v>0</v>
      </c>
      <c r="Q98" s="247">
        <f>ROUND(E98*P98,2)</f>
        <v>0</v>
      </c>
      <c r="R98" s="247" t="s">
        <v>293</v>
      </c>
      <c r="S98" s="247" t="s">
        <v>154</v>
      </c>
      <c r="T98" s="248" t="s">
        <v>154</v>
      </c>
      <c r="U98" s="225">
        <v>0</v>
      </c>
      <c r="V98" s="225">
        <f>ROUND(E98*U98,2)</f>
        <v>0</v>
      </c>
      <c r="W98" s="225"/>
      <c r="X98" s="225" t="s">
        <v>294</v>
      </c>
      <c r="Y98" s="216"/>
      <c r="Z98" s="216"/>
      <c r="AA98" s="216"/>
      <c r="AB98" s="216"/>
      <c r="AC98" s="216"/>
      <c r="AD98" s="216"/>
      <c r="AE98" s="216"/>
      <c r="AF98" s="216"/>
      <c r="AG98" s="216" t="s">
        <v>295</v>
      </c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outlineLevel="1" x14ac:dyDescent="0.2">
      <c r="A99" s="242">
        <v>54</v>
      </c>
      <c r="B99" s="243" t="s">
        <v>300</v>
      </c>
      <c r="C99" s="253" t="s">
        <v>301</v>
      </c>
      <c r="D99" s="244" t="s">
        <v>302</v>
      </c>
      <c r="E99" s="245">
        <v>22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7">
        <v>1E-3</v>
      </c>
      <c r="O99" s="247">
        <f>ROUND(E99*N99,2)</f>
        <v>0.02</v>
      </c>
      <c r="P99" s="247">
        <v>0</v>
      </c>
      <c r="Q99" s="247">
        <f>ROUND(E99*P99,2)</f>
        <v>0</v>
      </c>
      <c r="R99" s="247" t="s">
        <v>293</v>
      </c>
      <c r="S99" s="247" t="s">
        <v>154</v>
      </c>
      <c r="T99" s="248" t="s">
        <v>154</v>
      </c>
      <c r="U99" s="225">
        <v>0</v>
      </c>
      <c r="V99" s="225">
        <f>ROUND(E99*U99,2)</f>
        <v>0</v>
      </c>
      <c r="W99" s="225"/>
      <c r="X99" s="225" t="s">
        <v>294</v>
      </c>
      <c r="Y99" s="216"/>
      <c r="Z99" s="216"/>
      <c r="AA99" s="216"/>
      <c r="AB99" s="216"/>
      <c r="AC99" s="216"/>
      <c r="AD99" s="216"/>
      <c r="AE99" s="216"/>
      <c r="AF99" s="216"/>
      <c r="AG99" s="216" t="s">
        <v>303</v>
      </c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</row>
    <row r="100" spans="1:60" outlineLevel="1" x14ac:dyDescent="0.2">
      <c r="A100" s="242">
        <v>55</v>
      </c>
      <c r="B100" s="243" t="s">
        <v>304</v>
      </c>
      <c r="C100" s="253" t="s">
        <v>305</v>
      </c>
      <c r="D100" s="244" t="s">
        <v>178</v>
      </c>
      <c r="E100" s="245">
        <v>9.35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7">
        <v>0</v>
      </c>
      <c r="O100" s="247">
        <f>ROUND(E100*N100,2)</f>
        <v>0</v>
      </c>
      <c r="P100" s="247">
        <v>0</v>
      </c>
      <c r="Q100" s="247">
        <f>ROUND(E100*P100,2)</f>
        <v>0</v>
      </c>
      <c r="R100" s="247"/>
      <c r="S100" s="247" t="s">
        <v>227</v>
      </c>
      <c r="T100" s="248" t="s">
        <v>228</v>
      </c>
      <c r="U100" s="225">
        <v>0</v>
      </c>
      <c r="V100" s="225">
        <f>ROUND(E100*U100,2)</f>
        <v>0</v>
      </c>
      <c r="W100" s="225"/>
      <c r="X100" s="225" t="s">
        <v>155</v>
      </c>
      <c r="Y100" s="216"/>
      <c r="Z100" s="216"/>
      <c r="AA100" s="216"/>
      <c r="AB100" s="216"/>
      <c r="AC100" s="216"/>
      <c r="AD100" s="216"/>
      <c r="AE100" s="216"/>
      <c r="AF100" s="216"/>
      <c r="AG100" s="216" t="s">
        <v>156</v>
      </c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</row>
    <row r="101" spans="1:60" outlineLevel="1" x14ac:dyDescent="0.2">
      <c r="A101" s="242">
        <v>56</v>
      </c>
      <c r="B101" s="243" t="s">
        <v>306</v>
      </c>
      <c r="C101" s="253" t="s">
        <v>307</v>
      </c>
      <c r="D101" s="244" t="s">
        <v>226</v>
      </c>
      <c r="E101" s="245">
        <v>1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7">
        <v>0</v>
      </c>
      <c r="O101" s="247">
        <f>ROUND(E101*N101,2)</f>
        <v>0</v>
      </c>
      <c r="P101" s="247">
        <v>0</v>
      </c>
      <c r="Q101" s="247">
        <f>ROUND(E101*P101,2)</f>
        <v>0</v>
      </c>
      <c r="R101" s="247"/>
      <c r="S101" s="247" t="s">
        <v>227</v>
      </c>
      <c r="T101" s="248" t="s">
        <v>308</v>
      </c>
      <c r="U101" s="225">
        <v>0</v>
      </c>
      <c r="V101" s="225">
        <f>ROUND(E101*U101,2)</f>
        <v>0</v>
      </c>
      <c r="W101" s="225"/>
      <c r="X101" s="225" t="s">
        <v>294</v>
      </c>
      <c r="Y101" s="216"/>
      <c r="Z101" s="216"/>
      <c r="AA101" s="216"/>
      <c r="AB101" s="216"/>
      <c r="AC101" s="216"/>
      <c r="AD101" s="216"/>
      <c r="AE101" s="216"/>
      <c r="AF101" s="216"/>
      <c r="AG101" s="216" t="s">
        <v>295</v>
      </c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</row>
    <row r="102" spans="1:60" outlineLevel="1" x14ac:dyDescent="0.2">
      <c r="A102" s="242">
        <v>57</v>
      </c>
      <c r="B102" s="243" t="s">
        <v>309</v>
      </c>
      <c r="C102" s="253" t="s">
        <v>310</v>
      </c>
      <c r="D102" s="244" t="s">
        <v>311</v>
      </c>
      <c r="E102" s="245">
        <v>1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7">
        <v>0</v>
      </c>
      <c r="O102" s="247">
        <f>ROUND(E102*N102,2)</f>
        <v>0</v>
      </c>
      <c r="P102" s="247">
        <v>0</v>
      </c>
      <c r="Q102" s="247">
        <f>ROUND(E102*P102,2)</f>
        <v>0</v>
      </c>
      <c r="R102" s="247"/>
      <c r="S102" s="247" t="s">
        <v>227</v>
      </c>
      <c r="T102" s="248" t="s">
        <v>228</v>
      </c>
      <c r="U102" s="225">
        <v>0</v>
      </c>
      <c r="V102" s="225">
        <f>ROUND(E102*U102,2)</f>
        <v>0</v>
      </c>
      <c r="W102" s="225"/>
      <c r="X102" s="225" t="s">
        <v>155</v>
      </c>
      <c r="Y102" s="216"/>
      <c r="Z102" s="216"/>
      <c r="AA102" s="216"/>
      <c r="AB102" s="216"/>
      <c r="AC102" s="216"/>
      <c r="AD102" s="216"/>
      <c r="AE102" s="216"/>
      <c r="AF102" s="216"/>
      <c r="AG102" s="216" t="s">
        <v>156</v>
      </c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</row>
    <row r="103" spans="1:60" outlineLevel="1" x14ac:dyDescent="0.2">
      <c r="A103" s="242">
        <v>58</v>
      </c>
      <c r="B103" s="243" t="s">
        <v>312</v>
      </c>
      <c r="C103" s="253" t="s">
        <v>313</v>
      </c>
      <c r="D103" s="244" t="s">
        <v>311</v>
      </c>
      <c r="E103" s="245">
        <v>1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21</v>
      </c>
      <c r="M103" s="247">
        <f>G103*(1+L103/100)</f>
        <v>0</v>
      </c>
      <c r="N103" s="247">
        <v>0</v>
      </c>
      <c r="O103" s="247">
        <f>ROUND(E103*N103,2)</f>
        <v>0</v>
      </c>
      <c r="P103" s="247">
        <v>0</v>
      </c>
      <c r="Q103" s="247">
        <f>ROUND(E103*P103,2)</f>
        <v>0</v>
      </c>
      <c r="R103" s="247"/>
      <c r="S103" s="247" t="s">
        <v>227</v>
      </c>
      <c r="T103" s="248" t="s">
        <v>228</v>
      </c>
      <c r="U103" s="225">
        <v>0</v>
      </c>
      <c r="V103" s="225">
        <f>ROUND(E103*U103,2)</f>
        <v>0</v>
      </c>
      <c r="W103" s="225"/>
      <c r="X103" s="225" t="s">
        <v>155</v>
      </c>
      <c r="Y103" s="216"/>
      <c r="Z103" s="216"/>
      <c r="AA103" s="216"/>
      <c r="AB103" s="216"/>
      <c r="AC103" s="216"/>
      <c r="AD103" s="216"/>
      <c r="AE103" s="216"/>
      <c r="AF103" s="216"/>
      <c r="AG103" s="216" t="s">
        <v>156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x14ac:dyDescent="0.2">
      <c r="A104" s="227" t="s">
        <v>148</v>
      </c>
      <c r="B104" s="228" t="s">
        <v>110</v>
      </c>
      <c r="C104" s="250" t="s">
        <v>111</v>
      </c>
      <c r="D104" s="229"/>
      <c r="E104" s="230"/>
      <c r="F104" s="231"/>
      <c r="G104" s="231">
        <f>SUMIF(AG105:AG105,"&lt;&gt;NOR",G105:G105)</f>
        <v>0</v>
      </c>
      <c r="H104" s="231"/>
      <c r="I104" s="231">
        <f>SUM(I105:I105)</f>
        <v>0</v>
      </c>
      <c r="J104" s="231"/>
      <c r="K104" s="231">
        <f>SUM(K105:K105)</f>
        <v>0</v>
      </c>
      <c r="L104" s="231"/>
      <c r="M104" s="231">
        <f>SUM(M105:M105)</f>
        <v>0</v>
      </c>
      <c r="N104" s="231"/>
      <c r="O104" s="231">
        <f>SUM(O105:O105)</f>
        <v>0.08</v>
      </c>
      <c r="P104" s="231"/>
      <c r="Q104" s="231">
        <f>SUM(Q105:Q105)</f>
        <v>0</v>
      </c>
      <c r="R104" s="231"/>
      <c r="S104" s="231"/>
      <c r="T104" s="232"/>
      <c r="U104" s="226"/>
      <c r="V104" s="226">
        <f>SUM(V105:V105)</f>
        <v>16.07</v>
      </c>
      <c r="W104" s="226"/>
      <c r="X104" s="226"/>
      <c r="AG104" t="s">
        <v>149</v>
      </c>
    </row>
    <row r="105" spans="1:60" ht="22.5" outlineLevel="1" x14ac:dyDescent="0.2">
      <c r="A105" s="242">
        <v>59</v>
      </c>
      <c r="B105" s="243" t="s">
        <v>236</v>
      </c>
      <c r="C105" s="253" t="s">
        <v>237</v>
      </c>
      <c r="D105" s="244" t="s">
        <v>209</v>
      </c>
      <c r="E105" s="245">
        <v>28.38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7">
        <v>2.7499999999999998E-3</v>
      </c>
      <c r="O105" s="247">
        <f>ROUND(E105*N105,2)</f>
        <v>0.08</v>
      </c>
      <c r="P105" s="247">
        <v>0</v>
      </c>
      <c r="Q105" s="247">
        <f>ROUND(E105*P105,2)</f>
        <v>0</v>
      </c>
      <c r="R105" s="247" t="s">
        <v>238</v>
      </c>
      <c r="S105" s="247" t="s">
        <v>154</v>
      </c>
      <c r="T105" s="248" t="s">
        <v>154</v>
      </c>
      <c r="U105" s="225">
        <v>0.56630999999999998</v>
      </c>
      <c r="V105" s="225">
        <f>ROUND(E105*U105,2)</f>
        <v>16.07</v>
      </c>
      <c r="W105" s="225"/>
      <c r="X105" s="225" t="s">
        <v>190</v>
      </c>
      <c r="Y105" s="216"/>
      <c r="Z105" s="216"/>
      <c r="AA105" s="216"/>
      <c r="AB105" s="216"/>
      <c r="AC105" s="216"/>
      <c r="AD105" s="216"/>
      <c r="AE105" s="216"/>
      <c r="AF105" s="216"/>
      <c r="AG105" s="216" t="s">
        <v>239</v>
      </c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x14ac:dyDescent="0.2">
      <c r="A106" s="227" t="s">
        <v>148</v>
      </c>
      <c r="B106" s="228" t="s">
        <v>112</v>
      </c>
      <c r="C106" s="250" t="s">
        <v>113</v>
      </c>
      <c r="D106" s="229"/>
      <c r="E106" s="230"/>
      <c r="F106" s="231"/>
      <c r="G106" s="231">
        <f>SUMIF(AG107:AG120,"&lt;&gt;NOR",G107:G120)</f>
        <v>0</v>
      </c>
      <c r="H106" s="231"/>
      <c r="I106" s="231">
        <f>SUM(I107:I120)</f>
        <v>0</v>
      </c>
      <c r="J106" s="231"/>
      <c r="K106" s="231">
        <f>SUM(K107:K120)</f>
        <v>0</v>
      </c>
      <c r="L106" s="231"/>
      <c r="M106" s="231">
        <f>SUM(M107:M120)</f>
        <v>0</v>
      </c>
      <c r="N106" s="231"/>
      <c r="O106" s="231">
        <f>SUM(O107:O120)</f>
        <v>0.12</v>
      </c>
      <c r="P106" s="231"/>
      <c r="Q106" s="231">
        <f>SUM(Q107:Q120)</f>
        <v>0</v>
      </c>
      <c r="R106" s="231"/>
      <c r="S106" s="231"/>
      <c r="T106" s="232"/>
      <c r="U106" s="226"/>
      <c r="V106" s="226">
        <f>SUM(V107:V120)</f>
        <v>23.15</v>
      </c>
      <c r="W106" s="226"/>
      <c r="X106" s="226"/>
      <c r="AG106" t="s">
        <v>149</v>
      </c>
    </row>
    <row r="107" spans="1:60" ht="22.5" outlineLevel="1" x14ac:dyDescent="0.2">
      <c r="A107" s="242">
        <v>60</v>
      </c>
      <c r="B107" s="243" t="s">
        <v>314</v>
      </c>
      <c r="C107" s="253" t="s">
        <v>315</v>
      </c>
      <c r="D107" s="244" t="s">
        <v>178</v>
      </c>
      <c r="E107" s="245">
        <v>8.6999999999999993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7">
        <v>6.3000000000000003E-4</v>
      </c>
      <c r="O107" s="247">
        <f>ROUND(E107*N107,2)</f>
        <v>0.01</v>
      </c>
      <c r="P107" s="247">
        <v>0</v>
      </c>
      <c r="Q107" s="247">
        <f>ROUND(E107*P107,2)</f>
        <v>0</v>
      </c>
      <c r="R107" s="247" t="s">
        <v>246</v>
      </c>
      <c r="S107" s="247" t="s">
        <v>154</v>
      </c>
      <c r="T107" s="248" t="s">
        <v>154</v>
      </c>
      <c r="U107" s="225">
        <v>0.50355000000000005</v>
      </c>
      <c r="V107" s="225">
        <f>ROUND(E107*U107,2)</f>
        <v>4.38</v>
      </c>
      <c r="W107" s="225"/>
      <c r="X107" s="225" t="s">
        <v>155</v>
      </c>
      <c r="Y107" s="216"/>
      <c r="Z107" s="216"/>
      <c r="AA107" s="216"/>
      <c r="AB107" s="216"/>
      <c r="AC107" s="216"/>
      <c r="AD107" s="216"/>
      <c r="AE107" s="216"/>
      <c r="AF107" s="216"/>
      <c r="AG107" s="216" t="s">
        <v>247</v>
      </c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</row>
    <row r="108" spans="1:60" ht="22.5" outlineLevel="1" x14ac:dyDescent="0.2">
      <c r="A108" s="242">
        <v>61</v>
      </c>
      <c r="B108" s="243" t="s">
        <v>316</v>
      </c>
      <c r="C108" s="253" t="s">
        <v>317</v>
      </c>
      <c r="D108" s="244" t="s">
        <v>178</v>
      </c>
      <c r="E108" s="245">
        <v>8.6999999999999993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7">
        <v>2.9299999999999999E-3</v>
      </c>
      <c r="O108" s="247">
        <f>ROUND(E108*N108,2)</f>
        <v>0.03</v>
      </c>
      <c r="P108" s="247">
        <v>0</v>
      </c>
      <c r="Q108" s="247">
        <f>ROUND(E108*P108,2)</f>
        <v>0</v>
      </c>
      <c r="R108" s="247" t="s">
        <v>246</v>
      </c>
      <c r="S108" s="247" t="s">
        <v>154</v>
      </c>
      <c r="T108" s="248" t="s">
        <v>154</v>
      </c>
      <c r="U108" s="225">
        <v>0.5645</v>
      </c>
      <c r="V108" s="225">
        <f>ROUND(E108*U108,2)</f>
        <v>4.91</v>
      </c>
      <c r="W108" s="225"/>
      <c r="X108" s="225" t="s">
        <v>155</v>
      </c>
      <c r="Y108" s="216"/>
      <c r="Z108" s="216"/>
      <c r="AA108" s="216"/>
      <c r="AB108" s="216"/>
      <c r="AC108" s="216"/>
      <c r="AD108" s="216"/>
      <c r="AE108" s="216"/>
      <c r="AF108" s="216"/>
      <c r="AG108" s="216" t="s">
        <v>247</v>
      </c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</row>
    <row r="109" spans="1:60" ht="33.75" outlineLevel="1" x14ac:dyDescent="0.2">
      <c r="A109" s="242">
        <v>62</v>
      </c>
      <c r="B109" s="243" t="s">
        <v>244</v>
      </c>
      <c r="C109" s="253" t="s">
        <v>245</v>
      </c>
      <c r="D109" s="244" t="s">
        <v>209</v>
      </c>
      <c r="E109" s="245">
        <v>0.25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7">
        <v>1.8870000000000001E-2</v>
      </c>
      <c r="O109" s="247">
        <f>ROUND(E109*N109,2)</f>
        <v>0</v>
      </c>
      <c r="P109" s="247">
        <v>0</v>
      </c>
      <c r="Q109" s="247">
        <f>ROUND(E109*P109,2)</f>
        <v>0</v>
      </c>
      <c r="R109" s="247" t="s">
        <v>246</v>
      </c>
      <c r="S109" s="247" t="s">
        <v>154</v>
      </c>
      <c r="T109" s="248" t="s">
        <v>154</v>
      </c>
      <c r="U109" s="225">
        <v>1.4632499999999999</v>
      </c>
      <c r="V109" s="225">
        <f>ROUND(E109*U109,2)</f>
        <v>0.37</v>
      </c>
      <c r="W109" s="225"/>
      <c r="X109" s="225" t="s">
        <v>155</v>
      </c>
      <c r="Y109" s="216"/>
      <c r="Z109" s="216"/>
      <c r="AA109" s="216"/>
      <c r="AB109" s="216"/>
      <c r="AC109" s="216"/>
      <c r="AD109" s="216"/>
      <c r="AE109" s="216"/>
      <c r="AF109" s="216"/>
      <c r="AG109" s="216" t="s">
        <v>247</v>
      </c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</row>
    <row r="110" spans="1:60" outlineLevel="1" x14ac:dyDescent="0.2">
      <c r="A110" s="242">
        <v>63</v>
      </c>
      <c r="B110" s="243" t="s">
        <v>248</v>
      </c>
      <c r="C110" s="253" t="s">
        <v>249</v>
      </c>
      <c r="D110" s="244" t="s">
        <v>209</v>
      </c>
      <c r="E110" s="245">
        <v>0.25</v>
      </c>
      <c r="F110" s="246"/>
      <c r="G110" s="247">
        <f>ROUND(E110*F110,2)</f>
        <v>0</v>
      </c>
      <c r="H110" s="246"/>
      <c r="I110" s="247">
        <f>ROUND(E110*H110,2)</f>
        <v>0</v>
      </c>
      <c r="J110" s="246"/>
      <c r="K110" s="247">
        <f>ROUND(E110*J110,2)</f>
        <v>0</v>
      </c>
      <c r="L110" s="247">
        <v>21</v>
      </c>
      <c r="M110" s="247">
        <f>G110*(1+L110/100)</f>
        <v>0</v>
      </c>
      <c r="N110" s="247">
        <v>1.304E-2</v>
      </c>
      <c r="O110" s="247">
        <f>ROUND(E110*N110,2)</f>
        <v>0</v>
      </c>
      <c r="P110" s="247">
        <v>0</v>
      </c>
      <c r="Q110" s="247">
        <f>ROUND(E110*P110,2)</f>
        <v>0</v>
      </c>
      <c r="R110" s="247" t="s">
        <v>246</v>
      </c>
      <c r="S110" s="247" t="s">
        <v>154</v>
      </c>
      <c r="T110" s="248" t="s">
        <v>154</v>
      </c>
      <c r="U110" s="225">
        <v>1.4782</v>
      </c>
      <c r="V110" s="225">
        <f>ROUND(E110*U110,2)</f>
        <v>0.37</v>
      </c>
      <c r="W110" s="225"/>
      <c r="X110" s="225" t="s">
        <v>155</v>
      </c>
      <c r="Y110" s="216"/>
      <c r="Z110" s="216"/>
      <c r="AA110" s="216"/>
      <c r="AB110" s="216"/>
      <c r="AC110" s="216"/>
      <c r="AD110" s="216"/>
      <c r="AE110" s="216"/>
      <c r="AF110" s="216"/>
      <c r="AG110" s="216" t="s">
        <v>247</v>
      </c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</row>
    <row r="111" spans="1:60" ht="22.5" outlineLevel="1" x14ac:dyDescent="0.2">
      <c r="A111" s="242">
        <v>64</v>
      </c>
      <c r="B111" s="243" t="s">
        <v>250</v>
      </c>
      <c r="C111" s="253" t="s">
        <v>251</v>
      </c>
      <c r="D111" s="244" t="s">
        <v>178</v>
      </c>
      <c r="E111" s="245">
        <v>9.1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7">
        <v>4.0000000000000003E-5</v>
      </c>
      <c r="O111" s="247">
        <f>ROUND(E111*N111,2)</f>
        <v>0</v>
      </c>
      <c r="P111" s="247">
        <v>0</v>
      </c>
      <c r="Q111" s="247">
        <f>ROUND(E111*P111,2)</f>
        <v>0</v>
      </c>
      <c r="R111" s="247" t="s">
        <v>246</v>
      </c>
      <c r="S111" s="247" t="s">
        <v>154</v>
      </c>
      <c r="T111" s="248" t="s">
        <v>154</v>
      </c>
      <c r="U111" s="225">
        <v>0.27024999999999999</v>
      </c>
      <c r="V111" s="225">
        <f>ROUND(E111*U111,2)</f>
        <v>2.46</v>
      </c>
      <c r="W111" s="225"/>
      <c r="X111" s="225" t="s">
        <v>155</v>
      </c>
      <c r="Y111" s="216"/>
      <c r="Z111" s="216"/>
      <c r="AA111" s="216"/>
      <c r="AB111" s="216"/>
      <c r="AC111" s="216"/>
      <c r="AD111" s="216"/>
      <c r="AE111" s="216"/>
      <c r="AF111" s="216"/>
      <c r="AG111" s="216" t="s">
        <v>247</v>
      </c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</row>
    <row r="112" spans="1:60" ht="22.5" outlineLevel="1" x14ac:dyDescent="0.2">
      <c r="A112" s="242">
        <v>65</v>
      </c>
      <c r="B112" s="243" t="s">
        <v>256</v>
      </c>
      <c r="C112" s="253" t="s">
        <v>257</v>
      </c>
      <c r="D112" s="244" t="s">
        <v>203</v>
      </c>
      <c r="E112" s="245">
        <v>1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21</v>
      </c>
      <c r="M112" s="247">
        <f>G112*(1+L112/100)</f>
        <v>0</v>
      </c>
      <c r="N112" s="247">
        <v>1.65E-3</v>
      </c>
      <c r="O112" s="247">
        <f>ROUND(E112*N112,2)</f>
        <v>0</v>
      </c>
      <c r="P112" s="247">
        <v>0</v>
      </c>
      <c r="Q112" s="247">
        <f>ROUND(E112*P112,2)</f>
        <v>0</v>
      </c>
      <c r="R112" s="247" t="s">
        <v>246</v>
      </c>
      <c r="S112" s="247" t="s">
        <v>154</v>
      </c>
      <c r="T112" s="248" t="s">
        <v>154</v>
      </c>
      <c r="U112" s="225">
        <v>1.0879000000000001</v>
      </c>
      <c r="V112" s="225">
        <f>ROUND(E112*U112,2)</f>
        <v>1.0900000000000001</v>
      </c>
      <c r="W112" s="225"/>
      <c r="X112" s="225" t="s">
        <v>155</v>
      </c>
      <c r="Y112" s="216"/>
      <c r="Z112" s="216"/>
      <c r="AA112" s="216"/>
      <c r="AB112" s="216"/>
      <c r="AC112" s="216"/>
      <c r="AD112" s="216"/>
      <c r="AE112" s="216"/>
      <c r="AF112" s="216"/>
      <c r="AG112" s="216" t="s">
        <v>247</v>
      </c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</row>
    <row r="113" spans="1:60" ht="22.5" outlineLevel="1" x14ac:dyDescent="0.2">
      <c r="A113" s="242">
        <v>66</v>
      </c>
      <c r="B113" s="243" t="s">
        <v>252</v>
      </c>
      <c r="C113" s="253" t="s">
        <v>253</v>
      </c>
      <c r="D113" s="244" t="s">
        <v>203</v>
      </c>
      <c r="E113" s="245">
        <v>9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7">
        <v>5.0000000000000002E-5</v>
      </c>
      <c r="O113" s="247">
        <f>ROUND(E113*N113,2)</f>
        <v>0</v>
      </c>
      <c r="P113" s="247">
        <v>0</v>
      </c>
      <c r="Q113" s="247">
        <f>ROUND(E113*P113,2)</f>
        <v>0</v>
      </c>
      <c r="R113" s="247" t="s">
        <v>246</v>
      </c>
      <c r="S113" s="247" t="s">
        <v>154</v>
      </c>
      <c r="T113" s="248" t="s">
        <v>154</v>
      </c>
      <c r="U113" s="225">
        <v>0.115</v>
      </c>
      <c r="V113" s="225">
        <f>ROUND(E113*U113,2)</f>
        <v>1.04</v>
      </c>
      <c r="W113" s="225"/>
      <c r="X113" s="225" t="s">
        <v>155</v>
      </c>
      <c r="Y113" s="216"/>
      <c r="Z113" s="216"/>
      <c r="AA113" s="216"/>
      <c r="AB113" s="216"/>
      <c r="AC113" s="216"/>
      <c r="AD113" s="216"/>
      <c r="AE113" s="216"/>
      <c r="AF113" s="216"/>
      <c r="AG113" s="216" t="s">
        <v>247</v>
      </c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</row>
    <row r="114" spans="1:60" ht="22.5" outlineLevel="1" x14ac:dyDescent="0.2">
      <c r="A114" s="242">
        <v>67</v>
      </c>
      <c r="B114" s="243" t="s">
        <v>318</v>
      </c>
      <c r="C114" s="253" t="s">
        <v>319</v>
      </c>
      <c r="D114" s="244" t="s">
        <v>178</v>
      </c>
      <c r="E114" s="245">
        <v>6.6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7">
        <v>3.7200000000000002E-3</v>
      </c>
      <c r="O114" s="247">
        <f>ROUND(E114*N114,2)</f>
        <v>0.02</v>
      </c>
      <c r="P114" s="247">
        <v>0</v>
      </c>
      <c r="Q114" s="247">
        <f>ROUND(E114*P114,2)</f>
        <v>0</v>
      </c>
      <c r="R114" s="247" t="s">
        <v>246</v>
      </c>
      <c r="S114" s="247" t="s">
        <v>154</v>
      </c>
      <c r="T114" s="248" t="s">
        <v>154</v>
      </c>
      <c r="U114" s="225">
        <v>0.33005000000000001</v>
      </c>
      <c r="V114" s="225">
        <f>ROUND(E114*U114,2)</f>
        <v>2.1800000000000002</v>
      </c>
      <c r="W114" s="225"/>
      <c r="X114" s="225" t="s">
        <v>155</v>
      </c>
      <c r="Y114" s="216"/>
      <c r="Z114" s="216"/>
      <c r="AA114" s="216"/>
      <c r="AB114" s="216"/>
      <c r="AC114" s="216"/>
      <c r="AD114" s="216"/>
      <c r="AE114" s="216"/>
      <c r="AF114" s="216"/>
      <c r="AG114" s="216" t="s">
        <v>247</v>
      </c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</row>
    <row r="115" spans="1:60" ht="22.5" outlineLevel="1" x14ac:dyDescent="0.2">
      <c r="A115" s="242">
        <v>68</v>
      </c>
      <c r="B115" s="243" t="s">
        <v>254</v>
      </c>
      <c r="C115" s="253" t="s">
        <v>255</v>
      </c>
      <c r="D115" s="244" t="s">
        <v>203</v>
      </c>
      <c r="E115" s="245">
        <v>2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7">
        <v>2.0000000000000002E-5</v>
      </c>
      <c r="O115" s="247">
        <f>ROUND(E115*N115,2)</f>
        <v>0</v>
      </c>
      <c r="P115" s="247">
        <v>0</v>
      </c>
      <c r="Q115" s="247">
        <f>ROUND(E115*P115,2)</f>
        <v>0</v>
      </c>
      <c r="R115" s="247" t="s">
        <v>246</v>
      </c>
      <c r="S115" s="247" t="s">
        <v>154</v>
      </c>
      <c r="T115" s="248" t="s">
        <v>154</v>
      </c>
      <c r="U115" s="225">
        <v>0.09</v>
      </c>
      <c r="V115" s="225">
        <f>ROUND(E115*U115,2)</f>
        <v>0.18</v>
      </c>
      <c r="W115" s="225"/>
      <c r="X115" s="225" t="s">
        <v>155</v>
      </c>
      <c r="Y115" s="216"/>
      <c r="Z115" s="216"/>
      <c r="AA115" s="216"/>
      <c r="AB115" s="216"/>
      <c r="AC115" s="216"/>
      <c r="AD115" s="216"/>
      <c r="AE115" s="216"/>
      <c r="AF115" s="216"/>
      <c r="AG115" s="216" t="s">
        <v>247</v>
      </c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</row>
    <row r="116" spans="1:60" outlineLevel="1" x14ac:dyDescent="0.2">
      <c r="A116" s="242">
        <v>69</v>
      </c>
      <c r="B116" s="243" t="s">
        <v>242</v>
      </c>
      <c r="C116" s="253" t="s">
        <v>243</v>
      </c>
      <c r="D116" s="244" t="s">
        <v>178</v>
      </c>
      <c r="E116" s="245">
        <v>9.1</v>
      </c>
      <c r="F116" s="246"/>
      <c r="G116" s="247">
        <f>ROUND(E116*F116,2)</f>
        <v>0</v>
      </c>
      <c r="H116" s="246"/>
      <c r="I116" s="247">
        <f>ROUND(E116*H116,2)</f>
        <v>0</v>
      </c>
      <c r="J116" s="246"/>
      <c r="K116" s="247">
        <f>ROUND(E116*J116,2)</f>
        <v>0</v>
      </c>
      <c r="L116" s="247">
        <v>21</v>
      </c>
      <c r="M116" s="247">
        <f>G116*(1+L116/100)</f>
        <v>0</v>
      </c>
      <c r="N116" s="247">
        <v>2.66E-3</v>
      </c>
      <c r="O116" s="247">
        <f>ROUND(E116*N116,2)</f>
        <v>0.02</v>
      </c>
      <c r="P116" s="247">
        <v>0</v>
      </c>
      <c r="Q116" s="247">
        <f>ROUND(E116*P116,2)</f>
        <v>0</v>
      </c>
      <c r="R116" s="247"/>
      <c r="S116" s="247" t="s">
        <v>154</v>
      </c>
      <c r="T116" s="248" t="s">
        <v>154</v>
      </c>
      <c r="U116" s="225">
        <v>0</v>
      </c>
      <c r="V116" s="225">
        <f>ROUND(E116*U116,2)</f>
        <v>0</v>
      </c>
      <c r="W116" s="225"/>
      <c r="X116" s="225" t="s">
        <v>190</v>
      </c>
      <c r="Y116" s="216"/>
      <c r="Z116" s="216"/>
      <c r="AA116" s="216"/>
      <c r="AB116" s="216"/>
      <c r="AC116" s="216"/>
      <c r="AD116" s="216"/>
      <c r="AE116" s="216"/>
      <c r="AF116" s="216"/>
      <c r="AG116" s="216" t="s">
        <v>239</v>
      </c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</row>
    <row r="117" spans="1:60" outlineLevel="1" x14ac:dyDescent="0.2">
      <c r="A117" s="242">
        <v>70</v>
      </c>
      <c r="B117" s="243" t="s">
        <v>320</v>
      </c>
      <c r="C117" s="253" t="s">
        <v>321</v>
      </c>
      <c r="D117" s="244" t="s">
        <v>178</v>
      </c>
      <c r="E117" s="245">
        <v>6.6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7">
        <v>2.9399999999999999E-3</v>
      </c>
      <c r="O117" s="247">
        <f>ROUND(E117*N117,2)</f>
        <v>0.02</v>
      </c>
      <c r="P117" s="247">
        <v>0</v>
      </c>
      <c r="Q117" s="247">
        <f>ROUND(E117*P117,2)</f>
        <v>0</v>
      </c>
      <c r="R117" s="247"/>
      <c r="S117" s="247" t="s">
        <v>154</v>
      </c>
      <c r="T117" s="248" t="s">
        <v>154</v>
      </c>
      <c r="U117" s="225">
        <v>0</v>
      </c>
      <c r="V117" s="225">
        <f>ROUND(E117*U117,2)</f>
        <v>0</v>
      </c>
      <c r="W117" s="225"/>
      <c r="X117" s="225" t="s">
        <v>190</v>
      </c>
      <c r="Y117" s="216"/>
      <c r="Z117" s="216"/>
      <c r="AA117" s="216"/>
      <c r="AB117" s="216"/>
      <c r="AC117" s="216"/>
      <c r="AD117" s="216"/>
      <c r="AE117" s="216"/>
      <c r="AF117" s="216"/>
      <c r="AG117" s="216" t="s">
        <v>239</v>
      </c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</row>
    <row r="118" spans="1:60" outlineLevel="1" x14ac:dyDescent="0.2">
      <c r="A118" s="242">
        <v>71</v>
      </c>
      <c r="B118" s="243" t="s">
        <v>240</v>
      </c>
      <c r="C118" s="253" t="s">
        <v>241</v>
      </c>
      <c r="D118" s="244" t="s">
        <v>178</v>
      </c>
      <c r="E118" s="245">
        <v>4.7</v>
      </c>
      <c r="F118" s="246"/>
      <c r="G118" s="247">
        <f>ROUND(E118*F118,2)</f>
        <v>0</v>
      </c>
      <c r="H118" s="246"/>
      <c r="I118" s="247">
        <f>ROUND(E118*H118,2)</f>
        <v>0</v>
      </c>
      <c r="J118" s="246"/>
      <c r="K118" s="247">
        <f>ROUND(E118*J118,2)</f>
        <v>0</v>
      </c>
      <c r="L118" s="247">
        <v>21</v>
      </c>
      <c r="M118" s="247">
        <f>G118*(1+L118/100)</f>
        <v>0</v>
      </c>
      <c r="N118" s="247">
        <v>2.0699999999999998E-3</v>
      </c>
      <c r="O118" s="247">
        <f>ROUND(E118*N118,2)</f>
        <v>0.01</v>
      </c>
      <c r="P118" s="247">
        <v>0</v>
      </c>
      <c r="Q118" s="247">
        <f>ROUND(E118*P118,2)</f>
        <v>0</v>
      </c>
      <c r="R118" s="247"/>
      <c r="S118" s="247" t="s">
        <v>154</v>
      </c>
      <c r="T118" s="248" t="s">
        <v>154</v>
      </c>
      <c r="U118" s="225">
        <v>0</v>
      </c>
      <c r="V118" s="225">
        <f>ROUND(E118*U118,2)</f>
        <v>0</v>
      </c>
      <c r="W118" s="225"/>
      <c r="X118" s="225" t="s">
        <v>190</v>
      </c>
      <c r="Y118" s="216"/>
      <c r="Z118" s="216"/>
      <c r="AA118" s="216"/>
      <c r="AB118" s="216"/>
      <c r="AC118" s="216"/>
      <c r="AD118" s="216"/>
      <c r="AE118" s="216"/>
      <c r="AF118" s="216"/>
      <c r="AG118" s="216" t="s">
        <v>239</v>
      </c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</row>
    <row r="119" spans="1:60" outlineLevel="1" x14ac:dyDescent="0.2">
      <c r="A119" s="233">
        <v>72</v>
      </c>
      <c r="B119" s="234" t="s">
        <v>262</v>
      </c>
      <c r="C119" s="251" t="s">
        <v>263</v>
      </c>
      <c r="D119" s="235" t="s">
        <v>178</v>
      </c>
      <c r="E119" s="236">
        <v>9.1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21</v>
      </c>
      <c r="M119" s="238">
        <f>G119*(1+L119/100)</f>
        <v>0</v>
      </c>
      <c r="N119" s="238">
        <v>1.58E-3</v>
      </c>
      <c r="O119" s="238">
        <f>ROUND(E119*N119,2)</f>
        <v>0.01</v>
      </c>
      <c r="P119" s="238">
        <v>0</v>
      </c>
      <c r="Q119" s="238">
        <f>ROUND(E119*P119,2)</f>
        <v>0</v>
      </c>
      <c r="R119" s="238" t="s">
        <v>246</v>
      </c>
      <c r="S119" s="238" t="s">
        <v>154</v>
      </c>
      <c r="T119" s="239" t="s">
        <v>154</v>
      </c>
      <c r="U119" s="225">
        <v>0.67771000000000003</v>
      </c>
      <c r="V119" s="225">
        <f>ROUND(E119*U119,2)</f>
        <v>6.17</v>
      </c>
      <c r="W119" s="225"/>
      <c r="X119" s="225" t="s">
        <v>155</v>
      </c>
      <c r="Y119" s="216"/>
      <c r="Z119" s="216"/>
      <c r="AA119" s="216"/>
      <c r="AB119" s="216"/>
      <c r="AC119" s="216"/>
      <c r="AD119" s="216"/>
      <c r="AE119" s="216"/>
      <c r="AF119" s="216"/>
      <c r="AG119" s="216" t="s">
        <v>247</v>
      </c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</row>
    <row r="120" spans="1:60" outlineLevel="1" x14ac:dyDescent="0.2">
      <c r="A120" s="223"/>
      <c r="B120" s="224"/>
      <c r="C120" s="252" t="s">
        <v>264</v>
      </c>
      <c r="D120" s="241"/>
      <c r="E120" s="241"/>
      <c r="F120" s="241"/>
      <c r="G120" s="241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16"/>
      <c r="Z120" s="216"/>
      <c r="AA120" s="216"/>
      <c r="AB120" s="216"/>
      <c r="AC120" s="216"/>
      <c r="AD120" s="216"/>
      <c r="AE120" s="216"/>
      <c r="AF120" s="216"/>
      <c r="AG120" s="216" t="s">
        <v>158</v>
      </c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</row>
    <row r="121" spans="1:60" x14ac:dyDescent="0.2">
      <c r="A121" s="227" t="s">
        <v>148</v>
      </c>
      <c r="B121" s="228" t="s">
        <v>108</v>
      </c>
      <c r="C121" s="250" t="s">
        <v>109</v>
      </c>
      <c r="D121" s="229"/>
      <c r="E121" s="230"/>
      <c r="F121" s="231"/>
      <c r="G121" s="231">
        <f>SUMIF(AG122:AG132,"&lt;&gt;NOR",G122:G132)</f>
        <v>0</v>
      </c>
      <c r="H121" s="231"/>
      <c r="I121" s="231">
        <f>SUM(I122:I132)</f>
        <v>0</v>
      </c>
      <c r="J121" s="231"/>
      <c r="K121" s="231">
        <f>SUM(K122:K132)</f>
        <v>0</v>
      </c>
      <c r="L121" s="231"/>
      <c r="M121" s="231">
        <f>SUM(M122:M132)</f>
        <v>0</v>
      </c>
      <c r="N121" s="231"/>
      <c r="O121" s="231">
        <f>SUM(O122:O132)</f>
        <v>2.72</v>
      </c>
      <c r="P121" s="231"/>
      <c r="Q121" s="231">
        <f>SUM(Q122:Q132)</f>
        <v>0</v>
      </c>
      <c r="R121" s="231"/>
      <c r="S121" s="231"/>
      <c r="T121" s="232"/>
      <c r="U121" s="226"/>
      <c r="V121" s="226">
        <f>SUM(V122:V132)</f>
        <v>0</v>
      </c>
      <c r="W121" s="226"/>
      <c r="X121" s="226"/>
      <c r="AG121" t="s">
        <v>149</v>
      </c>
    </row>
    <row r="122" spans="1:60" outlineLevel="1" x14ac:dyDescent="0.2">
      <c r="A122" s="242">
        <v>73</v>
      </c>
      <c r="B122" s="243" t="s">
        <v>289</v>
      </c>
      <c r="C122" s="253" t="s">
        <v>290</v>
      </c>
      <c r="D122" s="244" t="s">
        <v>209</v>
      </c>
      <c r="E122" s="245">
        <v>25.8</v>
      </c>
      <c r="F122" s="246"/>
      <c r="G122" s="247">
        <f>ROUND(E122*F122,2)</f>
        <v>0</v>
      </c>
      <c r="H122" s="246"/>
      <c r="I122" s="247">
        <f>ROUND(E122*H122,2)</f>
        <v>0</v>
      </c>
      <c r="J122" s="246"/>
      <c r="K122" s="247">
        <f>ROUND(E122*J122,2)</f>
        <v>0</v>
      </c>
      <c r="L122" s="247">
        <v>21</v>
      </c>
      <c r="M122" s="247">
        <f>G122*(1+L122/100)</f>
        <v>0</v>
      </c>
      <c r="N122" s="247">
        <v>0</v>
      </c>
      <c r="O122" s="247">
        <f>ROUND(E122*N122,2)</f>
        <v>0</v>
      </c>
      <c r="P122" s="247">
        <v>0</v>
      </c>
      <c r="Q122" s="247">
        <f>ROUND(E122*P122,2)</f>
        <v>0</v>
      </c>
      <c r="R122" s="247"/>
      <c r="S122" s="247" t="s">
        <v>227</v>
      </c>
      <c r="T122" s="248" t="s">
        <v>228</v>
      </c>
      <c r="U122" s="225">
        <v>0</v>
      </c>
      <c r="V122" s="225">
        <f>ROUND(E122*U122,2)</f>
        <v>0</v>
      </c>
      <c r="W122" s="225"/>
      <c r="X122" s="225" t="s">
        <v>155</v>
      </c>
      <c r="Y122" s="216"/>
      <c r="Z122" s="216"/>
      <c r="AA122" s="216"/>
      <c r="AB122" s="216"/>
      <c r="AC122" s="216"/>
      <c r="AD122" s="216"/>
      <c r="AE122" s="216"/>
      <c r="AF122" s="216"/>
      <c r="AG122" s="216" t="s">
        <v>156</v>
      </c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</row>
    <row r="123" spans="1:60" ht="22.5" outlineLevel="1" x14ac:dyDescent="0.2">
      <c r="A123" s="242">
        <v>74</v>
      </c>
      <c r="B123" s="243" t="s">
        <v>322</v>
      </c>
      <c r="C123" s="253" t="s">
        <v>323</v>
      </c>
      <c r="D123" s="244" t="s">
        <v>209</v>
      </c>
      <c r="E123" s="245">
        <v>26.84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7">
        <v>1.6799999999999999E-2</v>
      </c>
      <c r="O123" s="247">
        <f>ROUND(E123*N123,2)</f>
        <v>0.45</v>
      </c>
      <c r="P123" s="247">
        <v>0</v>
      </c>
      <c r="Q123" s="247">
        <f>ROUND(E123*P123,2)</f>
        <v>0</v>
      </c>
      <c r="R123" s="247" t="s">
        <v>293</v>
      </c>
      <c r="S123" s="247" t="s">
        <v>154</v>
      </c>
      <c r="T123" s="248" t="s">
        <v>154</v>
      </c>
      <c r="U123" s="225">
        <v>0</v>
      </c>
      <c r="V123" s="225">
        <f>ROUND(E123*U123,2)</f>
        <v>0</v>
      </c>
      <c r="W123" s="225"/>
      <c r="X123" s="225" t="s">
        <v>294</v>
      </c>
      <c r="Y123" s="216"/>
      <c r="Z123" s="216"/>
      <c r="AA123" s="216"/>
      <c r="AB123" s="216"/>
      <c r="AC123" s="216"/>
      <c r="AD123" s="216"/>
      <c r="AE123" s="216"/>
      <c r="AF123" s="216"/>
      <c r="AG123" s="216" t="s">
        <v>295</v>
      </c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</row>
    <row r="124" spans="1:60" ht="22.5" outlineLevel="1" x14ac:dyDescent="0.2">
      <c r="A124" s="242">
        <v>75</v>
      </c>
      <c r="B124" s="243" t="s">
        <v>324</v>
      </c>
      <c r="C124" s="253" t="s">
        <v>325</v>
      </c>
      <c r="D124" s="244" t="s">
        <v>209</v>
      </c>
      <c r="E124" s="245">
        <v>26.84</v>
      </c>
      <c r="F124" s="246"/>
      <c r="G124" s="247">
        <f>ROUND(E124*F124,2)</f>
        <v>0</v>
      </c>
      <c r="H124" s="246"/>
      <c r="I124" s="247">
        <f>ROUND(E124*H124,2)</f>
        <v>0</v>
      </c>
      <c r="J124" s="246"/>
      <c r="K124" s="247">
        <f>ROUND(E124*J124,2)</f>
        <v>0</v>
      </c>
      <c r="L124" s="247">
        <v>21</v>
      </c>
      <c r="M124" s="247">
        <f>G124*(1+L124/100)</f>
        <v>0</v>
      </c>
      <c r="N124" s="247">
        <v>2.4E-2</v>
      </c>
      <c r="O124" s="247">
        <f>ROUND(E124*N124,2)</f>
        <v>0.64</v>
      </c>
      <c r="P124" s="247">
        <v>0</v>
      </c>
      <c r="Q124" s="247">
        <f>ROUND(E124*P124,2)</f>
        <v>0</v>
      </c>
      <c r="R124" s="247" t="s">
        <v>293</v>
      </c>
      <c r="S124" s="247" t="s">
        <v>154</v>
      </c>
      <c r="T124" s="248" t="s">
        <v>154</v>
      </c>
      <c r="U124" s="225">
        <v>0</v>
      </c>
      <c r="V124" s="225">
        <f>ROUND(E124*U124,2)</f>
        <v>0</v>
      </c>
      <c r="W124" s="225"/>
      <c r="X124" s="225" t="s">
        <v>294</v>
      </c>
      <c r="Y124" s="216"/>
      <c r="Z124" s="216"/>
      <c r="AA124" s="216"/>
      <c r="AB124" s="216"/>
      <c r="AC124" s="216"/>
      <c r="AD124" s="216"/>
      <c r="AE124" s="216"/>
      <c r="AF124" s="216"/>
      <c r="AG124" s="216" t="s">
        <v>295</v>
      </c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</row>
    <row r="125" spans="1:60" outlineLevel="1" x14ac:dyDescent="0.2">
      <c r="A125" s="242">
        <v>76</v>
      </c>
      <c r="B125" s="243" t="s">
        <v>326</v>
      </c>
      <c r="C125" s="253" t="s">
        <v>327</v>
      </c>
      <c r="D125" s="244" t="s">
        <v>209</v>
      </c>
      <c r="E125" s="245">
        <v>56.76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7">
        <v>2.4E-2</v>
      </c>
      <c r="O125" s="247">
        <f>ROUND(E125*N125,2)</f>
        <v>1.36</v>
      </c>
      <c r="P125" s="247">
        <v>0</v>
      </c>
      <c r="Q125" s="247">
        <f>ROUND(E125*P125,2)</f>
        <v>0</v>
      </c>
      <c r="R125" s="247"/>
      <c r="S125" s="247" t="s">
        <v>227</v>
      </c>
      <c r="T125" s="248" t="s">
        <v>154</v>
      </c>
      <c r="U125" s="225">
        <v>0</v>
      </c>
      <c r="V125" s="225">
        <f>ROUND(E125*U125,2)</f>
        <v>0</v>
      </c>
      <c r="W125" s="225"/>
      <c r="X125" s="225" t="s">
        <v>294</v>
      </c>
      <c r="Y125" s="216"/>
      <c r="Z125" s="216"/>
      <c r="AA125" s="216"/>
      <c r="AB125" s="216"/>
      <c r="AC125" s="216"/>
      <c r="AD125" s="216"/>
      <c r="AE125" s="216"/>
      <c r="AF125" s="216"/>
      <c r="AG125" s="216" t="s">
        <v>303</v>
      </c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</row>
    <row r="126" spans="1:60" ht="22.5" outlineLevel="1" x14ac:dyDescent="0.2">
      <c r="A126" s="242">
        <v>77</v>
      </c>
      <c r="B126" s="243" t="s">
        <v>328</v>
      </c>
      <c r="C126" s="253" t="s">
        <v>329</v>
      </c>
      <c r="D126" s="244" t="s">
        <v>178</v>
      </c>
      <c r="E126" s="245">
        <v>26.4</v>
      </c>
      <c r="F126" s="246"/>
      <c r="G126" s="247">
        <f>ROUND(E126*F126,2)</f>
        <v>0</v>
      </c>
      <c r="H126" s="246"/>
      <c r="I126" s="247">
        <f>ROUND(E126*H126,2)</f>
        <v>0</v>
      </c>
      <c r="J126" s="246"/>
      <c r="K126" s="247">
        <f>ROUND(E126*J126,2)</f>
        <v>0</v>
      </c>
      <c r="L126" s="247">
        <v>21</v>
      </c>
      <c r="M126" s="247">
        <f>G126*(1+L126/100)</f>
        <v>0</v>
      </c>
      <c r="N126" s="247">
        <v>8.7399999999999995E-3</v>
      </c>
      <c r="O126" s="247">
        <f>ROUND(E126*N126,2)</f>
        <v>0.23</v>
      </c>
      <c r="P126" s="247">
        <v>0</v>
      </c>
      <c r="Q126" s="247">
        <f>ROUND(E126*P126,2)</f>
        <v>0</v>
      </c>
      <c r="R126" s="247" t="s">
        <v>293</v>
      </c>
      <c r="S126" s="247" t="s">
        <v>154</v>
      </c>
      <c r="T126" s="248" t="s">
        <v>154</v>
      </c>
      <c r="U126" s="225">
        <v>0</v>
      </c>
      <c r="V126" s="225">
        <f>ROUND(E126*U126,2)</f>
        <v>0</v>
      </c>
      <c r="W126" s="225"/>
      <c r="X126" s="225" t="s">
        <v>294</v>
      </c>
      <c r="Y126" s="216"/>
      <c r="Z126" s="216"/>
      <c r="AA126" s="216"/>
      <c r="AB126" s="216"/>
      <c r="AC126" s="216"/>
      <c r="AD126" s="216"/>
      <c r="AE126" s="216"/>
      <c r="AF126" s="216"/>
      <c r="AG126" s="216" t="s">
        <v>295</v>
      </c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</row>
    <row r="127" spans="1:60" ht="33.75" outlineLevel="1" x14ac:dyDescent="0.2">
      <c r="A127" s="242">
        <v>78</v>
      </c>
      <c r="B127" s="243" t="s">
        <v>330</v>
      </c>
      <c r="C127" s="253" t="s">
        <v>331</v>
      </c>
      <c r="D127" s="244" t="s">
        <v>178</v>
      </c>
      <c r="E127" s="245">
        <v>13.2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7">
        <v>3.3999999999999998E-3</v>
      </c>
      <c r="O127" s="247">
        <f>ROUND(E127*N127,2)</f>
        <v>0.04</v>
      </c>
      <c r="P127" s="247">
        <v>0</v>
      </c>
      <c r="Q127" s="247">
        <f>ROUND(E127*P127,2)</f>
        <v>0</v>
      </c>
      <c r="R127" s="247" t="s">
        <v>293</v>
      </c>
      <c r="S127" s="247" t="s">
        <v>154</v>
      </c>
      <c r="T127" s="248" t="s">
        <v>154</v>
      </c>
      <c r="U127" s="225">
        <v>0</v>
      </c>
      <c r="V127" s="225">
        <f>ROUND(E127*U127,2)</f>
        <v>0</v>
      </c>
      <c r="W127" s="225"/>
      <c r="X127" s="225" t="s">
        <v>294</v>
      </c>
      <c r="Y127" s="216"/>
      <c r="Z127" s="216"/>
      <c r="AA127" s="216"/>
      <c r="AB127" s="216"/>
      <c r="AC127" s="216"/>
      <c r="AD127" s="216"/>
      <c r="AE127" s="216"/>
      <c r="AF127" s="216"/>
      <c r="AG127" s="216" t="s">
        <v>295</v>
      </c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</row>
    <row r="128" spans="1:60" outlineLevel="1" x14ac:dyDescent="0.2">
      <c r="A128" s="242">
        <v>79</v>
      </c>
      <c r="B128" s="243" t="s">
        <v>332</v>
      </c>
      <c r="C128" s="253" t="s">
        <v>333</v>
      </c>
      <c r="D128" s="244" t="s">
        <v>334</v>
      </c>
      <c r="E128" s="245">
        <v>1</v>
      </c>
      <c r="F128" s="246"/>
      <c r="G128" s="247">
        <f>ROUND(E128*F128,2)</f>
        <v>0</v>
      </c>
      <c r="H128" s="246"/>
      <c r="I128" s="247">
        <f>ROUND(E128*H128,2)</f>
        <v>0</v>
      </c>
      <c r="J128" s="246"/>
      <c r="K128" s="247">
        <f>ROUND(E128*J128,2)</f>
        <v>0</v>
      </c>
      <c r="L128" s="247">
        <v>21</v>
      </c>
      <c r="M128" s="247">
        <f>G128*(1+L128/100)</f>
        <v>0</v>
      </c>
      <c r="N128" s="247">
        <v>0</v>
      </c>
      <c r="O128" s="247">
        <f>ROUND(E128*N128,2)</f>
        <v>0</v>
      </c>
      <c r="P128" s="247">
        <v>0</v>
      </c>
      <c r="Q128" s="247">
        <f>ROUND(E128*P128,2)</f>
        <v>0</v>
      </c>
      <c r="R128" s="247"/>
      <c r="S128" s="247" t="s">
        <v>227</v>
      </c>
      <c r="T128" s="248" t="s">
        <v>228</v>
      </c>
      <c r="U128" s="225">
        <v>0</v>
      </c>
      <c r="V128" s="225">
        <f>ROUND(E128*U128,2)</f>
        <v>0</v>
      </c>
      <c r="W128" s="225"/>
      <c r="X128" s="225" t="s">
        <v>155</v>
      </c>
      <c r="Y128" s="216"/>
      <c r="Z128" s="216"/>
      <c r="AA128" s="216"/>
      <c r="AB128" s="216"/>
      <c r="AC128" s="216"/>
      <c r="AD128" s="216"/>
      <c r="AE128" s="216"/>
      <c r="AF128" s="216"/>
      <c r="AG128" s="216" t="s">
        <v>156</v>
      </c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</row>
    <row r="129" spans="1:60" outlineLevel="1" x14ac:dyDescent="0.2">
      <c r="A129" s="242">
        <v>80</v>
      </c>
      <c r="B129" s="243" t="s">
        <v>335</v>
      </c>
      <c r="C129" s="253" t="s">
        <v>313</v>
      </c>
      <c r="D129" s="244" t="s">
        <v>311</v>
      </c>
      <c r="E129" s="245">
        <v>1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21</v>
      </c>
      <c r="M129" s="247">
        <f>G129*(1+L129/100)</f>
        <v>0</v>
      </c>
      <c r="N129" s="247">
        <v>0</v>
      </c>
      <c r="O129" s="247">
        <f>ROUND(E129*N129,2)</f>
        <v>0</v>
      </c>
      <c r="P129" s="247">
        <v>0</v>
      </c>
      <c r="Q129" s="247">
        <f>ROUND(E129*P129,2)</f>
        <v>0</v>
      </c>
      <c r="R129" s="247"/>
      <c r="S129" s="247" t="s">
        <v>227</v>
      </c>
      <c r="T129" s="248" t="s">
        <v>228</v>
      </c>
      <c r="U129" s="225">
        <v>0</v>
      </c>
      <c r="V129" s="225">
        <f>ROUND(E129*U129,2)</f>
        <v>0</v>
      </c>
      <c r="W129" s="225"/>
      <c r="X129" s="225" t="s">
        <v>155</v>
      </c>
      <c r="Y129" s="216"/>
      <c r="Z129" s="216"/>
      <c r="AA129" s="216"/>
      <c r="AB129" s="216"/>
      <c r="AC129" s="216"/>
      <c r="AD129" s="216"/>
      <c r="AE129" s="216"/>
      <c r="AF129" s="216"/>
      <c r="AG129" s="216" t="s">
        <v>156</v>
      </c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</row>
    <row r="130" spans="1:60" outlineLevel="1" x14ac:dyDescent="0.2">
      <c r="A130" s="242">
        <v>81</v>
      </c>
      <c r="B130" s="243" t="s">
        <v>336</v>
      </c>
      <c r="C130" s="253" t="s">
        <v>337</v>
      </c>
      <c r="D130" s="244" t="s">
        <v>334</v>
      </c>
      <c r="E130" s="245">
        <v>1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7">
        <v>0</v>
      </c>
      <c r="O130" s="247">
        <f>ROUND(E130*N130,2)</f>
        <v>0</v>
      </c>
      <c r="P130" s="247">
        <v>0</v>
      </c>
      <c r="Q130" s="247">
        <f>ROUND(E130*P130,2)</f>
        <v>0</v>
      </c>
      <c r="R130" s="247"/>
      <c r="S130" s="247" t="s">
        <v>227</v>
      </c>
      <c r="T130" s="248" t="s">
        <v>228</v>
      </c>
      <c r="U130" s="225">
        <v>0</v>
      </c>
      <c r="V130" s="225">
        <f>ROUND(E130*U130,2)</f>
        <v>0</v>
      </c>
      <c r="W130" s="225"/>
      <c r="X130" s="225" t="s">
        <v>155</v>
      </c>
      <c r="Y130" s="216"/>
      <c r="Z130" s="216"/>
      <c r="AA130" s="216"/>
      <c r="AB130" s="216"/>
      <c r="AC130" s="216"/>
      <c r="AD130" s="216"/>
      <c r="AE130" s="216"/>
      <c r="AF130" s="216"/>
      <c r="AG130" s="216" t="s">
        <v>156</v>
      </c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</row>
    <row r="131" spans="1:60" outlineLevel="1" x14ac:dyDescent="0.2">
      <c r="A131" s="242">
        <v>82</v>
      </c>
      <c r="B131" s="243" t="s">
        <v>338</v>
      </c>
      <c r="C131" s="253" t="s">
        <v>339</v>
      </c>
      <c r="D131" s="244" t="s">
        <v>334</v>
      </c>
      <c r="E131" s="245">
        <v>1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7">
        <v>0</v>
      </c>
      <c r="O131" s="247">
        <f>ROUND(E131*N131,2)</f>
        <v>0</v>
      </c>
      <c r="P131" s="247">
        <v>0</v>
      </c>
      <c r="Q131" s="247">
        <f>ROUND(E131*P131,2)</f>
        <v>0</v>
      </c>
      <c r="R131" s="247"/>
      <c r="S131" s="247" t="s">
        <v>227</v>
      </c>
      <c r="T131" s="248" t="s">
        <v>308</v>
      </c>
      <c r="U131" s="225">
        <v>0</v>
      </c>
      <c r="V131" s="225">
        <f>ROUND(E131*U131,2)</f>
        <v>0</v>
      </c>
      <c r="W131" s="225"/>
      <c r="X131" s="225" t="s">
        <v>294</v>
      </c>
      <c r="Y131" s="216"/>
      <c r="Z131" s="216"/>
      <c r="AA131" s="216"/>
      <c r="AB131" s="216"/>
      <c r="AC131" s="216"/>
      <c r="AD131" s="216"/>
      <c r="AE131" s="216"/>
      <c r="AF131" s="216"/>
      <c r="AG131" s="216" t="s">
        <v>295</v>
      </c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</row>
    <row r="132" spans="1:60" outlineLevel="1" x14ac:dyDescent="0.2">
      <c r="A132" s="242">
        <v>83</v>
      </c>
      <c r="B132" s="243" t="s">
        <v>340</v>
      </c>
      <c r="C132" s="253" t="s">
        <v>341</v>
      </c>
      <c r="D132" s="244" t="s">
        <v>311</v>
      </c>
      <c r="E132" s="245">
        <v>1</v>
      </c>
      <c r="F132" s="246"/>
      <c r="G132" s="247">
        <f>ROUND(E132*F132,2)</f>
        <v>0</v>
      </c>
      <c r="H132" s="246"/>
      <c r="I132" s="247">
        <f>ROUND(E132*H132,2)</f>
        <v>0</v>
      </c>
      <c r="J132" s="246"/>
      <c r="K132" s="247">
        <f>ROUND(E132*J132,2)</f>
        <v>0</v>
      </c>
      <c r="L132" s="247">
        <v>21</v>
      </c>
      <c r="M132" s="247">
        <f>G132*(1+L132/100)</f>
        <v>0</v>
      </c>
      <c r="N132" s="247">
        <v>0</v>
      </c>
      <c r="O132" s="247">
        <f>ROUND(E132*N132,2)</f>
        <v>0</v>
      </c>
      <c r="P132" s="247">
        <v>0</v>
      </c>
      <c r="Q132" s="247">
        <f>ROUND(E132*P132,2)</f>
        <v>0</v>
      </c>
      <c r="R132" s="247"/>
      <c r="S132" s="247" t="s">
        <v>227</v>
      </c>
      <c r="T132" s="248" t="s">
        <v>228</v>
      </c>
      <c r="U132" s="225">
        <v>0</v>
      </c>
      <c r="V132" s="225">
        <f>ROUND(E132*U132,2)</f>
        <v>0</v>
      </c>
      <c r="W132" s="225"/>
      <c r="X132" s="225" t="s">
        <v>155</v>
      </c>
      <c r="Y132" s="216"/>
      <c r="Z132" s="216"/>
      <c r="AA132" s="216"/>
      <c r="AB132" s="216"/>
      <c r="AC132" s="216"/>
      <c r="AD132" s="216"/>
      <c r="AE132" s="216"/>
      <c r="AF132" s="216"/>
      <c r="AG132" s="216" t="s">
        <v>156</v>
      </c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</row>
    <row r="133" spans="1:60" x14ac:dyDescent="0.2">
      <c r="A133" s="227" t="s">
        <v>148</v>
      </c>
      <c r="B133" s="228" t="s">
        <v>70</v>
      </c>
      <c r="C133" s="250" t="s">
        <v>71</v>
      </c>
      <c r="D133" s="229"/>
      <c r="E133" s="230"/>
      <c r="F133" s="231"/>
      <c r="G133" s="231">
        <f>SUMIF(AG134:AG134,"&lt;&gt;NOR",G134:G134)</f>
        <v>0</v>
      </c>
      <c r="H133" s="231"/>
      <c r="I133" s="231">
        <f>SUM(I134:I134)</f>
        <v>0</v>
      </c>
      <c r="J133" s="231"/>
      <c r="K133" s="231">
        <f>SUM(K134:K134)</f>
        <v>0</v>
      </c>
      <c r="L133" s="231"/>
      <c r="M133" s="231">
        <f>SUM(M134:M134)</f>
        <v>0</v>
      </c>
      <c r="N133" s="231"/>
      <c r="O133" s="231">
        <f>SUM(O134:O134)</f>
        <v>0</v>
      </c>
      <c r="P133" s="231"/>
      <c r="Q133" s="231">
        <f>SUM(Q134:Q134)</f>
        <v>0</v>
      </c>
      <c r="R133" s="231"/>
      <c r="S133" s="231"/>
      <c r="T133" s="232"/>
      <c r="U133" s="226"/>
      <c r="V133" s="226">
        <f>SUM(V134:V134)</f>
        <v>0</v>
      </c>
      <c r="W133" s="226"/>
      <c r="X133" s="226"/>
      <c r="AG133" t="s">
        <v>149</v>
      </c>
    </row>
    <row r="134" spans="1:60" outlineLevel="1" x14ac:dyDescent="0.2">
      <c r="A134" s="242">
        <v>84</v>
      </c>
      <c r="B134" s="243" t="s">
        <v>70</v>
      </c>
      <c r="C134" s="253" t="s">
        <v>342</v>
      </c>
      <c r="D134" s="244" t="s">
        <v>209</v>
      </c>
      <c r="E134" s="245">
        <v>100.4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7">
        <v>0</v>
      </c>
      <c r="O134" s="247">
        <f>ROUND(E134*N134,2)</f>
        <v>0</v>
      </c>
      <c r="P134" s="247">
        <v>0</v>
      </c>
      <c r="Q134" s="247">
        <f>ROUND(E134*P134,2)</f>
        <v>0</v>
      </c>
      <c r="R134" s="247"/>
      <c r="S134" s="247" t="s">
        <v>227</v>
      </c>
      <c r="T134" s="248" t="s">
        <v>228</v>
      </c>
      <c r="U134" s="225">
        <v>0</v>
      </c>
      <c r="V134" s="225">
        <f>ROUND(E134*U134,2)</f>
        <v>0</v>
      </c>
      <c r="W134" s="225"/>
      <c r="X134" s="225" t="s">
        <v>155</v>
      </c>
      <c r="Y134" s="216"/>
      <c r="Z134" s="216"/>
      <c r="AA134" s="216"/>
      <c r="AB134" s="216"/>
      <c r="AC134" s="216"/>
      <c r="AD134" s="216"/>
      <c r="AE134" s="216"/>
      <c r="AF134" s="216"/>
      <c r="AG134" s="216" t="s">
        <v>156</v>
      </c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</row>
    <row r="135" spans="1:60" x14ac:dyDescent="0.2">
      <c r="A135" s="227" t="s">
        <v>148</v>
      </c>
      <c r="B135" s="228" t="s">
        <v>78</v>
      </c>
      <c r="C135" s="250" t="s">
        <v>79</v>
      </c>
      <c r="D135" s="229"/>
      <c r="E135" s="230"/>
      <c r="F135" s="231"/>
      <c r="G135" s="231">
        <f>SUMIF(AG136:AG141,"&lt;&gt;NOR",G136:G141)</f>
        <v>0</v>
      </c>
      <c r="H135" s="231"/>
      <c r="I135" s="231">
        <f>SUM(I136:I141)</f>
        <v>0</v>
      </c>
      <c r="J135" s="231"/>
      <c r="K135" s="231">
        <f>SUM(K136:K141)</f>
        <v>0</v>
      </c>
      <c r="L135" s="231"/>
      <c r="M135" s="231">
        <f>SUM(M136:M141)</f>
        <v>0</v>
      </c>
      <c r="N135" s="231"/>
      <c r="O135" s="231">
        <f>SUM(O136:O141)</f>
        <v>0</v>
      </c>
      <c r="P135" s="231"/>
      <c r="Q135" s="231">
        <f>SUM(Q136:Q141)</f>
        <v>0</v>
      </c>
      <c r="R135" s="231"/>
      <c r="S135" s="231"/>
      <c r="T135" s="232"/>
      <c r="U135" s="226"/>
      <c r="V135" s="226">
        <f>SUM(V136:V141)</f>
        <v>3.1999999999999997</v>
      </c>
      <c r="W135" s="226"/>
      <c r="X135" s="226"/>
      <c r="AG135" t="s">
        <v>149</v>
      </c>
    </row>
    <row r="136" spans="1:60" outlineLevel="1" x14ac:dyDescent="0.2">
      <c r="A136" s="233">
        <v>85</v>
      </c>
      <c r="B136" s="234" t="s">
        <v>343</v>
      </c>
      <c r="C136" s="251" t="s">
        <v>344</v>
      </c>
      <c r="D136" s="235" t="s">
        <v>209</v>
      </c>
      <c r="E136" s="236">
        <v>7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8">
        <v>0</v>
      </c>
      <c r="O136" s="238">
        <f>ROUND(E136*N136,2)</f>
        <v>0</v>
      </c>
      <c r="P136" s="238">
        <v>0</v>
      </c>
      <c r="Q136" s="238">
        <f>ROUND(E136*P136,2)</f>
        <v>0</v>
      </c>
      <c r="R136" s="238" t="s">
        <v>345</v>
      </c>
      <c r="S136" s="238" t="s">
        <v>154</v>
      </c>
      <c r="T136" s="239" t="s">
        <v>154</v>
      </c>
      <c r="U136" s="225">
        <v>0.23699999999999999</v>
      </c>
      <c r="V136" s="225">
        <f>ROUND(E136*U136,2)</f>
        <v>1.66</v>
      </c>
      <c r="W136" s="225"/>
      <c r="X136" s="225" t="s">
        <v>155</v>
      </c>
      <c r="Y136" s="216"/>
      <c r="Z136" s="216"/>
      <c r="AA136" s="216"/>
      <c r="AB136" s="216"/>
      <c r="AC136" s="216"/>
      <c r="AD136" s="216"/>
      <c r="AE136" s="216"/>
      <c r="AF136" s="216"/>
      <c r="AG136" s="216" t="s">
        <v>156</v>
      </c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</row>
    <row r="137" spans="1:60" outlineLevel="1" x14ac:dyDescent="0.2">
      <c r="A137" s="223"/>
      <c r="B137" s="224"/>
      <c r="C137" s="252" t="s">
        <v>346</v>
      </c>
      <c r="D137" s="241"/>
      <c r="E137" s="241"/>
      <c r="F137" s="241"/>
      <c r="G137" s="241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16"/>
      <c r="Z137" s="216"/>
      <c r="AA137" s="216"/>
      <c r="AB137" s="216"/>
      <c r="AC137" s="216"/>
      <c r="AD137" s="216"/>
      <c r="AE137" s="216"/>
      <c r="AF137" s="216"/>
      <c r="AG137" s="216" t="s">
        <v>158</v>
      </c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</row>
    <row r="138" spans="1:60" ht="22.5" outlineLevel="1" x14ac:dyDescent="0.2">
      <c r="A138" s="233">
        <v>86</v>
      </c>
      <c r="B138" s="234" t="s">
        <v>347</v>
      </c>
      <c r="C138" s="251" t="s">
        <v>348</v>
      </c>
      <c r="D138" s="235" t="s">
        <v>209</v>
      </c>
      <c r="E138" s="236">
        <v>7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21</v>
      </c>
      <c r="M138" s="238">
        <f>G138*(1+L138/100)</f>
        <v>0</v>
      </c>
      <c r="N138" s="238">
        <v>0</v>
      </c>
      <c r="O138" s="238">
        <f>ROUND(E138*N138,2)</f>
        <v>0</v>
      </c>
      <c r="P138" s="238">
        <v>0</v>
      </c>
      <c r="Q138" s="238">
        <f>ROUND(E138*P138,2)</f>
        <v>0</v>
      </c>
      <c r="R138" s="238" t="s">
        <v>153</v>
      </c>
      <c r="S138" s="238" t="s">
        <v>154</v>
      </c>
      <c r="T138" s="239" t="s">
        <v>154</v>
      </c>
      <c r="U138" s="225">
        <v>0.13</v>
      </c>
      <c r="V138" s="225">
        <f>ROUND(E138*U138,2)</f>
        <v>0.91</v>
      </c>
      <c r="W138" s="225"/>
      <c r="X138" s="225" t="s">
        <v>155</v>
      </c>
      <c r="Y138" s="216"/>
      <c r="Z138" s="216"/>
      <c r="AA138" s="216"/>
      <c r="AB138" s="216"/>
      <c r="AC138" s="216"/>
      <c r="AD138" s="216"/>
      <c r="AE138" s="216"/>
      <c r="AF138" s="216"/>
      <c r="AG138" s="216" t="s">
        <v>156</v>
      </c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</row>
    <row r="139" spans="1:60" ht="22.5" outlineLevel="1" x14ac:dyDescent="0.2">
      <c r="A139" s="223"/>
      <c r="B139" s="224"/>
      <c r="C139" s="252" t="s">
        <v>349</v>
      </c>
      <c r="D139" s="241"/>
      <c r="E139" s="241"/>
      <c r="F139" s="241"/>
      <c r="G139" s="241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16"/>
      <c r="Z139" s="216"/>
      <c r="AA139" s="216"/>
      <c r="AB139" s="216"/>
      <c r="AC139" s="216"/>
      <c r="AD139" s="216"/>
      <c r="AE139" s="216"/>
      <c r="AF139" s="216"/>
      <c r="AG139" s="216" t="s">
        <v>158</v>
      </c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40" t="str">
        <f>C139</f>
        <v>s případným nutným přemístěním hromad nebo dočasných skládek na místo potřeby ze vzdálenosti do 30 m, v rovině nebo ve svahu do 1 : 5,</v>
      </c>
      <c r="BB139" s="216"/>
      <c r="BC139" s="216"/>
      <c r="BD139" s="216"/>
      <c r="BE139" s="216"/>
      <c r="BF139" s="216"/>
      <c r="BG139" s="216"/>
      <c r="BH139" s="216"/>
    </row>
    <row r="140" spans="1:60" outlineLevel="1" x14ac:dyDescent="0.2">
      <c r="A140" s="233">
        <v>87</v>
      </c>
      <c r="B140" s="234" t="s">
        <v>350</v>
      </c>
      <c r="C140" s="251" t="s">
        <v>351</v>
      </c>
      <c r="D140" s="235" t="s">
        <v>209</v>
      </c>
      <c r="E140" s="236">
        <v>7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38">
        <v>0</v>
      </c>
      <c r="O140" s="238">
        <f>ROUND(E140*N140,2)</f>
        <v>0</v>
      </c>
      <c r="P140" s="238">
        <v>0</v>
      </c>
      <c r="Q140" s="238">
        <f>ROUND(E140*P140,2)</f>
        <v>0</v>
      </c>
      <c r="R140" s="238" t="s">
        <v>345</v>
      </c>
      <c r="S140" s="238" t="s">
        <v>154</v>
      </c>
      <c r="T140" s="239" t="s">
        <v>154</v>
      </c>
      <c r="U140" s="225">
        <v>0.09</v>
      </c>
      <c r="V140" s="225">
        <f>ROUND(E140*U140,2)</f>
        <v>0.63</v>
      </c>
      <c r="W140" s="225"/>
      <c r="X140" s="225" t="s">
        <v>155</v>
      </c>
      <c r="Y140" s="216"/>
      <c r="Z140" s="216"/>
      <c r="AA140" s="216"/>
      <c r="AB140" s="216"/>
      <c r="AC140" s="216"/>
      <c r="AD140" s="216"/>
      <c r="AE140" s="216"/>
      <c r="AF140" s="216"/>
      <c r="AG140" s="216" t="s">
        <v>156</v>
      </c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</row>
    <row r="141" spans="1:60" outlineLevel="1" x14ac:dyDescent="0.2">
      <c r="A141" s="223"/>
      <c r="B141" s="224"/>
      <c r="C141" s="252" t="s">
        <v>352</v>
      </c>
      <c r="D141" s="241"/>
      <c r="E141" s="241"/>
      <c r="F141" s="241"/>
      <c r="G141" s="241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16"/>
      <c r="Z141" s="216"/>
      <c r="AA141" s="216"/>
      <c r="AB141" s="216"/>
      <c r="AC141" s="216"/>
      <c r="AD141" s="216"/>
      <c r="AE141" s="216"/>
      <c r="AF141" s="216"/>
      <c r="AG141" s="216" t="s">
        <v>158</v>
      </c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</row>
    <row r="142" spans="1:60" ht="25.5" x14ac:dyDescent="0.2">
      <c r="A142" s="227" t="s">
        <v>148</v>
      </c>
      <c r="B142" s="228" t="s">
        <v>94</v>
      </c>
      <c r="C142" s="250" t="s">
        <v>95</v>
      </c>
      <c r="D142" s="229"/>
      <c r="E142" s="230"/>
      <c r="F142" s="231"/>
      <c r="G142" s="231">
        <f>SUMIF(AG143:AG144,"&lt;&gt;NOR",G143:G144)</f>
        <v>0</v>
      </c>
      <c r="H142" s="231"/>
      <c r="I142" s="231">
        <f>SUM(I143:I144)</f>
        <v>0</v>
      </c>
      <c r="J142" s="231"/>
      <c r="K142" s="231">
        <f>SUM(K143:K144)</f>
        <v>0</v>
      </c>
      <c r="L142" s="231"/>
      <c r="M142" s="231">
        <f>SUM(M143:M144)</f>
        <v>0</v>
      </c>
      <c r="N142" s="231"/>
      <c r="O142" s="231">
        <f>SUM(O143:O144)</f>
        <v>28.1</v>
      </c>
      <c r="P142" s="231"/>
      <c r="Q142" s="231">
        <f>SUM(Q143:Q144)</f>
        <v>0</v>
      </c>
      <c r="R142" s="231"/>
      <c r="S142" s="231"/>
      <c r="T142" s="232"/>
      <c r="U142" s="226"/>
      <c r="V142" s="226">
        <f>SUM(V143:V144)</f>
        <v>19.97</v>
      </c>
      <c r="W142" s="226"/>
      <c r="X142" s="226"/>
      <c r="AG142" t="s">
        <v>149</v>
      </c>
    </row>
    <row r="143" spans="1:60" ht="22.5" outlineLevel="1" x14ac:dyDescent="0.2">
      <c r="A143" s="233">
        <v>88</v>
      </c>
      <c r="B143" s="234" t="s">
        <v>353</v>
      </c>
      <c r="C143" s="251" t="s">
        <v>354</v>
      </c>
      <c r="D143" s="235" t="s">
        <v>209</v>
      </c>
      <c r="E143" s="236">
        <v>42.5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8">
        <v>0.66115999999999997</v>
      </c>
      <c r="O143" s="238">
        <f>ROUND(E143*N143,2)</f>
        <v>28.1</v>
      </c>
      <c r="P143" s="238">
        <v>0</v>
      </c>
      <c r="Q143" s="238">
        <f>ROUND(E143*P143,2)</f>
        <v>0</v>
      </c>
      <c r="R143" s="238" t="s">
        <v>189</v>
      </c>
      <c r="S143" s="238" t="s">
        <v>154</v>
      </c>
      <c r="T143" s="239" t="s">
        <v>154</v>
      </c>
      <c r="U143" s="225">
        <v>0.46983000000000003</v>
      </c>
      <c r="V143" s="225">
        <f>ROUND(E143*U143,2)</f>
        <v>19.97</v>
      </c>
      <c r="W143" s="225"/>
      <c r="X143" s="225" t="s">
        <v>190</v>
      </c>
      <c r="Y143" s="216"/>
      <c r="Z143" s="216"/>
      <c r="AA143" s="216"/>
      <c r="AB143" s="216"/>
      <c r="AC143" s="216"/>
      <c r="AD143" s="216"/>
      <c r="AE143" s="216"/>
      <c r="AF143" s="216"/>
      <c r="AG143" s="216" t="s">
        <v>191</v>
      </c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</row>
    <row r="144" spans="1:60" outlineLevel="1" x14ac:dyDescent="0.2">
      <c r="A144" s="223"/>
      <c r="B144" s="224"/>
      <c r="C144" s="252" t="s">
        <v>355</v>
      </c>
      <c r="D144" s="241"/>
      <c r="E144" s="241"/>
      <c r="F144" s="241"/>
      <c r="G144" s="241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16"/>
      <c r="Z144" s="216"/>
      <c r="AA144" s="216"/>
      <c r="AB144" s="216"/>
      <c r="AC144" s="216"/>
      <c r="AD144" s="216"/>
      <c r="AE144" s="216"/>
      <c r="AF144" s="216"/>
      <c r="AG144" s="216" t="s">
        <v>158</v>
      </c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</row>
    <row r="145" spans="1:60" x14ac:dyDescent="0.2">
      <c r="A145" s="227" t="s">
        <v>148</v>
      </c>
      <c r="B145" s="228" t="s">
        <v>96</v>
      </c>
      <c r="C145" s="250" t="s">
        <v>97</v>
      </c>
      <c r="D145" s="229"/>
      <c r="E145" s="230"/>
      <c r="F145" s="231"/>
      <c r="G145" s="231">
        <f>SUMIF(AG146:AG146,"&lt;&gt;NOR",G146:G146)</f>
        <v>0</v>
      </c>
      <c r="H145" s="231"/>
      <c r="I145" s="231">
        <f>SUM(I146:I146)</f>
        <v>0</v>
      </c>
      <c r="J145" s="231"/>
      <c r="K145" s="231">
        <f>SUM(K146:K146)</f>
        <v>0</v>
      </c>
      <c r="L145" s="231"/>
      <c r="M145" s="231">
        <f>SUM(M146:M146)</f>
        <v>0</v>
      </c>
      <c r="N145" s="231"/>
      <c r="O145" s="231">
        <f>SUM(O146:O146)</f>
        <v>12.96</v>
      </c>
      <c r="P145" s="231"/>
      <c r="Q145" s="231">
        <f>SUM(Q146:Q146)</f>
        <v>0</v>
      </c>
      <c r="R145" s="231"/>
      <c r="S145" s="231"/>
      <c r="T145" s="232"/>
      <c r="U145" s="226"/>
      <c r="V145" s="226">
        <f>SUM(V146:V146)</f>
        <v>1.8</v>
      </c>
      <c r="W145" s="226"/>
      <c r="X145" s="226"/>
      <c r="AG145" t="s">
        <v>149</v>
      </c>
    </row>
    <row r="146" spans="1:60" outlineLevel="1" x14ac:dyDescent="0.2">
      <c r="A146" s="242">
        <v>89</v>
      </c>
      <c r="B146" s="243" t="s">
        <v>356</v>
      </c>
      <c r="C146" s="253" t="s">
        <v>357</v>
      </c>
      <c r="D146" s="244" t="s">
        <v>209</v>
      </c>
      <c r="E146" s="245">
        <v>10.9</v>
      </c>
      <c r="F146" s="246"/>
      <c r="G146" s="247">
        <f>ROUND(E146*F146,2)</f>
        <v>0</v>
      </c>
      <c r="H146" s="246"/>
      <c r="I146" s="247">
        <f>ROUND(E146*H146,2)</f>
        <v>0</v>
      </c>
      <c r="J146" s="246"/>
      <c r="K146" s="247">
        <f>ROUND(E146*J146,2)</f>
        <v>0</v>
      </c>
      <c r="L146" s="247">
        <v>21</v>
      </c>
      <c r="M146" s="247">
        <f>G146*(1+L146/100)</f>
        <v>0</v>
      </c>
      <c r="N146" s="247">
        <v>1.1893</v>
      </c>
      <c r="O146" s="247">
        <f>ROUND(E146*N146,2)</f>
        <v>12.96</v>
      </c>
      <c r="P146" s="247">
        <v>0</v>
      </c>
      <c r="Q146" s="247">
        <f>ROUND(E146*P146,2)</f>
        <v>0</v>
      </c>
      <c r="R146" s="247"/>
      <c r="S146" s="247" t="s">
        <v>154</v>
      </c>
      <c r="T146" s="248" t="s">
        <v>154</v>
      </c>
      <c r="U146" s="225">
        <v>0.16511999999999999</v>
      </c>
      <c r="V146" s="225">
        <f>ROUND(E146*U146,2)</f>
        <v>1.8</v>
      </c>
      <c r="W146" s="225"/>
      <c r="X146" s="225" t="s">
        <v>190</v>
      </c>
      <c r="Y146" s="216"/>
      <c r="Z146" s="216"/>
      <c r="AA146" s="216"/>
      <c r="AB146" s="216"/>
      <c r="AC146" s="216"/>
      <c r="AD146" s="216"/>
      <c r="AE146" s="216"/>
      <c r="AF146" s="216"/>
      <c r="AG146" s="216" t="s">
        <v>191</v>
      </c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</row>
    <row r="147" spans="1:60" x14ac:dyDescent="0.2">
      <c r="A147" s="227" t="s">
        <v>148</v>
      </c>
      <c r="B147" s="228" t="s">
        <v>102</v>
      </c>
      <c r="C147" s="250" t="s">
        <v>103</v>
      </c>
      <c r="D147" s="229"/>
      <c r="E147" s="230"/>
      <c r="F147" s="231"/>
      <c r="G147" s="231">
        <f>SUMIF(AG148:AG149,"&lt;&gt;NOR",G148:G149)</f>
        <v>0</v>
      </c>
      <c r="H147" s="231"/>
      <c r="I147" s="231">
        <f>SUM(I148:I149)</f>
        <v>0</v>
      </c>
      <c r="J147" s="231"/>
      <c r="K147" s="231">
        <f>SUM(K148:K149)</f>
        <v>0</v>
      </c>
      <c r="L147" s="231"/>
      <c r="M147" s="231">
        <f>SUM(M148:M149)</f>
        <v>0</v>
      </c>
      <c r="N147" s="231"/>
      <c r="O147" s="231">
        <f>SUM(O148:O149)</f>
        <v>0.57999999999999996</v>
      </c>
      <c r="P147" s="231"/>
      <c r="Q147" s="231">
        <f>SUM(Q148:Q149)</f>
        <v>0</v>
      </c>
      <c r="R147" s="231"/>
      <c r="S147" s="231"/>
      <c r="T147" s="232"/>
      <c r="U147" s="226"/>
      <c r="V147" s="226">
        <f>SUM(V148:V149)</f>
        <v>10.28</v>
      </c>
      <c r="W147" s="226"/>
      <c r="X147" s="226"/>
      <c r="AG147" t="s">
        <v>149</v>
      </c>
    </row>
    <row r="148" spans="1:60" outlineLevel="1" x14ac:dyDescent="0.2">
      <c r="A148" s="233">
        <v>90</v>
      </c>
      <c r="B148" s="234" t="s">
        <v>358</v>
      </c>
      <c r="C148" s="251" t="s">
        <v>359</v>
      </c>
      <c r="D148" s="235" t="s">
        <v>360</v>
      </c>
      <c r="E148" s="236">
        <v>0.112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8">
        <v>5.1905599999999996</v>
      </c>
      <c r="O148" s="238">
        <f>ROUND(E148*N148,2)</f>
        <v>0.57999999999999996</v>
      </c>
      <c r="P148" s="238">
        <v>0</v>
      </c>
      <c r="Q148" s="238">
        <f>ROUND(E148*P148,2)</f>
        <v>0</v>
      </c>
      <c r="R148" s="238" t="s">
        <v>189</v>
      </c>
      <c r="S148" s="238" t="s">
        <v>154</v>
      </c>
      <c r="T148" s="239" t="s">
        <v>154</v>
      </c>
      <c r="U148" s="225">
        <v>91.763419999999996</v>
      </c>
      <c r="V148" s="225">
        <f>ROUND(E148*U148,2)</f>
        <v>10.28</v>
      </c>
      <c r="W148" s="225"/>
      <c r="X148" s="225" t="s">
        <v>190</v>
      </c>
      <c r="Y148" s="216"/>
      <c r="Z148" s="216"/>
      <c r="AA148" s="216"/>
      <c r="AB148" s="216"/>
      <c r="AC148" s="216"/>
      <c r="AD148" s="216"/>
      <c r="AE148" s="216"/>
      <c r="AF148" s="216"/>
      <c r="AG148" s="216" t="s">
        <v>191</v>
      </c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</row>
    <row r="149" spans="1:60" ht="45" outlineLevel="1" x14ac:dyDescent="0.2">
      <c r="A149" s="223"/>
      <c r="B149" s="224"/>
      <c r="C149" s="252" t="s">
        <v>361</v>
      </c>
      <c r="D149" s="241"/>
      <c r="E149" s="241"/>
      <c r="F149" s="241"/>
      <c r="G149" s="241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16"/>
      <c r="Z149" s="216"/>
      <c r="AA149" s="216"/>
      <c r="AB149" s="216"/>
      <c r="AC149" s="216"/>
      <c r="AD149" s="216"/>
      <c r="AE149" s="216"/>
      <c r="AF149" s="216"/>
      <c r="AG149" s="216" t="s">
        <v>158</v>
      </c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40" t="str">
        <f>C149</f>
        <v>hloubení jam pro osazení sloupků, s naložením na dopravní prostředek a odvozem výkopku do 20 m, se složením, bez rozhrnutí, v hornině 3, dodávka a osazení sloupků a vzpěr plotových ocelových trubkových výšky 255 cm typových, se zabetonováním do 0,05 m3 betonem B 30, dodávka a montáž pletiva se čtvercovými oky 50,0 x 2,24 x 2,0 mm, ostnatého drátu čtyřšpičkového 2,24 mm, do výšky 2 m, dodávka a montáž vrat 330 x 205 cm a vrátek 100 x 205 cm ocelových se sloupky (1 kus/ 100 m).</v>
      </c>
      <c r="BB149" s="216"/>
      <c r="BC149" s="216"/>
      <c r="BD149" s="216"/>
      <c r="BE149" s="216"/>
      <c r="BF149" s="216"/>
      <c r="BG149" s="216"/>
      <c r="BH149" s="216"/>
    </row>
    <row r="150" spans="1:60" ht="25.5" x14ac:dyDescent="0.2">
      <c r="A150" s="227" t="s">
        <v>148</v>
      </c>
      <c r="B150" s="228" t="s">
        <v>104</v>
      </c>
      <c r="C150" s="250" t="s">
        <v>105</v>
      </c>
      <c r="D150" s="229"/>
      <c r="E150" s="230"/>
      <c r="F150" s="231"/>
      <c r="G150" s="231">
        <f>SUMIF(AG151:AG156,"&lt;&gt;NOR",G151:G156)</f>
        <v>0</v>
      </c>
      <c r="H150" s="231"/>
      <c r="I150" s="231">
        <f>SUM(I151:I156)</f>
        <v>0</v>
      </c>
      <c r="J150" s="231"/>
      <c r="K150" s="231">
        <f>SUM(K151:K156)</f>
        <v>0</v>
      </c>
      <c r="L150" s="231"/>
      <c r="M150" s="231">
        <f>SUM(M151:M156)</f>
        <v>0</v>
      </c>
      <c r="N150" s="231"/>
      <c r="O150" s="231">
        <f>SUM(O151:O156)</f>
        <v>2.46</v>
      </c>
      <c r="P150" s="231"/>
      <c r="Q150" s="231">
        <f>SUM(Q151:Q156)</f>
        <v>0</v>
      </c>
      <c r="R150" s="231"/>
      <c r="S150" s="231"/>
      <c r="T150" s="232"/>
      <c r="U150" s="226"/>
      <c r="V150" s="226">
        <f>SUM(V151:V156)</f>
        <v>21.700000000000003</v>
      </c>
      <c r="W150" s="226"/>
      <c r="X150" s="226"/>
      <c r="AG150" t="s">
        <v>149</v>
      </c>
    </row>
    <row r="151" spans="1:60" ht="45" outlineLevel="1" x14ac:dyDescent="0.2">
      <c r="A151" s="233">
        <v>91</v>
      </c>
      <c r="B151" s="234" t="s">
        <v>362</v>
      </c>
      <c r="C151" s="251" t="s">
        <v>363</v>
      </c>
      <c r="D151" s="235" t="s">
        <v>178</v>
      </c>
      <c r="E151" s="236">
        <v>9</v>
      </c>
      <c r="F151" s="237"/>
      <c r="G151" s="238">
        <f>ROUND(E151*F151,2)</f>
        <v>0</v>
      </c>
      <c r="H151" s="237"/>
      <c r="I151" s="238">
        <f>ROUND(E151*H151,2)</f>
        <v>0</v>
      </c>
      <c r="J151" s="237"/>
      <c r="K151" s="238">
        <f>ROUND(E151*J151,2)</f>
        <v>0</v>
      </c>
      <c r="L151" s="238">
        <v>21</v>
      </c>
      <c r="M151" s="238">
        <f>G151*(1+L151/100)</f>
        <v>0</v>
      </c>
      <c r="N151" s="238">
        <v>0.26680999999999999</v>
      </c>
      <c r="O151" s="238">
        <f>ROUND(E151*N151,2)</f>
        <v>2.4</v>
      </c>
      <c r="P151" s="238">
        <v>0</v>
      </c>
      <c r="Q151" s="238">
        <f>ROUND(E151*P151,2)</f>
        <v>0</v>
      </c>
      <c r="R151" s="238" t="s">
        <v>364</v>
      </c>
      <c r="S151" s="238" t="s">
        <v>154</v>
      </c>
      <c r="T151" s="239" t="s">
        <v>154</v>
      </c>
      <c r="U151" s="225">
        <v>0.33704000000000001</v>
      </c>
      <c r="V151" s="225">
        <f>ROUND(E151*U151,2)</f>
        <v>3.03</v>
      </c>
      <c r="W151" s="225"/>
      <c r="X151" s="225" t="s">
        <v>155</v>
      </c>
      <c r="Y151" s="216"/>
      <c r="Z151" s="216"/>
      <c r="AA151" s="216"/>
      <c r="AB151" s="216"/>
      <c r="AC151" s="216"/>
      <c r="AD151" s="216"/>
      <c r="AE151" s="216"/>
      <c r="AF151" s="216"/>
      <c r="AG151" s="216" t="s">
        <v>156</v>
      </c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</row>
    <row r="152" spans="1:60" outlineLevel="1" x14ac:dyDescent="0.2">
      <c r="A152" s="223"/>
      <c r="B152" s="224"/>
      <c r="C152" s="252" t="s">
        <v>365</v>
      </c>
      <c r="D152" s="241"/>
      <c r="E152" s="241"/>
      <c r="F152" s="241"/>
      <c r="G152" s="241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16"/>
      <c r="Z152" s="216"/>
      <c r="AA152" s="216"/>
      <c r="AB152" s="216"/>
      <c r="AC152" s="216"/>
      <c r="AD152" s="216"/>
      <c r="AE152" s="216"/>
      <c r="AF152" s="216"/>
      <c r="AG152" s="216" t="s">
        <v>158</v>
      </c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</row>
    <row r="153" spans="1:60" ht="22.5" outlineLevel="1" x14ac:dyDescent="0.2">
      <c r="A153" s="233">
        <v>92</v>
      </c>
      <c r="B153" s="234" t="s">
        <v>285</v>
      </c>
      <c r="C153" s="251" t="s">
        <v>286</v>
      </c>
      <c r="D153" s="235" t="s">
        <v>182</v>
      </c>
      <c r="E153" s="236">
        <v>60.80818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8">
        <v>0</v>
      </c>
      <c r="O153" s="238">
        <f>ROUND(E153*N153,2)</f>
        <v>0</v>
      </c>
      <c r="P153" s="238">
        <v>0</v>
      </c>
      <c r="Q153" s="238">
        <f>ROUND(E153*P153,2)</f>
        <v>0</v>
      </c>
      <c r="R153" s="238" t="s">
        <v>204</v>
      </c>
      <c r="S153" s="238" t="s">
        <v>154</v>
      </c>
      <c r="T153" s="239" t="s">
        <v>154</v>
      </c>
      <c r="U153" s="225">
        <v>0.307</v>
      </c>
      <c r="V153" s="225">
        <f>ROUND(E153*U153,2)</f>
        <v>18.670000000000002</v>
      </c>
      <c r="W153" s="225"/>
      <c r="X153" s="225" t="s">
        <v>109</v>
      </c>
      <c r="Y153" s="216"/>
      <c r="Z153" s="216"/>
      <c r="AA153" s="216"/>
      <c r="AB153" s="216"/>
      <c r="AC153" s="216"/>
      <c r="AD153" s="216"/>
      <c r="AE153" s="216"/>
      <c r="AF153" s="216"/>
      <c r="AG153" s="216" t="s">
        <v>287</v>
      </c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</row>
    <row r="154" spans="1:60" ht="22.5" outlineLevel="1" x14ac:dyDescent="0.2">
      <c r="A154" s="223"/>
      <c r="B154" s="224"/>
      <c r="C154" s="252" t="s">
        <v>288</v>
      </c>
      <c r="D154" s="241"/>
      <c r="E154" s="241"/>
      <c r="F154" s="241"/>
      <c r="G154" s="241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16"/>
      <c r="Z154" s="216"/>
      <c r="AA154" s="216"/>
      <c r="AB154" s="216"/>
      <c r="AC154" s="216"/>
      <c r="AD154" s="216"/>
      <c r="AE154" s="216"/>
      <c r="AF154" s="216"/>
      <c r="AG154" s="216" t="s">
        <v>158</v>
      </c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40" t="str">
        <f>C154</f>
        <v>přesun hmot pro budovy občanské výstavby (JKSO 801), budovy pro bydlení (JKSO 803) budovy pro výrobu a služby (JKSO 812) s nosnou svislou konstrukcí zděnou z cihel nebo tvárnic nebo kovovou</v>
      </c>
      <c r="BB154" s="216"/>
      <c r="BC154" s="216"/>
      <c r="BD154" s="216"/>
      <c r="BE154" s="216"/>
      <c r="BF154" s="216"/>
      <c r="BG154" s="216"/>
      <c r="BH154" s="216"/>
    </row>
    <row r="155" spans="1:60" outlineLevel="1" x14ac:dyDescent="0.2">
      <c r="A155" s="242">
        <v>93</v>
      </c>
      <c r="B155" s="243" t="s">
        <v>366</v>
      </c>
      <c r="C155" s="253" t="s">
        <v>367</v>
      </c>
      <c r="D155" s="244" t="s">
        <v>203</v>
      </c>
      <c r="E155" s="245">
        <v>1</v>
      </c>
      <c r="F155" s="246"/>
      <c r="G155" s="247">
        <f>ROUND(E155*F155,2)</f>
        <v>0</v>
      </c>
      <c r="H155" s="246"/>
      <c r="I155" s="247">
        <f>ROUND(E155*H155,2)</f>
        <v>0</v>
      </c>
      <c r="J155" s="246"/>
      <c r="K155" s="247">
        <f>ROUND(E155*J155,2)</f>
        <v>0</v>
      </c>
      <c r="L155" s="247">
        <v>21</v>
      </c>
      <c r="M155" s="247">
        <f>G155*(1+L155/100)</f>
        <v>0</v>
      </c>
      <c r="N155" s="247">
        <v>6.3200000000000006E-2</v>
      </c>
      <c r="O155" s="247">
        <f>ROUND(E155*N155,2)</f>
        <v>0.06</v>
      </c>
      <c r="P155" s="247">
        <v>0</v>
      </c>
      <c r="Q155" s="247">
        <f>ROUND(E155*P155,2)</f>
        <v>0</v>
      </c>
      <c r="R155" s="247" t="s">
        <v>293</v>
      </c>
      <c r="S155" s="247" t="s">
        <v>154</v>
      </c>
      <c r="T155" s="248" t="s">
        <v>154</v>
      </c>
      <c r="U155" s="225">
        <v>0</v>
      </c>
      <c r="V155" s="225">
        <f>ROUND(E155*U155,2)</f>
        <v>0</v>
      </c>
      <c r="W155" s="225"/>
      <c r="X155" s="225" t="s">
        <v>294</v>
      </c>
      <c r="Y155" s="216"/>
      <c r="Z155" s="216"/>
      <c r="AA155" s="216"/>
      <c r="AB155" s="216"/>
      <c r="AC155" s="216"/>
      <c r="AD155" s="216"/>
      <c r="AE155" s="216"/>
      <c r="AF155" s="216"/>
      <c r="AG155" s="216" t="s">
        <v>295</v>
      </c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</row>
    <row r="156" spans="1:60" outlineLevel="1" x14ac:dyDescent="0.2">
      <c r="A156" s="233">
        <v>94</v>
      </c>
      <c r="B156" s="234" t="s">
        <v>368</v>
      </c>
      <c r="C156" s="251" t="s">
        <v>369</v>
      </c>
      <c r="D156" s="235" t="s">
        <v>311</v>
      </c>
      <c r="E156" s="236">
        <v>1</v>
      </c>
      <c r="F156" s="237"/>
      <c r="G156" s="238">
        <f>ROUND(E156*F156,2)</f>
        <v>0</v>
      </c>
      <c r="H156" s="237"/>
      <c r="I156" s="238">
        <f>ROUND(E156*H156,2)</f>
        <v>0</v>
      </c>
      <c r="J156" s="237"/>
      <c r="K156" s="238">
        <f>ROUND(E156*J156,2)</f>
        <v>0</v>
      </c>
      <c r="L156" s="238">
        <v>21</v>
      </c>
      <c r="M156" s="238">
        <f>G156*(1+L156/100)</f>
        <v>0</v>
      </c>
      <c r="N156" s="238">
        <v>0</v>
      </c>
      <c r="O156" s="238">
        <f>ROUND(E156*N156,2)</f>
        <v>0</v>
      </c>
      <c r="P156" s="238">
        <v>0</v>
      </c>
      <c r="Q156" s="238">
        <f>ROUND(E156*P156,2)</f>
        <v>0</v>
      </c>
      <c r="R156" s="238"/>
      <c r="S156" s="238" t="s">
        <v>227</v>
      </c>
      <c r="T156" s="239" t="s">
        <v>228</v>
      </c>
      <c r="U156" s="225">
        <v>0</v>
      </c>
      <c r="V156" s="225">
        <f>ROUND(E156*U156,2)</f>
        <v>0</v>
      </c>
      <c r="W156" s="225"/>
      <c r="X156" s="225" t="s">
        <v>155</v>
      </c>
      <c r="Y156" s="216"/>
      <c r="Z156" s="216"/>
      <c r="AA156" s="216"/>
      <c r="AB156" s="216"/>
      <c r="AC156" s="216"/>
      <c r="AD156" s="216"/>
      <c r="AE156" s="216"/>
      <c r="AF156" s="216"/>
      <c r="AG156" s="216" t="s">
        <v>156</v>
      </c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</row>
    <row r="157" spans="1:60" x14ac:dyDescent="0.2">
      <c r="A157" s="3"/>
      <c r="B157" s="4"/>
      <c r="C157" s="254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v>15</v>
      </c>
      <c r="AF157">
        <v>21</v>
      </c>
      <c r="AG157" t="s">
        <v>135</v>
      </c>
    </row>
    <row r="158" spans="1:60" x14ac:dyDescent="0.2">
      <c r="A158" s="219"/>
      <c r="B158" s="220" t="s">
        <v>29</v>
      </c>
      <c r="C158" s="255"/>
      <c r="D158" s="221"/>
      <c r="E158" s="222"/>
      <c r="F158" s="222"/>
      <c r="G158" s="249">
        <f>G8+G11+G14+G17+G24+G27+G31+G33+G41+G44+G46+G49+G55+G57+G63+G65+G78+G80+G82+G84+G92+G104+G106+G121+G133+G135+G142+G145+G147+G150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E158">
        <f>SUMIF(L7:L156,AE157,G7:G156)</f>
        <v>0</v>
      </c>
      <c r="AF158">
        <f>SUMIF(L7:L156,AF157,G7:G156)</f>
        <v>0</v>
      </c>
      <c r="AG158" t="s">
        <v>370</v>
      </c>
    </row>
    <row r="159" spans="1:60" x14ac:dyDescent="0.2">
      <c r="C159" s="256"/>
      <c r="D159" s="10"/>
      <c r="AG159" t="s">
        <v>371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D30" sheet="1"/>
  <mergeCells count="29">
    <mergeCell ref="C141:G141"/>
    <mergeCell ref="C144:G144"/>
    <mergeCell ref="C149:G149"/>
    <mergeCell ref="C152:G152"/>
    <mergeCell ref="C154:G154"/>
    <mergeCell ref="C88:G88"/>
    <mergeCell ref="C90:G90"/>
    <mergeCell ref="C94:G94"/>
    <mergeCell ref="C120:G120"/>
    <mergeCell ref="C137:G137"/>
    <mergeCell ref="C139:G139"/>
    <mergeCell ref="C39:G39"/>
    <mergeCell ref="C52:G52"/>
    <mergeCell ref="C54:G54"/>
    <mergeCell ref="C60:G60"/>
    <mergeCell ref="C77:G77"/>
    <mergeCell ref="C86:G86"/>
    <mergeCell ref="C16:G16"/>
    <mergeCell ref="C20:G20"/>
    <mergeCell ref="C22:G22"/>
    <mergeCell ref="C26:G26"/>
    <mergeCell ref="C35:G35"/>
    <mergeCell ref="C37:G3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 lubomir</dc:creator>
  <cp:lastModifiedBy>jaros lubomir</cp:lastModifiedBy>
  <cp:lastPrinted>2019-03-19T12:27:02Z</cp:lastPrinted>
  <dcterms:created xsi:type="dcterms:W3CDTF">2009-04-08T07:15:50Z</dcterms:created>
  <dcterms:modified xsi:type="dcterms:W3CDTF">2019-09-20T09:51:30Z</dcterms:modified>
</cp:coreProperties>
</file>