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8800" windowHeight="12225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01 2021202-0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2021202-001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2021202-001 Pol'!$A$1:$X$63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  <fileRecoveryPr repairLoad="1"/>
</workbook>
</file>

<file path=xl/calcChain.xml><?xml version="1.0" encoding="utf-8"?>
<calcChain xmlns="http://schemas.openxmlformats.org/spreadsheetml/2006/main">
  <c r="G9" i="12"/>
  <c r="G8" s="1"/>
  <c r="I9"/>
  <c r="K9"/>
  <c r="O9"/>
  <c r="Q9"/>
  <c r="V9"/>
  <c r="G10"/>
  <c r="M10" s="1"/>
  <c r="I10"/>
  <c r="K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M18" s="1"/>
  <c r="I18"/>
  <c r="K18"/>
  <c r="O18"/>
  <c r="Q18"/>
  <c r="V18"/>
  <c r="G19"/>
  <c r="M19" s="1"/>
  <c r="I19"/>
  <c r="K19"/>
  <c r="O19"/>
  <c r="Q19"/>
  <c r="V19"/>
  <c r="G20"/>
  <c r="M20" s="1"/>
  <c r="I20"/>
  <c r="K20"/>
  <c r="O20"/>
  <c r="Q20"/>
  <c r="V20"/>
  <c r="G21"/>
  <c r="I21"/>
  <c r="K21"/>
  <c r="M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I24"/>
  <c r="K24"/>
  <c r="M24"/>
  <c r="O24"/>
  <c r="Q24"/>
  <c r="V24"/>
  <c r="G25"/>
  <c r="M25" s="1"/>
  <c r="I25"/>
  <c r="K25"/>
  <c r="O25"/>
  <c r="Q25"/>
  <c r="V25"/>
  <c r="G26"/>
  <c r="I26"/>
  <c r="K26"/>
  <c r="M26"/>
  <c r="O26"/>
  <c r="Q26"/>
  <c r="V26"/>
  <c r="G27"/>
  <c r="M27" s="1"/>
  <c r="I27"/>
  <c r="K27"/>
  <c r="O27"/>
  <c r="Q27"/>
  <c r="V27"/>
  <c r="G29"/>
  <c r="M29" s="1"/>
  <c r="I29"/>
  <c r="K29"/>
  <c r="O29"/>
  <c r="Q29"/>
  <c r="V29"/>
  <c r="G30"/>
  <c r="M30" s="1"/>
  <c r="I30"/>
  <c r="K30"/>
  <c r="O30"/>
  <c r="Q30"/>
  <c r="V30"/>
  <c r="G31"/>
  <c r="I31"/>
  <c r="K31"/>
  <c r="M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I35"/>
  <c r="K35"/>
  <c r="M35"/>
  <c r="O35"/>
  <c r="Q35"/>
  <c r="V35"/>
  <c r="G36"/>
  <c r="M36" s="1"/>
  <c r="I36"/>
  <c r="K36"/>
  <c r="K28" s="1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40"/>
  <c r="M40" s="1"/>
  <c r="I40"/>
  <c r="K40"/>
  <c r="O40"/>
  <c r="Q40"/>
  <c r="V40"/>
  <c r="G41"/>
  <c r="M41" s="1"/>
  <c r="I41"/>
  <c r="K41"/>
  <c r="O41"/>
  <c r="Q41"/>
  <c r="V41"/>
  <c r="G42"/>
  <c r="I42"/>
  <c r="K42"/>
  <c r="O42"/>
  <c r="Q42"/>
  <c r="V42"/>
  <c r="G43"/>
  <c r="M43" s="1"/>
  <c r="I43"/>
  <c r="K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7"/>
  <c r="M47" s="1"/>
  <c r="I47"/>
  <c r="K47"/>
  <c r="O47"/>
  <c r="Q47"/>
  <c r="V47"/>
  <c r="G48"/>
  <c r="M48" s="1"/>
  <c r="I48"/>
  <c r="K48"/>
  <c r="O48"/>
  <c r="Q48"/>
  <c r="V48"/>
  <c r="G49"/>
  <c r="M49" s="1"/>
  <c r="I49"/>
  <c r="K49"/>
  <c r="O49"/>
  <c r="Q49"/>
  <c r="V49"/>
  <c r="G50"/>
  <c r="I50"/>
  <c r="K50"/>
  <c r="M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G54"/>
  <c r="M54" s="1"/>
  <c r="M53" s="1"/>
  <c r="I54"/>
  <c r="I53" s="1"/>
  <c r="K54"/>
  <c r="K53" s="1"/>
  <c r="O54"/>
  <c r="O53" s="1"/>
  <c r="Q54"/>
  <c r="Q53" s="1"/>
  <c r="V54"/>
  <c r="V53" s="1"/>
  <c r="G56"/>
  <c r="M56" s="1"/>
  <c r="I56"/>
  <c r="K56"/>
  <c r="O56"/>
  <c r="Q56"/>
  <c r="V56"/>
  <c r="G57"/>
  <c r="M57" s="1"/>
  <c r="I57"/>
  <c r="K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I55" i="1"/>
  <c r="J52" s="1"/>
  <c r="F42"/>
  <c r="G42"/>
  <c r="H42"/>
  <c r="I42"/>
  <c r="J39" s="1"/>
  <c r="J42" s="1"/>
  <c r="J41"/>
  <c r="J40"/>
  <c r="V46" i="12" l="1"/>
  <c r="I8"/>
  <c r="Q55"/>
  <c r="Q46"/>
  <c r="O46"/>
  <c r="O39"/>
  <c r="V8"/>
  <c r="O55"/>
  <c r="K55"/>
  <c r="K39"/>
  <c r="V28"/>
  <c r="Q8"/>
  <c r="V55"/>
  <c r="Q39"/>
  <c r="I28"/>
  <c r="J53" i="1"/>
  <c r="I55" i="12"/>
  <c r="K46"/>
  <c r="V39"/>
  <c r="I39"/>
  <c r="O8"/>
  <c r="G39"/>
  <c r="J54" i="1"/>
  <c r="I46" i="12"/>
  <c r="O28"/>
  <c r="K8"/>
  <c r="G46"/>
  <c r="M42"/>
  <c r="M39" s="1"/>
  <c r="Q28"/>
  <c r="M46"/>
  <c r="M28"/>
  <c r="M55"/>
  <c r="M9"/>
  <c r="M8" s="1"/>
  <c r="G28"/>
  <c r="G55"/>
  <c r="J50" i="1"/>
  <c r="J49"/>
  <c r="J51"/>
  <c r="I21"/>
  <c r="J28"/>
  <c r="J26"/>
  <c r="G38"/>
  <c r="F38"/>
  <c r="J23"/>
  <c r="J24"/>
  <c r="J25"/>
  <c r="J27"/>
  <c r="E24"/>
  <c r="E26"/>
  <c r="J55" l="1"/>
</calcChain>
</file>

<file path=xl/sharedStrings.xml><?xml version="1.0" encoding="utf-8"?>
<sst xmlns="http://schemas.openxmlformats.org/spreadsheetml/2006/main" count="504" uniqueCount="215">
  <si>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</si>
  <si>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</si>
  <si>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</si>
  <si>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</si>
  <si>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</si>
  <si>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</si>
  <si>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</si>
  <si>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</si>
  <si>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</si>
  <si>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</si>
  <si>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</si>
  <si>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</si>
  <si>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</si>
  <si>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</si>
  <si>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</si>
  <si>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</si>
  <si>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</si>
  <si>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</si>
  <si>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</si>
  <si>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</si>
  <si>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</si>
  <si>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</si>
  <si>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</si>
  <si>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</si>
  <si>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</si>
  <si>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</si>
  <si>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</si>
  <si>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</si>
  <si>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</si>
  <si>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</si>
  <si>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</si>
  <si>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</si>
  <si>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</si>
  <si>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</si>
  <si>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</si>
  <si>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</si>
  <si>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</si>
  <si>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</si>
  <si>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</si>
  <si>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</si>
  <si>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</si>
  <si>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</si>
  <si>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2021202-001</t>
  </si>
  <si>
    <t>VV</t>
  </si>
  <si>
    <t>01</t>
  </si>
  <si>
    <t>Oprava chodníku ul. Hložkova</t>
  </si>
  <si>
    <t>Objekt:</t>
  </si>
  <si>
    <t>Rozpočet:</t>
  </si>
  <si>
    <t>ing. Procházka</t>
  </si>
  <si>
    <t>2021-202</t>
  </si>
  <si>
    <t>Město Otrokovice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</si>
  <si>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</si>
  <si>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</si>
  <si>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</si>
  <si>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</si>
  <si>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</si>
  <si>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</si>
  <si>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</si>
  <si>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</si>
  <si>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</si>
  <si>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</si>
  <si>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</si>
  <si>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97</t>
  </si>
  <si>
    <t>Prorážení otvorů</t>
  </si>
  <si>
    <t>99</t>
  </si>
  <si>
    <t>Staveništní přesun hmot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</si>
  <si>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</si>
  <si>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</si>
  <si>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</si>
  <si>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</si>
  <si>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</si>
  <si>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</si>
  <si>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</si>
  <si>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</si>
  <si>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</si>
  <si>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</si>
  <si>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</si>
  <si>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</si>
  <si>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</si>
  <si>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</si>
  <si>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</si>
  <si>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</si>
  <si>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</si>
  <si>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</si>
  <si>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</si>
  <si>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</si>
  <si>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</si>
  <si>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</si>
  <si>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</si>
  <si>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</si>
  <si>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</si>
  <si>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</si>
  <si>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</si>
  <si>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</si>
  <si>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</si>
  <si>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113108407R00</t>
  </si>
  <si>
    <t>Odstranění podkladu pl. nad 50 m2, živice tl.7 cm</t>
  </si>
  <si>
    <t>m2</t>
  </si>
  <si>
    <t>RTS 21/ I</t>
  </si>
  <si>
    <t>Práce</t>
  </si>
  <si>
    <t>POL1_0</t>
  </si>
  <si>
    <t>113109410R00</t>
  </si>
  <si>
    <t>Odstranění podkladu pl.nad 50 m2, beton, tl. 10 cm</t>
  </si>
  <si>
    <t>113107315R00</t>
  </si>
  <si>
    <t>Odstranění podkladu pl. 50 m2,kam.těžené tl.15 cm</t>
  </si>
  <si>
    <t>113201111R00</t>
  </si>
  <si>
    <t>Vytrhání obrubníků chodníkových a parkových</t>
  </si>
  <si>
    <t>m</t>
  </si>
  <si>
    <t>113108307R00</t>
  </si>
  <si>
    <t>Odstranění podkl. pl.do 50 m2, živice tl. 7 cm-, parkoviště</t>
  </si>
  <si>
    <t>113109310R00</t>
  </si>
  <si>
    <t>Odstranění podkl. pl.50 m2, bet.pros. tl.10 cm-, parkoviště</t>
  </si>
  <si>
    <t>113202111R00</t>
  </si>
  <si>
    <t>Vytrhání obrub obrubníků silničních</t>
  </si>
  <si>
    <t>122302201R00</t>
  </si>
  <si>
    <t>Odkopávky pro silnice v hor. 4 do 100 m3</t>
  </si>
  <si>
    <t>m3</t>
  </si>
  <si>
    <t>122302209R00</t>
  </si>
  <si>
    <t>Příplatek za lepivost - odkop pro silnice v hor. 4</t>
  </si>
  <si>
    <t>132301112R00</t>
  </si>
  <si>
    <t>Hloubení rýh š.do 60 cm v hor.4 nad 100 m3,STROJNĚ</t>
  </si>
  <si>
    <t>132301119R00</t>
  </si>
  <si>
    <t>Příplatek za lepivost - hloubení rýh 60 cm v hor.4</t>
  </si>
  <si>
    <t>167101101R00</t>
  </si>
  <si>
    <t>Nakládání výkopku z hor.1-4 v množství do 100 m3</t>
  </si>
  <si>
    <t>162701103R00</t>
  </si>
  <si>
    <t>Vodorovné přemístění výkopku z hor.1-4 do 8000 m</t>
  </si>
  <si>
    <t>162702199R00</t>
  </si>
  <si>
    <t>Poplatek za skládku zeminy</t>
  </si>
  <si>
    <t>t</t>
  </si>
  <si>
    <t>181301102R00</t>
  </si>
  <si>
    <t>Rozprostření ornice, rovina, tl. 10-15 cm,do 500m2</t>
  </si>
  <si>
    <t>nab. 1</t>
  </si>
  <si>
    <t>Dodávka ornice</t>
  </si>
  <si>
    <t>Vlastní</t>
  </si>
  <si>
    <t>Indiv</t>
  </si>
  <si>
    <t>Specifikace</t>
  </si>
  <si>
    <t>POL3_0</t>
  </si>
  <si>
    <t>nab. 2</t>
  </si>
  <si>
    <t>Ošetření kořenového systému stromů zasažených, výkopovými pracemi</t>
  </si>
  <si>
    <t>kpl</t>
  </si>
  <si>
    <t>182001111R00</t>
  </si>
  <si>
    <t>Plošná úprava terénu, nerovnosti do 10 cm v rovině</t>
  </si>
  <si>
    <t>180400010RA0</t>
  </si>
  <si>
    <t>Založení trávníku lučního v rovině s dodáním osiva</t>
  </si>
  <si>
    <t>Agregovaná položka</t>
  </si>
  <si>
    <t>POL2_0</t>
  </si>
  <si>
    <t>564761111R00</t>
  </si>
  <si>
    <t>Podklad z kameniva drceného vel.32-63 mm,tl. 20 cm</t>
  </si>
  <si>
    <t>564731111R00</t>
  </si>
  <si>
    <t>Podklad z kameniva drceného vel.32-63 mm,tl. 10 cm</t>
  </si>
  <si>
    <t>596215021R00</t>
  </si>
  <si>
    <t>Kladení zámkové dlažby tl. 6 cm do drtě tl. 4 cm</t>
  </si>
  <si>
    <t>592451150R</t>
  </si>
  <si>
    <t>Dlažba HOLLAND I SLP skladba  20x10x6 cm přírodní dlažba pro nevidomé</t>
  </si>
  <si>
    <t>SPCM</t>
  </si>
  <si>
    <t>5924511900R</t>
  </si>
  <si>
    <t>Dlažba HOLLAND III 20x20x6 cm přírodní</t>
  </si>
  <si>
    <t>5924511901R</t>
  </si>
  <si>
    <t>Dlažba HOLLAND III 20x20x6 cm červená</t>
  </si>
  <si>
    <t>nab. 6</t>
  </si>
  <si>
    <t>Úprava napojení stávajících chodníků  (rozebrání, , podsyp,pokláda dlažby,...)</t>
  </si>
  <si>
    <t>567122111R00</t>
  </si>
  <si>
    <t>Podklad z kameniva zpev.cementem KZC 1 tl.12 cm</t>
  </si>
  <si>
    <t>577141222RT3</t>
  </si>
  <si>
    <t>Beton asfalt. ACL 22 ložný, š. do 3 m, tl. 5 cm, plochy 101-200 m2</t>
  </si>
  <si>
    <t>599141111R00</t>
  </si>
  <si>
    <t>Vyplnění spár mezi panely živičnou zálivkou</t>
  </si>
  <si>
    <t>919735112R00</t>
  </si>
  <si>
    <t>Řezání stáv. živič. krytu tl. 5 - 10cm -parkoviště</t>
  </si>
  <si>
    <t>917762111R00</t>
  </si>
  <si>
    <t>Osazení ležat. obrub. bet. s opěrou,lože z C 12/15</t>
  </si>
  <si>
    <t>917862111R00</t>
  </si>
  <si>
    <t>Osazení stojat. obrub.bet. s opěrou,lože z C 12/15</t>
  </si>
  <si>
    <t>59217421R</t>
  </si>
  <si>
    <t>Obrubník chodníkový ABO 14-10 1000/100/250, přírodní</t>
  </si>
  <si>
    <t>kus</t>
  </si>
  <si>
    <t>917862111R01</t>
  </si>
  <si>
    <t>Osazení stojat. obrub.bet. s opěrou,lože z C 12/15 parkoviště</t>
  </si>
  <si>
    <t>POL1_</t>
  </si>
  <si>
    <t>59217012R</t>
  </si>
  <si>
    <t>Obrubník silniční betonový 150x300x1000 mm, přírodní</t>
  </si>
  <si>
    <t>979024441R00</t>
  </si>
  <si>
    <t>Očištění vybour. obrubníků všech loží a výplní</t>
  </si>
  <si>
    <t>979087212R00</t>
  </si>
  <si>
    <t>Nakládání suti na dopravní prostředky</t>
  </si>
  <si>
    <t>979081111R00</t>
  </si>
  <si>
    <t>Odvoz suti a vybour. hmot na skládku do 1 km</t>
  </si>
  <si>
    <t>979081121R00</t>
  </si>
  <si>
    <t>Příplatek k odvozu za každý další 1 km</t>
  </si>
  <si>
    <t>979990103R00</t>
  </si>
  <si>
    <t>Poplatek za skládku suti - beton</t>
  </si>
  <si>
    <t>979990113R00</t>
  </si>
  <si>
    <t>Poplatek za skládku suti - obalované kam. - asfalt</t>
  </si>
  <si>
    <t>RTS 20/ II</t>
  </si>
  <si>
    <t>998223011R00</t>
  </si>
  <si>
    <t>Přesun hmot, pozemní komunikace, kryt dlážděný</t>
  </si>
  <si>
    <t>005111021R</t>
  </si>
  <si>
    <t>Vytyčení inženýrských sítí</t>
  </si>
  <si>
    <t>Soubor</t>
  </si>
  <si>
    <t>005121010R</t>
  </si>
  <si>
    <t>Vybudování zařízení staveniště</t>
  </si>
  <si>
    <t>VRN</t>
  </si>
  <si>
    <t>POL99_2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</si>
  <si>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</si>
  <si>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</si>
  <si>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</si>
  <si>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</si>
  <si>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</si>
  <si>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>Provoz objednatele</t>
  </si>
  <si>
    <t>005211030R</t>
  </si>
  <si>
    <t>Dočasná dopravní opatření</t>
  </si>
  <si>
    <t>END</t>
  </si>
  <si>
    <t>Soupis prací a dodávek</t>
  </si>
  <si>
    <t>CZ00284301</t>
  </si>
</sst>
</file>

<file path=xl/styles.xml><?xml version="1.0" encoding="utf-8"?>
<styleSheet xmlns="http://schemas.openxmlformats.org/spreadsheetml/2006/main">
  <numFmts count="1">
    <numFmt numFmtId="164" formatCode="#,##0.00000"/>
  </numFmts>
  <fonts count="16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4" fillId="4" borderId="28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5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5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5" fillId="0" borderId="39" xfId="0" applyFont="1" applyBorder="1" applyAlignment="1">
      <alignment vertical="top"/>
    </xf>
    <xf numFmtId="49" fontId="15" fillId="0" borderId="40" xfId="0" applyNumberFormat="1" applyFont="1" applyBorder="1" applyAlignment="1">
      <alignment vertical="top"/>
    </xf>
    <xf numFmtId="0" fontId="15" fillId="0" borderId="40" xfId="0" applyFont="1" applyBorder="1" applyAlignment="1">
      <alignment horizontal="center" vertical="top" shrinkToFit="1"/>
    </xf>
    <xf numFmtId="164" fontId="15" fillId="0" borderId="40" xfId="0" applyNumberFormat="1" applyFont="1" applyBorder="1" applyAlignment="1">
      <alignment vertical="top" shrinkToFit="1"/>
    </xf>
    <xf numFmtId="4" fontId="15" fillId="0" borderId="40" xfId="0" applyNumberFormat="1" applyFont="1" applyBorder="1" applyAlignment="1">
      <alignment vertical="top" shrinkToFit="1"/>
    </xf>
    <xf numFmtId="4" fontId="15" fillId="0" borderId="41" xfId="0" applyNumberFormat="1" applyFont="1" applyBorder="1" applyAlignment="1">
      <alignment vertical="top" shrinkToFit="1"/>
    </xf>
    <xf numFmtId="0" fontId="15" fillId="0" borderId="42" xfId="0" applyFont="1" applyBorder="1" applyAlignment="1">
      <alignment vertical="top"/>
    </xf>
    <xf numFmtId="49" fontId="15" fillId="0" borderId="43" xfId="0" applyNumberFormat="1" applyFont="1" applyBorder="1" applyAlignment="1">
      <alignment vertical="top"/>
    </xf>
    <xf numFmtId="0" fontId="15" fillId="0" borderId="43" xfId="0" applyFont="1" applyBorder="1" applyAlignment="1">
      <alignment horizontal="center" vertical="top" shrinkToFit="1"/>
    </xf>
    <xf numFmtId="164" fontId="15" fillId="0" borderId="43" xfId="0" applyNumberFormat="1" applyFont="1" applyBorder="1" applyAlignment="1">
      <alignment vertical="top" shrinkToFit="1"/>
    </xf>
    <xf numFmtId="4" fontId="15" fillId="0" borderId="43" xfId="0" applyNumberFormat="1" applyFont="1" applyBorder="1" applyAlignment="1">
      <alignment vertical="top" shrinkToFit="1"/>
    </xf>
    <xf numFmtId="4" fontId="15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5" fillId="0" borderId="43" xfId="0" applyNumberFormat="1" applyFont="1" applyBorder="1" applyAlignment="1">
      <alignment horizontal="left" vertical="top" wrapText="1"/>
    </xf>
    <xf numFmtId="49" fontId="15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39</v>
      </c>
    </row>
    <row r="2" spans="1:7" ht="57.75" customHeight="1">
      <c r="A2" s="175" t="s">
        <v>40</v>
      </c>
      <c r="B2" s="175"/>
      <c r="C2" s="175"/>
      <c r="D2" s="175"/>
      <c r="E2" s="175"/>
      <c r="F2" s="175"/>
      <c r="G2" s="17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8"/>
  <sheetViews>
    <sheetView showGridLines="0" tabSelected="1" topLeftCell="B1" zoomScaleSheetLayoutView="75" workbookViewId="0">
      <selection activeCell="M16" sqref="M16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37</v>
      </c>
      <c r="B1" s="176" t="s">
        <v>213</v>
      </c>
      <c r="C1" s="177"/>
      <c r="D1" s="177"/>
      <c r="E1" s="177"/>
      <c r="F1" s="177"/>
      <c r="G1" s="177"/>
      <c r="H1" s="177"/>
      <c r="I1" s="177"/>
      <c r="J1" s="178"/>
    </row>
    <row r="2" spans="1:15" ht="36" customHeight="1">
      <c r="A2" s="2"/>
      <c r="B2" s="77" t="s">
        <v>23</v>
      </c>
      <c r="C2" s="78"/>
      <c r="D2" s="79" t="s">
        <v>49</v>
      </c>
      <c r="E2" s="185" t="s">
        <v>50</v>
      </c>
      <c r="F2" s="186"/>
      <c r="G2" s="186"/>
      <c r="H2" s="186"/>
      <c r="I2" s="186"/>
      <c r="J2" s="187"/>
      <c r="O2" s="1"/>
    </row>
    <row r="3" spans="1:15" ht="27" customHeight="1">
      <c r="A3" s="2"/>
      <c r="B3" s="80" t="s">
        <v>46</v>
      </c>
      <c r="C3" s="78"/>
      <c r="D3" s="81" t="s">
        <v>44</v>
      </c>
      <c r="E3" s="188" t="s">
        <v>45</v>
      </c>
      <c r="F3" s="189"/>
      <c r="G3" s="189"/>
      <c r="H3" s="189"/>
      <c r="I3" s="189"/>
      <c r="J3" s="190"/>
    </row>
    <row r="4" spans="1:15" ht="23.25" customHeight="1">
      <c r="A4" s="76">
        <v>4491</v>
      </c>
      <c r="B4" s="82" t="s">
        <v>47</v>
      </c>
      <c r="C4" s="83"/>
      <c r="D4" s="84" t="s">
        <v>42</v>
      </c>
      <c r="E4" s="198" t="s">
        <v>43</v>
      </c>
      <c r="F4" s="199"/>
      <c r="G4" s="199"/>
      <c r="H4" s="199"/>
      <c r="I4" s="199"/>
      <c r="J4" s="200"/>
    </row>
    <row r="5" spans="1:15" ht="24" customHeight="1">
      <c r="A5" s="2"/>
      <c r="B5" s="31" t="s">
        <v>22</v>
      </c>
      <c r="D5" s="203" t="s">
        <v>50</v>
      </c>
      <c r="E5" s="204"/>
      <c r="F5" s="204"/>
      <c r="G5" s="204"/>
      <c r="H5" s="18" t="s">
        <v>41</v>
      </c>
      <c r="I5" s="174">
        <v>284301</v>
      </c>
      <c r="J5" s="8"/>
    </row>
    <row r="6" spans="1:15" ht="15.75" customHeight="1">
      <c r="A6" s="2"/>
      <c r="B6" s="28"/>
      <c r="C6" s="55"/>
      <c r="D6" s="205"/>
      <c r="E6" s="206"/>
      <c r="F6" s="206"/>
      <c r="G6" s="206"/>
      <c r="H6" s="18" t="s">
        <v>35</v>
      </c>
      <c r="I6" s="174" t="s">
        <v>214</v>
      </c>
      <c r="J6" s="8"/>
    </row>
    <row r="7" spans="1:15" ht="15.75" customHeight="1">
      <c r="A7" s="2"/>
      <c r="B7" s="29"/>
      <c r="C7" s="56"/>
      <c r="D7" s="53"/>
      <c r="E7" s="207"/>
      <c r="F7" s="208"/>
      <c r="G7" s="208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41</v>
      </c>
      <c r="I8" s="22"/>
      <c r="J8" s="8"/>
    </row>
    <row r="9" spans="1:15" ht="15.75" hidden="1" customHeight="1">
      <c r="A9" s="2"/>
      <c r="B9" s="2"/>
      <c r="D9" s="51"/>
      <c r="H9" s="18" t="s">
        <v>35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92"/>
      <c r="E11" s="192"/>
      <c r="F11" s="192"/>
      <c r="G11" s="192"/>
      <c r="H11" s="18" t="s">
        <v>41</v>
      </c>
      <c r="I11" s="22"/>
      <c r="J11" s="8"/>
    </row>
    <row r="12" spans="1:15" ht="15.75" customHeight="1">
      <c r="A12" s="2"/>
      <c r="B12" s="28"/>
      <c r="C12" s="55"/>
      <c r="D12" s="197"/>
      <c r="E12" s="197"/>
      <c r="F12" s="197"/>
      <c r="G12" s="197"/>
      <c r="H12" s="18" t="s">
        <v>35</v>
      </c>
      <c r="I12" s="22"/>
      <c r="J12" s="8"/>
    </row>
    <row r="13" spans="1:15" ht="15.75" customHeight="1">
      <c r="A13" s="2"/>
      <c r="B13" s="29"/>
      <c r="C13" s="56"/>
      <c r="D13" s="53"/>
      <c r="E13" s="201"/>
      <c r="F13" s="202"/>
      <c r="G13" s="20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33</v>
      </c>
      <c r="C15" s="61"/>
      <c r="D15" s="54"/>
      <c r="E15" s="191"/>
      <c r="F15" s="191"/>
      <c r="G15" s="193"/>
      <c r="H15" s="193"/>
      <c r="I15" s="193" t="s">
        <v>30</v>
      </c>
      <c r="J15" s="194"/>
    </row>
    <row r="16" spans="1:15" ht="23.25" customHeight="1">
      <c r="A16" s="137" t="s">
        <v>25</v>
      </c>
      <c r="B16" s="38" t="s">
        <v>25</v>
      </c>
      <c r="C16" s="62"/>
      <c r="D16" s="63"/>
      <c r="E16" s="182"/>
      <c r="F16" s="183"/>
      <c r="G16" s="182"/>
      <c r="H16" s="183"/>
      <c r="I16" s="182">
        <v>0</v>
      </c>
      <c r="J16" s="184"/>
    </row>
    <row r="17" spans="1:10" ht="23.25" customHeight="1">
      <c r="A17" s="137" t="s">
        <v>26</v>
      </c>
      <c r="B17" s="38" t="s">
        <v>26</v>
      </c>
      <c r="C17" s="62"/>
      <c r="D17" s="63"/>
      <c r="E17" s="182"/>
      <c r="F17" s="183"/>
      <c r="G17" s="182"/>
      <c r="H17" s="183"/>
      <c r="I17" s="182">
        <v>0</v>
      </c>
      <c r="J17" s="184"/>
    </row>
    <row r="18" spans="1:10" ht="23.25" customHeight="1">
      <c r="A18" s="137" t="s">
        <v>27</v>
      </c>
      <c r="B18" s="38" t="s">
        <v>27</v>
      </c>
      <c r="C18" s="62"/>
      <c r="D18" s="63"/>
      <c r="E18" s="182"/>
      <c r="F18" s="183"/>
      <c r="G18" s="182"/>
      <c r="H18" s="183"/>
      <c r="I18" s="182">
        <v>0</v>
      </c>
      <c r="J18" s="184"/>
    </row>
    <row r="19" spans="1:10" ht="23.25" customHeight="1">
      <c r="A19" s="137" t="s">
        <v>66</v>
      </c>
      <c r="B19" s="38" t="s">
        <v>28</v>
      </c>
      <c r="C19" s="62"/>
      <c r="D19" s="63"/>
      <c r="E19" s="182"/>
      <c r="F19" s="183"/>
      <c r="G19" s="182"/>
      <c r="H19" s="183"/>
      <c r="I19" s="182">
        <v>0</v>
      </c>
      <c r="J19" s="184"/>
    </row>
    <row r="20" spans="1:10" ht="23.25" customHeight="1">
      <c r="A20" s="137" t="s">
        <v>67</v>
      </c>
      <c r="B20" s="38" t="s">
        <v>29</v>
      </c>
      <c r="C20" s="62"/>
      <c r="D20" s="63"/>
      <c r="E20" s="182"/>
      <c r="F20" s="183"/>
      <c r="G20" s="182"/>
      <c r="H20" s="183"/>
      <c r="I20" s="182">
        <v>0</v>
      </c>
      <c r="J20" s="184"/>
    </row>
    <row r="21" spans="1:10" ht="23.25" customHeight="1">
      <c r="A21" s="2"/>
      <c r="B21" s="48" t="s">
        <v>30</v>
      </c>
      <c r="C21" s="64"/>
      <c r="D21" s="65"/>
      <c r="E21" s="195"/>
      <c r="F21" s="196"/>
      <c r="G21" s="195"/>
      <c r="H21" s="196"/>
      <c r="I21" s="195">
        <f>SUM(I16:J20)</f>
        <v>0</v>
      </c>
      <c r="J21" s="214"/>
    </row>
    <row r="22" spans="1:10" ht="33" customHeight="1">
      <c r="A22" s="2"/>
      <c r="B22" s="42" t="s">
        <v>34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212">
        <v>0</v>
      </c>
      <c r="H23" s="213"/>
      <c r="I23" s="213"/>
      <c r="J23" s="40" t="str">
        <f t="shared" ref="J23:J28" si="0">Mena</f>
        <v>CZK</v>
      </c>
    </row>
    <row r="24" spans="1:10" ht="23.25" customHeight="1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10">
        <v>0</v>
      </c>
      <c r="H24" s="211"/>
      <c r="I24" s="211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212">
        <v>0</v>
      </c>
      <c r="H25" s="213"/>
      <c r="I25" s="213"/>
      <c r="J25" s="40" t="str">
        <f t="shared" si="0"/>
        <v>CZK</v>
      </c>
    </row>
    <row r="26" spans="1:10" ht="23.25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79">
        <v>0</v>
      </c>
      <c r="H26" s="180"/>
      <c r="I26" s="180"/>
      <c r="J26" s="37" t="str">
        <f t="shared" si="0"/>
        <v>CZK</v>
      </c>
    </row>
    <row r="27" spans="1:10" ht="23.25" customHeight="1" thickBot="1">
      <c r="A27" s="2"/>
      <c r="B27" s="31" t="s">
        <v>4</v>
      </c>
      <c r="C27" s="70"/>
      <c r="D27" s="71"/>
      <c r="E27" s="70"/>
      <c r="F27" s="16"/>
      <c r="G27" s="181">
        <v>0</v>
      </c>
      <c r="H27" s="181"/>
      <c r="I27" s="181"/>
      <c r="J27" s="41" t="str">
        <f t="shared" si="0"/>
        <v>CZK</v>
      </c>
    </row>
    <row r="28" spans="1:10" ht="27.75" hidden="1" customHeight="1" thickBot="1">
      <c r="A28" s="2"/>
      <c r="B28" s="111" t="s">
        <v>24</v>
      </c>
      <c r="C28" s="112"/>
      <c r="D28" s="112"/>
      <c r="E28" s="113"/>
      <c r="F28" s="114"/>
      <c r="G28" s="215">
        <v>1185839.8500000001</v>
      </c>
      <c r="H28" s="216"/>
      <c r="I28" s="216"/>
      <c r="J28" s="115" t="str">
        <f t="shared" si="0"/>
        <v>CZK</v>
      </c>
    </row>
    <row r="29" spans="1:10" ht="27.75" customHeight="1" thickBot="1">
      <c r="A29" s="2"/>
      <c r="B29" s="111" t="s">
        <v>36</v>
      </c>
      <c r="C29" s="116"/>
      <c r="D29" s="116"/>
      <c r="E29" s="116"/>
      <c r="F29" s="117"/>
      <c r="G29" s="215">
        <v>0</v>
      </c>
      <c r="H29" s="215"/>
      <c r="I29" s="215"/>
      <c r="J29" s="118" t="s">
        <v>53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17"/>
      <c r="E34" s="218"/>
      <c r="G34" s="219"/>
      <c r="H34" s="220"/>
      <c r="I34" s="220"/>
      <c r="J34" s="25"/>
    </row>
    <row r="35" spans="1:10" ht="12.75" customHeight="1">
      <c r="A35" s="2"/>
      <c r="B35" s="2"/>
      <c r="D35" s="209" t="s">
        <v>2</v>
      </c>
      <c r="E35" s="209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>
      <c r="A38" s="87" t="s">
        <v>38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>
      <c r="A39" s="87">
        <v>1</v>
      </c>
      <c r="B39" s="97" t="s">
        <v>51</v>
      </c>
      <c r="C39" s="221"/>
      <c r="D39" s="221"/>
      <c r="E39" s="221"/>
      <c r="F39" s="98">
        <v>0</v>
      </c>
      <c r="G39" s="99">
        <v>1185839.8500000001</v>
      </c>
      <c r="H39" s="100">
        <v>249026.37</v>
      </c>
      <c r="I39" s="100">
        <v>1434866.22</v>
      </c>
      <c r="J39" s="101">
        <f>IF(CenaCelkemVypocet=0,"",I39/CenaCelkemVypocet*100)</f>
        <v>100</v>
      </c>
    </row>
    <row r="40" spans="1:10" ht="25.5" hidden="1" customHeight="1">
      <c r="A40" s="87">
        <v>2</v>
      </c>
      <c r="B40" s="102" t="s">
        <v>44</v>
      </c>
      <c r="C40" s="222" t="s">
        <v>45</v>
      </c>
      <c r="D40" s="222"/>
      <c r="E40" s="222"/>
      <c r="F40" s="103">
        <v>0</v>
      </c>
      <c r="G40" s="104">
        <v>1185839.8500000001</v>
      </c>
      <c r="H40" s="104">
        <v>249026.37</v>
      </c>
      <c r="I40" s="104">
        <v>1434866.22</v>
      </c>
      <c r="J40" s="105">
        <f>IF(CenaCelkemVypocet=0,"",I40/CenaCelkemVypocet*100)</f>
        <v>100</v>
      </c>
    </row>
    <row r="41" spans="1:10" ht="25.5" hidden="1" customHeight="1">
      <c r="A41" s="87">
        <v>3</v>
      </c>
      <c r="B41" s="106" t="s">
        <v>42</v>
      </c>
      <c r="C41" s="221" t="s">
        <v>43</v>
      </c>
      <c r="D41" s="221"/>
      <c r="E41" s="221"/>
      <c r="F41" s="107">
        <v>0</v>
      </c>
      <c r="G41" s="100">
        <v>1185839.8500000001</v>
      </c>
      <c r="H41" s="100">
        <v>249026.37</v>
      </c>
      <c r="I41" s="100">
        <v>1434866.22</v>
      </c>
      <c r="J41" s="101">
        <f>IF(CenaCelkemVypocet=0,"",I41/CenaCelkemVypocet*100)</f>
        <v>100</v>
      </c>
    </row>
    <row r="42" spans="1:10" ht="25.5" hidden="1" customHeight="1">
      <c r="A42" s="87"/>
      <c r="B42" s="223" t="s">
        <v>52</v>
      </c>
      <c r="C42" s="224"/>
      <c r="D42" s="224"/>
      <c r="E42" s="225"/>
      <c r="F42" s="108">
        <f>SUMIF(A39:A41,"=1",F39:F41)</f>
        <v>0</v>
      </c>
      <c r="G42" s="109">
        <f>SUMIF(A39:A41,"=1",G39:G41)</f>
        <v>1185839.8500000001</v>
      </c>
      <c r="H42" s="109">
        <f>SUMIF(A39:A41,"=1",H39:H41)</f>
        <v>249026.37</v>
      </c>
      <c r="I42" s="109">
        <f>SUMIF(A39:A41,"=1",I39:I41)</f>
        <v>1434866.22</v>
      </c>
      <c r="J42" s="110">
        <f>SUMIF(A39:A41,"=1",J39:J41)</f>
        <v>100</v>
      </c>
    </row>
    <row r="46" spans="1:10" ht="15.75">
      <c r="B46" s="119" t="s">
        <v>54</v>
      </c>
    </row>
    <row r="48" spans="1:10" ht="25.5" customHeight="1">
      <c r="A48" s="121"/>
      <c r="B48" s="124" t="s">
        <v>17</v>
      </c>
      <c r="C48" s="124" t="s">
        <v>5</v>
      </c>
      <c r="D48" s="125"/>
      <c r="E48" s="125"/>
      <c r="F48" s="126" t="s">
        <v>55</v>
      </c>
      <c r="G48" s="126"/>
      <c r="H48" s="126"/>
      <c r="I48" s="126" t="s">
        <v>30</v>
      </c>
      <c r="J48" s="126" t="s">
        <v>0</v>
      </c>
    </row>
    <row r="49" spans="1:10" ht="36.75" customHeight="1">
      <c r="A49" s="122"/>
      <c r="B49" s="127" t="s">
        <v>56</v>
      </c>
      <c r="C49" s="226" t="s">
        <v>57</v>
      </c>
      <c r="D49" s="227"/>
      <c r="E49" s="227"/>
      <c r="F49" s="135" t="s">
        <v>25</v>
      </c>
      <c r="G49" s="128"/>
      <c r="H49" s="128"/>
      <c r="I49" s="128">
        <v>0</v>
      </c>
      <c r="J49" s="133" t="str">
        <f>IF(I55=0,"",I49/I55*100)</f>
        <v/>
      </c>
    </row>
    <row r="50" spans="1:10" ht="36.75" customHeight="1">
      <c r="A50" s="122"/>
      <c r="B50" s="127" t="s">
        <v>58</v>
      </c>
      <c r="C50" s="226" t="s">
        <v>59</v>
      </c>
      <c r="D50" s="227"/>
      <c r="E50" s="227"/>
      <c r="F50" s="135" t="s">
        <v>25</v>
      </c>
      <c r="G50" s="128"/>
      <c r="H50" s="128"/>
      <c r="I50" s="128">
        <v>0</v>
      </c>
      <c r="J50" s="133" t="str">
        <f>IF(I55=0,"",I50/I55*100)</f>
        <v/>
      </c>
    </row>
    <row r="51" spans="1:10" ht="36.75" customHeight="1">
      <c r="A51" s="122"/>
      <c r="B51" s="127" t="s">
        <v>60</v>
      </c>
      <c r="C51" s="226" t="s">
        <v>61</v>
      </c>
      <c r="D51" s="227"/>
      <c r="E51" s="227"/>
      <c r="F51" s="135" t="s">
        <v>25</v>
      </c>
      <c r="G51" s="128"/>
      <c r="H51" s="128"/>
      <c r="I51" s="128">
        <v>0</v>
      </c>
      <c r="J51" s="133" t="str">
        <f>IF(I55=0,"",I51/I55*100)</f>
        <v/>
      </c>
    </row>
    <row r="52" spans="1:10" ht="36.75" customHeight="1">
      <c r="A52" s="122"/>
      <c r="B52" s="127" t="s">
        <v>62</v>
      </c>
      <c r="C52" s="226" t="s">
        <v>63</v>
      </c>
      <c r="D52" s="227"/>
      <c r="E52" s="227"/>
      <c r="F52" s="135" t="s">
        <v>25</v>
      </c>
      <c r="G52" s="128"/>
      <c r="H52" s="128"/>
      <c r="I52" s="128">
        <v>0</v>
      </c>
      <c r="J52" s="133" t="str">
        <f>IF(I55=0,"",I52/I55*100)</f>
        <v/>
      </c>
    </row>
    <row r="53" spans="1:10" ht="36.75" customHeight="1">
      <c r="A53" s="122"/>
      <c r="B53" s="127" t="s">
        <v>64</v>
      </c>
      <c r="C53" s="226" t="s">
        <v>65</v>
      </c>
      <c r="D53" s="227"/>
      <c r="E53" s="227"/>
      <c r="F53" s="135" t="s">
        <v>25</v>
      </c>
      <c r="G53" s="128"/>
      <c r="H53" s="128"/>
      <c r="I53" s="128">
        <v>0</v>
      </c>
      <c r="J53" s="133" t="str">
        <f>IF(I55=0,"",I53/I55*100)</f>
        <v/>
      </c>
    </row>
    <row r="54" spans="1:10" ht="36.75" customHeight="1">
      <c r="A54" s="122"/>
      <c r="B54" s="127" t="s">
        <v>66</v>
      </c>
      <c r="C54" s="226" t="s">
        <v>28</v>
      </c>
      <c r="D54" s="227"/>
      <c r="E54" s="227"/>
      <c r="F54" s="135" t="s">
        <v>66</v>
      </c>
      <c r="G54" s="128"/>
      <c r="H54" s="128"/>
      <c r="I54" s="128">
        <v>0</v>
      </c>
      <c r="J54" s="133" t="str">
        <f>IF(I55=0,"",I54/I55*100)</f>
        <v/>
      </c>
    </row>
    <row r="55" spans="1:10" ht="25.5" customHeight="1">
      <c r="A55" s="123"/>
      <c r="B55" s="129" t="s">
        <v>1</v>
      </c>
      <c r="C55" s="130"/>
      <c r="D55" s="131"/>
      <c r="E55" s="131"/>
      <c r="F55" s="136"/>
      <c r="G55" s="132"/>
      <c r="H55" s="132"/>
      <c r="I55" s="132">
        <f>SUM(I49:I54)</f>
        <v>0</v>
      </c>
      <c r="J55" s="134">
        <f>SUM(J49:J54)</f>
        <v>0</v>
      </c>
    </row>
    <row r="56" spans="1:10">
      <c r="F56" s="85"/>
      <c r="G56" s="85"/>
      <c r="H56" s="85"/>
      <c r="I56" s="85"/>
      <c r="J56" s="86"/>
    </row>
    <row r="57" spans="1:10">
      <c r="F57" s="85"/>
      <c r="G57" s="85"/>
      <c r="H57" s="85"/>
      <c r="I57" s="85"/>
      <c r="J57" s="86"/>
    </row>
    <row r="58" spans="1:10">
      <c r="F58" s="85"/>
      <c r="G58" s="85"/>
      <c r="H58" s="85"/>
      <c r="I58" s="85"/>
      <c r="J58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28" t="s">
        <v>6</v>
      </c>
      <c r="B1" s="228"/>
      <c r="C1" s="229"/>
      <c r="D1" s="228"/>
      <c r="E1" s="228"/>
      <c r="F1" s="228"/>
      <c r="G1" s="228"/>
    </row>
    <row r="2" spans="1:7" ht="24.95" customHeight="1">
      <c r="A2" s="50" t="s">
        <v>7</v>
      </c>
      <c r="B2" s="49"/>
      <c r="C2" s="230"/>
      <c r="D2" s="230"/>
      <c r="E2" s="230"/>
      <c r="F2" s="230"/>
      <c r="G2" s="231"/>
    </row>
    <row r="3" spans="1:7" ht="24.95" customHeight="1">
      <c r="A3" s="50" t="s">
        <v>8</v>
      </c>
      <c r="B3" s="49"/>
      <c r="C3" s="230"/>
      <c r="D3" s="230"/>
      <c r="E3" s="230"/>
      <c r="F3" s="230"/>
      <c r="G3" s="231"/>
    </row>
    <row r="4" spans="1:7" ht="24.95" customHeight="1">
      <c r="A4" s="50" t="s">
        <v>9</v>
      </c>
      <c r="B4" s="49"/>
      <c r="C4" s="230"/>
      <c r="D4" s="230"/>
      <c r="E4" s="230"/>
      <c r="F4" s="230"/>
      <c r="G4" s="231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zoomScale="160" zoomScaleNormal="160" workbookViewId="0">
      <pane ySplit="7" topLeftCell="A8" activePane="bottomLeft" state="frozen"/>
      <selection pane="bottomLeft" activeCell="F56" sqref="F56:F61"/>
    </sheetView>
  </sheetViews>
  <sheetFormatPr defaultRowHeight="12.75" outlineLevelRow="1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32" t="s">
        <v>6</v>
      </c>
      <c r="B1" s="232"/>
      <c r="C1" s="232"/>
      <c r="D1" s="232"/>
      <c r="E1" s="232"/>
      <c r="F1" s="232"/>
      <c r="G1" s="232"/>
      <c r="AG1" t="s">
        <v>68</v>
      </c>
    </row>
    <row r="2" spans="1:60" ht="24.95" customHeight="1">
      <c r="A2" s="138" t="s">
        <v>7</v>
      </c>
      <c r="B2" s="49" t="s">
        <v>49</v>
      </c>
      <c r="C2" s="233" t="s">
        <v>50</v>
      </c>
      <c r="D2" s="234"/>
      <c r="E2" s="234"/>
      <c r="F2" s="234"/>
      <c r="G2" s="235"/>
      <c r="AG2" t="s">
        <v>69</v>
      </c>
    </row>
    <row r="3" spans="1:60" ht="24.95" customHeight="1">
      <c r="A3" s="138" t="s">
        <v>8</v>
      </c>
      <c r="B3" s="49" t="s">
        <v>44</v>
      </c>
      <c r="C3" s="233" t="s">
        <v>45</v>
      </c>
      <c r="D3" s="234"/>
      <c r="E3" s="234"/>
      <c r="F3" s="234"/>
      <c r="G3" s="235"/>
      <c r="AC3" s="120" t="s">
        <v>69</v>
      </c>
      <c r="AG3" t="s">
        <v>70</v>
      </c>
    </row>
    <row r="4" spans="1:60" ht="24.95" customHeight="1">
      <c r="A4" s="139" t="s">
        <v>9</v>
      </c>
      <c r="B4" s="140" t="s">
        <v>42</v>
      </c>
      <c r="C4" s="236" t="s">
        <v>43</v>
      </c>
      <c r="D4" s="237"/>
      <c r="E4" s="237"/>
      <c r="F4" s="237"/>
      <c r="G4" s="238"/>
      <c r="AG4" t="s">
        <v>71</v>
      </c>
    </row>
    <row r="5" spans="1:60">
      <c r="D5" s="10"/>
    </row>
    <row r="6" spans="1:60" ht="38.25">
      <c r="A6" s="142" t="s">
        <v>72</v>
      </c>
      <c r="B6" s="144" t="s">
        <v>73</v>
      </c>
      <c r="C6" s="144" t="s">
        <v>74</v>
      </c>
      <c r="D6" s="143" t="s">
        <v>75</v>
      </c>
      <c r="E6" s="142" t="s">
        <v>76</v>
      </c>
      <c r="F6" s="141" t="s">
        <v>77</v>
      </c>
      <c r="G6" s="142" t="s">
        <v>30</v>
      </c>
      <c r="H6" s="145" t="s">
        <v>31</v>
      </c>
      <c r="I6" s="145" t="s">
        <v>78</v>
      </c>
      <c r="J6" s="145" t="s">
        <v>32</v>
      </c>
      <c r="K6" s="145" t="s">
        <v>79</v>
      </c>
      <c r="L6" s="145" t="s">
        <v>80</v>
      </c>
      <c r="M6" s="145" t="s">
        <v>81</v>
      </c>
      <c r="N6" s="145" t="s">
        <v>82</v>
      </c>
      <c r="O6" s="145" t="s">
        <v>83</v>
      </c>
      <c r="P6" s="145" t="s">
        <v>84</v>
      </c>
      <c r="Q6" s="145" t="s">
        <v>85</v>
      </c>
      <c r="R6" s="145" t="s">
        <v>86</v>
      </c>
      <c r="S6" s="145" t="s">
        <v>87</v>
      </c>
      <c r="T6" s="145" t="s">
        <v>88</v>
      </c>
      <c r="U6" s="145" t="s">
        <v>89</v>
      </c>
      <c r="V6" s="145" t="s">
        <v>90</v>
      </c>
      <c r="W6" s="145" t="s">
        <v>91</v>
      </c>
      <c r="X6" s="145" t="s">
        <v>92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51" t="s">
        <v>93</v>
      </c>
      <c r="B8" s="152" t="s">
        <v>56</v>
      </c>
      <c r="C8" s="169" t="s">
        <v>57</v>
      </c>
      <c r="D8" s="153"/>
      <c r="E8" s="154"/>
      <c r="F8" s="155"/>
      <c r="G8" s="156">
        <f>SUMIF(AG9:AG27,"&lt;&gt;NOR",G9:G27)</f>
        <v>0</v>
      </c>
      <c r="H8" s="150"/>
      <c r="I8" s="150">
        <f>SUM(I9:I27)</f>
        <v>4950.6000000000004</v>
      </c>
      <c r="J8" s="150"/>
      <c r="K8" s="150">
        <f>SUM(K9:K27)</f>
        <v>240109.42000000004</v>
      </c>
      <c r="L8" s="150"/>
      <c r="M8" s="150">
        <f>SUM(M9:M27)</f>
        <v>0</v>
      </c>
      <c r="N8" s="150"/>
      <c r="O8" s="150">
        <f>SUM(O9:O27)</f>
        <v>22.2</v>
      </c>
      <c r="P8" s="150"/>
      <c r="Q8" s="150">
        <f>SUM(Q9:Q27)</f>
        <v>215.48</v>
      </c>
      <c r="R8" s="150"/>
      <c r="S8" s="150"/>
      <c r="T8" s="150"/>
      <c r="U8" s="150"/>
      <c r="V8" s="150">
        <f>SUM(V9:V27)</f>
        <v>315.95999999999998</v>
      </c>
      <c r="W8" s="150"/>
      <c r="X8" s="150"/>
      <c r="AG8" t="s">
        <v>94</v>
      </c>
    </row>
    <row r="9" spans="1:60" outlineLevel="1">
      <c r="A9" s="163">
        <v>1</v>
      </c>
      <c r="B9" s="164" t="s">
        <v>95</v>
      </c>
      <c r="C9" s="170" t="s">
        <v>96</v>
      </c>
      <c r="D9" s="165" t="s">
        <v>97</v>
      </c>
      <c r="E9" s="166">
        <v>216.95</v>
      </c>
      <c r="F9" s="167"/>
      <c r="G9" s="168">
        <f t="shared" ref="G9:G27" si="0">ROUND(E9*F9,2)</f>
        <v>0</v>
      </c>
      <c r="H9" s="149">
        <v>0</v>
      </c>
      <c r="I9" s="149">
        <f t="shared" ref="I9:I27" si="1">ROUND(E9*H9,2)</f>
        <v>0</v>
      </c>
      <c r="J9" s="149">
        <v>34.700000000000003</v>
      </c>
      <c r="K9" s="149">
        <f t="shared" ref="K9:K27" si="2">ROUND(E9*J9,2)</f>
        <v>7528.17</v>
      </c>
      <c r="L9" s="149">
        <v>21</v>
      </c>
      <c r="M9" s="149">
        <f t="shared" ref="M9:M27" si="3">G9*(1+L9/100)</f>
        <v>0</v>
      </c>
      <c r="N9" s="149">
        <v>0</v>
      </c>
      <c r="O9" s="149">
        <f t="shared" ref="O9:O27" si="4">ROUND(E9*N9,2)</f>
        <v>0</v>
      </c>
      <c r="P9" s="149">
        <v>0.154</v>
      </c>
      <c r="Q9" s="149">
        <f t="shared" ref="Q9:Q27" si="5">ROUND(E9*P9,2)</f>
        <v>33.409999999999997</v>
      </c>
      <c r="R9" s="149"/>
      <c r="S9" s="149" t="s">
        <v>98</v>
      </c>
      <c r="T9" s="149" t="s">
        <v>98</v>
      </c>
      <c r="U9" s="149">
        <v>5.3800000000000001E-2</v>
      </c>
      <c r="V9" s="149">
        <f t="shared" ref="V9:V27" si="6">ROUND(E9*U9,2)</f>
        <v>11.67</v>
      </c>
      <c r="W9" s="149"/>
      <c r="X9" s="149" t="s">
        <v>99</v>
      </c>
      <c r="Y9" s="146"/>
      <c r="Z9" s="146"/>
      <c r="AA9" s="146"/>
      <c r="AB9" s="146"/>
      <c r="AC9" s="146"/>
      <c r="AD9" s="146"/>
      <c r="AE9" s="146"/>
      <c r="AF9" s="146"/>
      <c r="AG9" s="146" t="s">
        <v>100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63">
        <v>2</v>
      </c>
      <c r="B10" s="164" t="s">
        <v>101</v>
      </c>
      <c r="C10" s="170" t="s">
        <v>102</v>
      </c>
      <c r="D10" s="165" t="s">
        <v>97</v>
      </c>
      <c r="E10" s="166">
        <v>216.95</v>
      </c>
      <c r="F10" s="167"/>
      <c r="G10" s="168">
        <f t="shared" si="0"/>
        <v>0</v>
      </c>
      <c r="H10" s="149">
        <v>0</v>
      </c>
      <c r="I10" s="149">
        <f t="shared" si="1"/>
        <v>0</v>
      </c>
      <c r="J10" s="149">
        <v>74.599999999999994</v>
      </c>
      <c r="K10" s="149">
        <f t="shared" si="2"/>
        <v>16184.47</v>
      </c>
      <c r="L10" s="149">
        <v>21</v>
      </c>
      <c r="M10" s="149">
        <f t="shared" si="3"/>
        <v>0</v>
      </c>
      <c r="N10" s="149">
        <v>0</v>
      </c>
      <c r="O10" s="149">
        <f t="shared" si="4"/>
        <v>0</v>
      </c>
      <c r="P10" s="149">
        <v>0.24</v>
      </c>
      <c r="Q10" s="149">
        <f t="shared" si="5"/>
        <v>52.07</v>
      </c>
      <c r="R10" s="149"/>
      <c r="S10" s="149" t="s">
        <v>98</v>
      </c>
      <c r="T10" s="149" t="s">
        <v>98</v>
      </c>
      <c r="U10" s="149">
        <v>0.03</v>
      </c>
      <c r="V10" s="149">
        <f t="shared" si="6"/>
        <v>6.51</v>
      </c>
      <c r="W10" s="149"/>
      <c r="X10" s="149" t="s">
        <v>99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100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63">
        <v>3</v>
      </c>
      <c r="B11" s="164" t="s">
        <v>103</v>
      </c>
      <c r="C11" s="170" t="s">
        <v>104</v>
      </c>
      <c r="D11" s="165" t="s">
        <v>97</v>
      </c>
      <c r="E11" s="166">
        <v>216.96</v>
      </c>
      <c r="F11" s="167"/>
      <c r="G11" s="168">
        <f t="shared" si="0"/>
        <v>0</v>
      </c>
      <c r="H11" s="149">
        <v>0</v>
      </c>
      <c r="I11" s="149">
        <f t="shared" si="1"/>
        <v>0</v>
      </c>
      <c r="J11" s="149">
        <v>128.5</v>
      </c>
      <c r="K11" s="149">
        <f t="shared" si="2"/>
        <v>27879.360000000001</v>
      </c>
      <c r="L11" s="149">
        <v>21</v>
      </c>
      <c r="M11" s="149">
        <f t="shared" si="3"/>
        <v>0</v>
      </c>
      <c r="N11" s="149">
        <v>0</v>
      </c>
      <c r="O11" s="149">
        <f t="shared" si="4"/>
        <v>0</v>
      </c>
      <c r="P11" s="149">
        <v>0.33</v>
      </c>
      <c r="Q11" s="149">
        <f t="shared" si="5"/>
        <v>71.599999999999994</v>
      </c>
      <c r="R11" s="149"/>
      <c r="S11" s="149" t="s">
        <v>98</v>
      </c>
      <c r="T11" s="149" t="s">
        <v>98</v>
      </c>
      <c r="U11" s="149">
        <v>0.3135</v>
      </c>
      <c r="V11" s="149">
        <f t="shared" si="6"/>
        <v>68.02</v>
      </c>
      <c r="W11" s="149"/>
      <c r="X11" s="149" t="s">
        <v>99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100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63">
        <v>4</v>
      </c>
      <c r="B12" s="164" t="s">
        <v>105</v>
      </c>
      <c r="C12" s="170" t="s">
        <v>106</v>
      </c>
      <c r="D12" s="165" t="s">
        <v>107</v>
      </c>
      <c r="E12" s="166">
        <v>138</v>
      </c>
      <c r="F12" s="167"/>
      <c r="G12" s="168">
        <f t="shared" si="0"/>
        <v>0</v>
      </c>
      <c r="H12" s="149">
        <v>0</v>
      </c>
      <c r="I12" s="149">
        <f t="shared" si="1"/>
        <v>0</v>
      </c>
      <c r="J12" s="149">
        <v>106.5</v>
      </c>
      <c r="K12" s="149">
        <f t="shared" si="2"/>
        <v>14697</v>
      </c>
      <c r="L12" s="149">
        <v>21</v>
      </c>
      <c r="M12" s="149">
        <f t="shared" si="3"/>
        <v>0</v>
      </c>
      <c r="N12" s="149">
        <v>0</v>
      </c>
      <c r="O12" s="149">
        <f t="shared" si="4"/>
        <v>0</v>
      </c>
      <c r="P12" s="149">
        <v>0.22</v>
      </c>
      <c r="Q12" s="149">
        <f t="shared" si="5"/>
        <v>30.36</v>
      </c>
      <c r="R12" s="149"/>
      <c r="S12" s="149" t="s">
        <v>98</v>
      </c>
      <c r="T12" s="149" t="s">
        <v>98</v>
      </c>
      <c r="U12" s="149">
        <v>0.14299999999999999</v>
      </c>
      <c r="V12" s="149">
        <f t="shared" si="6"/>
        <v>19.73</v>
      </c>
      <c r="W12" s="149"/>
      <c r="X12" s="149" t="s">
        <v>99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100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>
      <c r="A13" s="163">
        <v>5</v>
      </c>
      <c r="B13" s="164" t="s">
        <v>108</v>
      </c>
      <c r="C13" s="170" t="s">
        <v>109</v>
      </c>
      <c r="D13" s="165" t="s">
        <v>97</v>
      </c>
      <c r="E13" s="166">
        <v>29.44</v>
      </c>
      <c r="F13" s="167"/>
      <c r="G13" s="168">
        <f t="shared" si="0"/>
        <v>0</v>
      </c>
      <c r="H13" s="149">
        <v>0</v>
      </c>
      <c r="I13" s="149">
        <f t="shared" si="1"/>
        <v>0</v>
      </c>
      <c r="J13" s="149">
        <v>146.5</v>
      </c>
      <c r="K13" s="149">
        <f t="shared" si="2"/>
        <v>4312.96</v>
      </c>
      <c r="L13" s="149">
        <v>21</v>
      </c>
      <c r="M13" s="149">
        <f t="shared" si="3"/>
        <v>0</v>
      </c>
      <c r="N13" s="149">
        <v>0</v>
      </c>
      <c r="O13" s="149">
        <f t="shared" si="4"/>
        <v>0</v>
      </c>
      <c r="P13" s="149">
        <v>0.154</v>
      </c>
      <c r="Q13" s="149">
        <f t="shared" si="5"/>
        <v>4.53</v>
      </c>
      <c r="R13" s="149"/>
      <c r="S13" s="149" t="s">
        <v>98</v>
      </c>
      <c r="T13" s="149" t="s">
        <v>98</v>
      </c>
      <c r="U13" s="149">
        <v>0.27</v>
      </c>
      <c r="V13" s="149">
        <f t="shared" si="6"/>
        <v>7.95</v>
      </c>
      <c r="W13" s="149"/>
      <c r="X13" s="149" t="s">
        <v>99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100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>
      <c r="A14" s="163">
        <v>6</v>
      </c>
      <c r="B14" s="164" t="s">
        <v>110</v>
      </c>
      <c r="C14" s="170" t="s">
        <v>111</v>
      </c>
      <c r="D14" s="165" t="s">
        <v>97</v>
      </c>
      <c r="E14" s="166">
        <v>14.72</v>
      </c>
      <c r="F14" s="167"/>
      <c r="G14" s="168">
        <f t="shared" si="0"/>
        <v>0</v>
      </c>
      <c r="H14" s="149">
        <v>0</v>
      </c>
      <c r="I14" s="149">
        <f t="shared" si="1"/>
        <v>0</v>
      </c>
      <c r="J14" s="149">
        <v>455</v>
      </c>
      <c r="K14" s="149">
        <f t="shared" si="2"/>
        <v>6697.6</v>
      </c>
      <c r="L14" s="149">
        <v>21</v>
      </c>
      <c r="M14" s="149">
        <f t="shared" si="3"/>
        <v>0</v>
      </c>
      <c r="N14" s="149">
        <v>0</v>
      </c>
      <c r="O14" s="149">
        <f t="shared" si="4"/>
        <v>0</v>
      </c>
      <c r="P14" s="149">
        <v>0.24</v>
      </c>
      <c r="Q14" s="149">
        <f t="shared" si="5"/>
        <v>3.53</v>
      </c>
      <c r="R14" s="149"/>
      <c r="S14" s="149" t="s">
        <v>98</v>
      </c>
      <c r="T14" s="149" t="s">
        <v>98</v>
      </c>
      <c r="U14" s="149">
        <v>0.80647999999999997</v>
      </c>
      <c r="V14" s="149">
        <f t="shared" si="6"/>
        <v>11.87</v>
      </c>
      <c r="W14" s="149"/>
      <c r="X14" s="149" t="s">
        <v>99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100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63">
        <v>7</v>
      </c>
      <c r="B15" s="164" t="s">
        <v>112</v>
      </c>
      <c r="C15" s="170" t="s">
        <v>113</v>
      </c>
      <c r="D15" s="165" t="s">
        <v>107</v>
      </c>
      <c r="E15" s="166">
        <v>74</v>
      </c>
      <c r="F15" s="167"/>
      <c r="G15" s="168">
        <f t="shared" si="0"/>
        <v>0</v>
      </c>
      <c r="H15" s="149">
        <v>0</v>
      </c>
      <c r="I15" s="149">
        <f t="shared" si="1"/>
        <v>0</v>
      </c>
      <c r="J15" s="149">
        <v>85.8</v>
      </c>
      <c r="K15" s="149">
        <f t="shared" si="2"/>
        <v>6349.2</v>
      </c>
      <c r="L15" s="149">
        <v>21</v>
      </c>
      <c r="M15" s="149">
        <f t="shared" si="3"/>
        <v>0</v>
      </c>
      <c r="N15" s="149">
        <v>0</v>
      </c>
      <c r="O15" s="149">
        <f t="shared" si="4"/>
        <v>0</v>
      </c>
      <c r="P15" s="149">
        <v>0.27</v>
      </c>
      <c r="Q15" s="149">
        <f t="shared" si="5"/>
        <v>19.98</v>
      </c>
      <c r="R15" s="149"/>
      <c r="S15" s="149" t="s">
        <v>98</v>
      </c>
      <c r="T15" s="149" t="s">
        <v>98</v>
      </c>
      <c r="U15" s="149">
        <v>0.123</v>
      </c>
      <c r="V15" s="149">
        <f t="shared" si="6"/>
        <v>9.1</v>
      </c>
      <c r="W15" s="149"/>
      <c r="X15" s="149" t="s">
        <v>99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100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63">
        <v>8</v>
      </c>
      <c r="B16" s="164" t="s">
        <v>114</v>
      </c>
      <c r="C16" s="170" t="s">
        <v>115</v>
      </c>
      <c r="D16" s="165" t="s">
        <v>116</v>
      </c>
      <c r="E16" s="166">
        <v>65.400000000000006</v>
      </c>
      <c r="F16" s="167"/>
      <c r="G16" s="168">
        <f t="shared" si="0"/>
        <v>0</v>
      </c>
      <c r="H16" s="149">
        <v>0</v>
      </c>
      <c r="I16" s="149">
        <f t="shared" si="1"/>
        <v>0</v>
      </c>
      <c r="J16" s="149">
        <v>490</v>
      </c>
      <c r="K16" s="149">
        <f t="shared" si="2"/>
        <v>32046</v>
      </c>
      <c r="L16" s="149">
        <v>21</v>
      </c>
      <c r="M16" s="149">
        <f t="shared" si="3"/>
        <v>0</v>
      </c>
      <c r="N16" s="149">
        <v>0</v>
      </c>
      <c r="O16" s="149">
        <f t="shared" si="4"/>
        <v>0</v>
      </c>
      <c r="P16" s="149">
        <v>0</v>
      </c>
      <c r="Q16" s="149">
        <f t="shared" si="5"/>
        <v>0</v>
      </c>
      <c r="R16" s="149"/>
      <c r="S16" s="149" t="s">
        <v>98</v>
      </c>
      <c r="T16" s="149" t="s">
        <v>98</v>
      </c>
      <c r="U16" s="149">
        <v>0.81799999999999995</v>
      </c>
      <c r="V16" s="149">
        <f t="shared" si="6"/>
        <v>53.5</v>
      </c>
      <c r="W16" s="149"/>
      <c r="X16" s="149" t="s">
        <v>99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100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63">
        <v>9</v>
      </c>
      <c r="B17" s="164" t="s">
        <v>117</v>
      </c>
      <c r="C17" s="170" t="s">
        <v>118</v>
      </c>
      <c r="D17" s="165" t="s">
        <v>116</v>
      </c>
      <c r="E17" s="166">
        <v>32.700000000000003</v>
      </c>
      <c r="F17" s="167"/>
      <c r="G17" s="168">
        <f t="shared" si="0"/>
        <v>0</v>
      </c>
      <c r="H17" s="149">
        <v>0</v>
      </c>
      <c r="I17" s="149">
        <f t="shared" si="1"/>
        <v>0</v>
      </c>
      <c r="J17" s="149">
        <v>59.8</v>
      </c>
      <c r="K17" s="149">
        <f t="shared" si="2"/>
        <v>1955.46</v>
      </c>
      <c r="L17" s="149">
        <v>21</v>
      </c>
      <c r="M17" s="149">
        <f t="shared" si="3"/>
        <v>0</v>
      </c>
      <c r="N17" s="149">
        <v>0</v>
      </c>
      <c r="O17" s="149">
        <f t="shared" si="4"/>
        <v>0</v>
      </c>
      <c r="P17" s="149">
        <v>0</v>
      </c>
      <c r="Q17" s="149">
        <f t="shared" si="5"/>
        <v>0</v>
      </c>
      <c r="R17" s="149"/>
      <c r="S17" s="149" t="s">
        <v>98</v>
      </c>
      <c r="T17" s="149" t="s">
        <v>98</v>
      </c>
      <c r="U17" s="149">
        <v>0.11899999999999999</v>
      </c>
      <c r="V17" s="149">
        <f t="shared" si="6"/>
        <v>3.89</v>
      </c>
      <c r="W17" s="149"/>
      <c r="X17" s="149" t="s">
        <v>99</v>
      </c>
      <c r="Y17" s="146"/>
      <c r="Z17" s="146"/>
      <c r="AA17" s="146"/>
      <c r="AB17" s="146"/>
      <c r="AC17" s="146"/>
      <c r="AD17" s="146"/>
      <c r="AE17" s="146"/>
      <c r="AF17" s="146"/>
      <c r="AG17" s="146" t="s">
        <v>100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>
      <c r="A18" s="163">
        <v>10</v>
      </c>
      <c r="B18" s="164" t="s">
        <v>119</v>
      </c>
      <c r="C18" s="170" t="s">
        <v>120</v>
      </c>
      <c r="D18" s="165" t="s">
        <v>116</v>
      </c>
      <c r="E18" s="166">
        <v>30.6</v>
      </c>
      <c r="F18" s="167"/>
      <c r="G18" s="168">
        <f t="shared" si="0"/>
        <v>0</v>
      </c>
      <c r="H18" s="149">
        <v>0</v>
      </c>
      <c r="I18" s="149">
        <f t="shared" si="1"/>
        <v>0</v>
      </c>
      <c r="J18" s="149">
        <v>423</v>
      </c>
      <c r="K18" s="149">
        <f t="shared" si="2"/>
        <v>12943.8</v>
      </c>
      <c r="L18" s="149">
        <v>21</v>
      </c>
      <c r="M18" s="149">
        <f t="shared" si="3"/>
        <v>0</v>
      </c>
      <c r="N18" s="149">
        <v>0</v>
      </c>
      <c r="O18" s="149">
        <f t="shared" si="4"/>
        <v>0</v>
      </c>
      <c r="P18" s="149">
        <v>0</v>
      </c>
      <c r="Q18" s="149">
        <f t="shared" si="5"/>
        <v>0</v>
      </c>
      <c r="R18" s="149"/>
      <c r="S18" s="149" t="s">
        <v>98</v>
      </c>
      <c r="T18" s="149" t="s">
        <v>98</v>
      </c>
      <c r="U18" s="149">
        <v>0.37</v>
      </c>
      <c r="V18" s="149">
        <f t="shared" si="6"/>
        <v>11.32</v>
      </c>
      <c r="W18" s="149"/>
      <c r="X18" s="149" t="s">
        <v>99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100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63">
        <v>11</v>
      </c>
      <c r="B19" s="164" t="s">
        <v>121</v>
      </c>
      <c r="C19" s="170" t="s">
        <v>122</v>
      </c>
      <c r="D19" s="165" t="s">
        <v>116</v>
      </c>
      <c r="E19" s="166">
        <v>10.199999999999999</v>
      </c>
      <c r="F19" s="167"/>
      <c r="G19" s="168">
        <f t="shared" si="0"/>
        <v>0</v>
      </c>
      <c r="H19" s="149">
        <v>0</v>
      </c>
      <c r="I19" s="149">
        <f t="shared" si="1"/>
        <v>0</v>
      </c>
      <c r="J19" s="149">
        <v>262</v>
      </c>
      <c r="K19" s="149">
        <f t="shared" si="2"/>
        <v>2672.4</v>
      </c>
      <c r="L19" s="149">
        <v>21</v>
      </c>
      <c r="M19" s="149">
        <f t="shared" si="3"/>
        <v>0</v>
      </c>
      <c r="N19" s="149">
        <v>0</v>
      </c>
      <c r="O19" s="149">
        <f t="shared" si="4"/>
        <v>0</v>
      </c>
      <c r="P19" s="149">
        <v>0</v>
      </c>
      <c r="Q19" s="149">
        <f t="shared" si="5"/>
        <v>0</v>
      </c>
      <c r="R19" s="149"/>
      <c r="S19" s="149" t="s">
        <v>98</v>
      </c>
      <c r="T19" s="149" t="s">
        <v>98</v>
      </c>
      <c r="U19" s="149">
        <v>0.60029999999999994</v>
      </c>
      <c r="V19" s="149">
        <f t="shared" si="6"/>
        <v>6.12</v>
      </c>
      <c r="W19" s="149"/>
      <c r="X19" s="149" t="s">
        <v>99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100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63">
        <v>12</v>
      </c>
      <c r="B20" s="164" t="s">
        <v>123</v>
      </c>
      <c r="C20" s="170" t="s">
        <v>124</v>
      </c>
      <c r="D20" s="165" t="s">
        <v>116</v>
      </c>
      <c r="E20" s="166">
        <v>96</v>
      </c>
      <c r="F20" s="167"/>
      <c r="G20" s="168">
        <f t="shared" si="0"/>
        <v>0</v>
      </c>
      <c r="H20" s="149">
        <v>0</v>
      </c>
      <c r="I20" s="149">
        <f t="shared" si="1"/>
        <v>0</v>
      </c>
      <c r="J20" s="149">
        <v>264.5</v>
      </c>
      <c r="K20" s="149">
        <f t="shared" si="2"/>
        <v>25392</v>
      </c>
      <c r="L20" s="149">
        <v>21</v>
      </c>
      <c r="M20" s="149">
        <f t="shared" si="3"/>
        <v>0</v>
      </c>
      <c r="N20" s="149">
        <v>0</v>
      </c>
      <c r="O20" s="149">
        <f t="shared" si="4"/>
        <v>0</v>
      </c>
      <c r="P20" s="149">
        <v>0</v>
      </c>
      <c r="Q20" s="149">
        <f t="shared" si="5"/>
        <v>0</v>
      </c>
      <c r="R20" s="149"/>
      <c r="S20" s="149" t="s">
        <v>98</v>
      </c>
      <c r="T20" s="149" t="s">
        <v>98</v>
      </c>
      <c r="U20" s="149">
        <v>0.65200000000000002</v>
      </c>
      <c r="V20" s="149">
        <f t="shared" si="6"/>
        <v>62.59</v>
      </c>
      <c r="W20" s="149"/>
      <c r="X20" s="149" t="s">
        <v>99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100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>
      <c r="A21" s="163">
        <v>13</v>
      </c>
      <c r="B21" s="164" t="s">
        <v>125</v>
      </c>
      <c r="C21" s="170" t="s">
        <v>126</v>
      </c>
      <c r="D21" s="165" t="s">
        <v>116</v>
      </c>
      <c r="E21" s="166">
        <v>96</v>
      </c>
      <c r="F21" s="167"/>
      <c r="G21" s="168">
        <f t="shared" si="0"/>
        <v>0</v>
      </c>
      <c r="H21" s="149">
        <v>0</v>
      </c>
      <c r="I21" s="149">
        <f t="shared" si="1"/>
        <v>0</v>
      </c>
      <c r="J21" s="149">
        <v>227.5</v>
      </c>
      <c r="K21" s="149">
        <f t="shared" si="2"/>
        <v>21840</v>
      </c>
      <c r="L21" s="149">
        <v>21</v>
      </c>
      <c r="M21" s="149">
        <f t="shared" si="3"/>
        <v>0</v>
      </c>
      <c r="N21" s="149">
        <v>0</v>
      </c>
      <c r="O21" s="149">
        <f t="shared" si="4"/>
        <v>0</v>
      </c>
      <c r="P21" s="149">
        <v>0</v>
      </c>
      <c r="Q21" s="149">
        <f t="shared" si="5"/>
        <v>0</v>
      </c>
      <c r="R21" s="149"/>
      <c r="S21" s="149" t="s">
        <v>98</v>
      </c>
      <c r="T21" s="149" t="s">
        <v>98</v>
      </c>
      <c r="U21" s="149">
        <v>1.0999999999999999E-2</v>
      </c>
      <c r="V21" s="149">
        <f t="shared" si="6"/>
        <v>1.06</v>
      </c>
      <c r="W21" s="149"/>
      <c r="X21" s="149" t="s">
        <v>99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100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63">
        <v>14</v>
      </c>
      <c r="B22" s="164" t="s">
        <v>127</v>
      </c>
      <c r="C22" s="170" t="s">
        <v>128</v>
      </c>
      <c r="D22" s="165" t="s">
        <v>129</v>
      </c>
      <c r="E22" s="166">
        <v>144</v>
      </c>
      <c r="F22" s="167"/>
      <c r="G22" s="168">
        <f t="shared" si="0"/>
        <v>0</v>
      </c>
      <c r="H22" s="149">
        <v>0</v>
      </c>
      <c r="I22" s="149">
        <f t="shared" si="1"/>
        <v>0</v>
      </c>
      <c r="J22" s="149">
        <v>281</v>
      </c>
      <c r="K22" s="149">
        <f t="shared" si="2"/>
        <v>40464</v>
      </c>
      <c r="L22" s="149">
        <v>21</v>
      </c>
      <c r="M22" s="149">
        <f t="shared" si="3"/>
        <v>0</v>
      </c>
      <c r="N22" s="149">
        <v>0</v>
      </c>
      <c r="O22" s="149">
        <f t="shared" si="4"/>
        <v>0</v>
      </c>
      <c r="P22" s="149">
        <v>0</v>
      </c>
      <c r="Q22" s="149">
        <f t="shared" si="5"/>
        <v>0</v>
      </c>
      <c r="R22" s="149"/>
      <c r="S22" s="149" t="s">
        <v>98</v>
      </c>
      <c r="T22" s="149" t="s">
        <v>98</v>
      </c>
      <c r="U22" s="149">
        <v>0</v>
      </c>
      <c r="V22" s="149">
        <f t="shared" si="6"/>
        <v>0</v>
      </c>
      <c r="W22" s="149"/>
      <c r="X22" s="149" t="s">
        <v>99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100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63">
        <v>15</v>
      </c>
      <c r="B23" s="164" t="s">
        <v>130</v>
      </c>
      <c r="C23" s="170" t="s">
        <v>131</v>
      </c>
      <c r="D23" s="165" t="s">
        <v>97</v>
      </c>
      <c r="E23" s="166">
        <v>148</v>
      </c>
      <c r="F23" s="167"/>
      <c r="G23" s="168">
        <f t="shared" si="0"/>
        <v>0</v>
      </c>
      <c r="H23" s="149">
        <v>0</v>
      </c>
      <c r="I23" s="149">
        <f t="shared" si="1"/>
        <v>0</v>
      </c>
      <c r="J23" s="149">
        <v>65.7</v>
      </c>
      <c r="K23" s="149">
        <f t="shared" si="2"/>
        <v>9723.6</v>
      </c>
      <c r="L23" s="149">
        <v>21</v>
      </c>
      <c r="M23" s="149">
        <f t="shared" si="3"/>
        <v>0</v>
      </c>
      <c r="N23" s="149">
        <v>0</v>
      </c>
      <c r="O23" s="149">
        <f t="shared" si="4"/>
        <v>0</v>
      </c>
      <c r="P23" s="149">
        <v>0</v>
      </c>
      <c r="Q23" s="149">
        <f t="shared" si="5"/>
        <v>0</v>
      </c>
      <c r="R23" s="149"/>
      <c r="S23" s="149" t="s">
        <v>98</v>
      </c>
      <c r="T23" s="149" t="s">
        <v>98</v>
      </c>
      <c r="U23" s="149">
        <v>0.17699999999999999</v>
      </c>
      <c r="V23" s="149">
        <f t="shared" si="6"/>
        <v>26.2</v>
      </c>
      <c r="W23" s="149"/>
      <c r="X23" s="149" t="s">
        <v>99</v>
      </c>
      <c r="Y23" s="146"/>
      <c r="Z23" s="146"/>
      <c r="AA23" s="146"/>
      <c r="AB23" s="146"/>
      <c r="AC23" s="146"/>
      <c r="AD23" s="146"/>
      <c r="AE23" s="146"/>
      <c r="AF23" s="146"/>
      <c r="AG23" s="146" t="s">
        <v>100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63">
        <v>16</v>
      </c>
      <c r="B24" s="164" t="s">
        <v>132</v>
      </c>
      <c r="C24" s="170" t="s">
        <v>133</v>
      </c>
      <c r="D24" s="165" t="s">
        <v>116</v>
      </c>
      <c r="E24" s="166">
        <v>14.8</v>
      </c>
      <c r="F24" s="167"/>
      <c r="G24" s="168">
        <f t="shared" si="0"/>
        <v>0</v>
      </c>
      <c r="H24" s="149">
        <v>300</v>
      </c>
      <c r="I24" s="149">
        <f t="shared" si="1"/>
        <v>4440</v>
      </c>
      <c r="J24" s="149">
        <v>0</v>
      </c>
      <c r="K24" s="149">
        <f t="shared" si="2"/>
        <v>0</v>
      </c>
      <c r="L24" s="149">
        <v>21</v>
      </c>
      <c r="M24" s="149">
        <f t="shared" si="3"/>
        <v>0</v>
      </c>
      <c r="N24" s="149">
        <v>1.5</v>
      </c>
      <c r="O24" s="149">
        <f t="shared" si="4"/>
        <v>22.2</v>
      </c>
      <c r="P24" s="149">
        <v>0</v>
      </c>
      <c r="Q24" s="149">
        <f t="shared" si="5"/>
        <v>0</v>
      </c>
      <c r="R24" s="149"/>
      <c r="S24" s="149" t="s">
        <v>134</v>
      </c>
      <c r="T24" s="149" t="s">
        <v>135</v>
      </c>
      <c r="U24" s="149">
        <v>0</v>
      </c>
      <c r="V24" s="149">
        <f t="shared" si="6"/>
        <v>0</v>
      </c>
      <c r="W24" s="149"/>
      <c r="X24" s="149" t="s">
        <v>136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137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>
      <c r="A25" s="163">
        <v>17</v>
      </c>
      <c r="B25" s="164" t="s">
        <v>138</v>
      </c>
      <c r="C25" s="170" t="s">
        <v>139</v>
      </c>
      <c r="D25" s="165" t="s">
        <v>140</v>
      </c>
      <c r="E25" s="166">
        <v>1</v>
      </c>
      <c r="F25" s="167"/>
      <c r="G25" s="168">
        <f t="shared" si="0"/>
        <v>0</v>
      </c>
      <c r="H25" s="149">
        <v>0</v>
      </c>
      <c r="I25" s="149">
        <f t="shared" si="1"/>
        <v>0</v>
      </c>
      <c r="J25" s="149">
        <v>3200</v>
      </c>
      <c r="K25" s="149">
        <f t="shared" si="2"/>
        <v>3200</v>
      </c>
      <c r="L25" s="149">
        <v>21</v>
      </c>
      <c r="M25" s="149">
        <f t="shared" si="3"/>
        <v>0</v>
      </c>
      <c r="N25" s="149">
        <v>0</v>
      </c>
      <c r="O25" s="149">
        <f t="shared" si="4"/>
        <v>0</v>
      </c>
      <c r="P25" s="149">
        <v>0</v>
      </c>
      <c r="Q25" s="149">
        <f t="shared" si="5"/>
        <v>0</v>
      </c>
      <c r="R25" s="149"/>
      <c r="S25" s="149" t="s">
        <v>134</v>
      </c>
      <c r="T25" s="149" t="s">
        <v>135</v>
      </c>
      <c r="U25" s="149">
        <v>0</v>
      </c>
      <c r="V25" s="149">
        <f t="shared" si="6"/>
        <v>0</v>
      </c>
      <c r="W25" s="149"/>
      <c r="X25" s="149" t="s">
        <v>99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100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>
      <c r="A26" s="163">
        <v>18</v>
      </c>
      <c r="B26" s="164" t="s">
        <v>141</v>
      </c>
      <c r="C26" s="170" t="s">
        <v>142</v>
      </c>
      <c r="D26" s="165" t="s">
        <v>97</v>
      </c>
      <c r="E26" s="166">
        <v>148</v>
      </c>
      <c r="F26" s="167"/>
      <c r="G26" s="168">
        <f t="shared" si="0"/>
        <v>0</v>
      </c>
      <c r="H26" s="149">
        <v>0</v>
      </c>
      <c r="I26" s="149">
        <f t="shared" si="1"/>
        <v>0</v>
      </c>
      <c r="J26" s="149">
        <v>33.4</v>
      </c>
      <c r="K26" s="149">
        <f t="shared" si="2"/>
        <v>4943.2</v>
      </c>
      <c r="L26" s="149">
        <v>21</v>
      </c>
      <c r="M26" s="149">
        <f t="shared" si="3"/>
        <v>0</v>
      </c>
      <c r="N26" s="149">
        <v>0</v>
      </c>
      <c r="O26" s="149">
        <f t="shared" si="4"/>
        <v>0</v>
      </c>
      <c r="P26" s="149">
        <v>0</v>
      </c>
      <c r="Q26" s="149">
        <f t="shared" si="5"/>
        <v>0</v>
      </c>
      <c r="R26" s="149"/>
      <c r="S26" s="149" t="s">
        <v>98</v>
      </c>
      <c r="T26" s="149" t="s">
        <v>98</v>
      </c>
      <c r="U26" s="149">
        <v>0.09</v>
      </c>
      <c r="V26" s="149">
        <f t="shared" si="6"/>
        <v>13.32</v>
      </c>
      <c r="W26" s="149"/>
      <c r="X26" s="149" t="s">
        <v>99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100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>
      <c r="A27" s="163">
        <v>19</v>
      </c>
      <c r="B27" s="164" t="s">
        <v>143</v>
      </c>
      <c r="C27" s="170" t="s">
        <v>144</v>
      </c>
      <c r="D27" s="165" t="s">
        <v>97</v>
      </c>
      <c r="E27" s="166">
        <v>148</v>
      </c>
      <c r="F27" s="167"/>
      <c r="G27" s="168">
        <f t="shared" si="0"/>
        <v>0</v>
      </c>
      <c r="H27" s="149">
        <v>3.45</v>
      </c>
      <c r="I27" s="149">
        <f t="shared" si="1"/>
        <v>510.6</v>
      </c>
      <c r="J27" s="149">
        <v>8.65</v>
      </c>
      <c r="K27" s="149">
        <f t="shared" si="2"/>
        <v>1280.2</v>
      </c>
      <c r="L27" s="149">
        <v>21</v>
      </c>
      <c r="M27" s="149">
        <f t="shared" si="3"/>
        <v>0</v>
      </c>
      <c r="N27" s="149">
        <v>3.0000000000000001E-5</v>
      </c>
      <c r="O27" s="149">
        <f t="shared" si="4"/>
        <v>0</v>
      </c>
      <c r="P27" s="149">
        <v>0</v>
      </c>
      <c r="Q27" s="149">
        <f t="shared" si="5"/>
        <v>0</v>
      </c>
      <c r="R27" s="149"/>
      <c r="S27" s="149" t="s">
        <v>98</v>
      </c>
      <c r="T27" s="149" t="s">
        <v>98</v>
      </c>
      <c r="U27" s="149">
        <v>2.1000000000000001E-2</v>
      </c>
      <c r="V27" s="149">
        <f t="shared" si="6"/>
        <v>3.11</v>
      </c>
      <c r="W27" s="149"/>
      <c r="X27" s="149" t="s">
        <v>145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146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>
      <c r="A28" s="151" t="s">
        <v>93</v>
      </c>
      <c r="B28" s="152" t="s">
        <v>58</v>
      </c>
      <c r="C28" s="169" t="s">
        <v>59</v>
      </c>
      <c r="D28" s="153"/>
      <c r="E28" s="154"/>
      <c r="F28" s="155"/>
      <c r="G28" s="156">
        <f>SUMIF(AG29:AG38,"&lt;&gt;NOR",G29:G38)</f>
        <v>0</v>
      </c>
      <c r="H28" s="150"/>
      <c r="I28" s="150">
        <f>SUM(I29:I38)</f>
        <v>197053.18999999994</v>
      </c>
      <c r="J28" s="150"/>
      <c r="K28" s="150">
        <f>SUM(K29:K38)</f>
        <v>101127.26</v>
      </c>
      <c r="L28" s="150"/>
      <c r="M28" s="150">
        <f>SUM(M29:M38)</f>
        <v>0</v>
      </c>
      <c r="N28" s="150"/>
      <c r="O28" s="150">
        <f>SUM(O29:O38)</f>
        <v>252.53</v>
      </c>
      <c r="P28" s="150"/>
      <c r="Q28" s="150">
        <f>SUM(Q29:Q38)</f>
        <v>0</v>
      </c>
      <c r="R28" s="150"/>
      <c r="S28" s="150"/>
      <c r="T28" s="150"/>
      <c r="U28" s="150"/>
      <c r="V28" s="150">
        <f>SUM(V29:V38)</f>
        <v>141.69999999999999</v>
      </c>
      <c r="W28" s="150"/>
      <c r="X28" s="150"/>
      <c r="AG28" t="s">
        <v>94</v>
      </c>
    </row>
    <row r="29" spans="1:60" outlineLevel="1">
      <c r="A29" s="163">
        <v>20</v>
      </c>
      <c r="B29" s="164" t="s">
        <v>147</v>
      </c>
      <c r="C29" s="170" t="s">
        <v>148</v>
      </c>
      <c r="D29" s="165" t="s">
        <v>97</v>
      </c>
      <c r="E29" s="166">
        <v>328.64</v>
      </c>
      <c r="F29" s="167"/>
      <c r="G29" s="168">
        <f t="shared" ref="G29:G38" si="7">ROUND(E29*F29,2)</f>
        <v>0</v>
      </c>
      <c r="H29" s="149">
        <v>159.24</v>
      </c>
      <c r="I29" s="149">
        <f t="shared" ref="I29:I38" si="8">ROUND(E29*H29,2)</f>
        <v>52332.63</v>
      </c>
      <c r="J29" s="149">
        <v>28.26</v>
      </c>
      <c r="K29" s="149">
        <f t="shared" ref="K29:K38" si="9">ROUND(E29*J29,2)</f>
        <v>9287.3700000000008</v>
      </c>
      <c r="L29" s="149">
        <v>21</v>
      </c>
      <c r="M29" s="149">
        <f t="shared" ref="M29:M38" si="10">G29*(1+L29/100)</f>
        <v>0</v>
      </c>
      <c r="N29" s="149">
        <v>0.38624999999999998</v>
      </c>
      <c r="O29" s="149">
        <f t="shared" ref="O29:O38" si="11">ROUND(E29*N29,2)</f>
        <v>126.94</v>
      </c>
      <c r="P29" s="149">
        <v>0</v>
      </c>
      <c r="Q29" s="149">
        <f t="shared" ref="Q29:Q38" si="12">ROUND(E29*P29,2)</f>
        <v>0</v>
      </c>
      <c r="R29" s="149"/>
      <c r="S29" s="149" t="s">
        <v>98</v>
      </c>
      <c r="T29" s="149" t="s">
        <v>98</v>
      </c>
      <c r="U29" s="149">
        <v>2.8000000000000001E-2</v>
      </c>
      <c r="V29" s="149">
        <f t="shared" ref="V29:V38" si="13">ROUND(E29*U29,2)</f>
        <v>9.1999999999999993</v>
      </c>
      <c r="W29" s="149"/>
      <c r="X29" s="149" t="s">
        <v>99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100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63">
        <v>21</v>
      </c>
      <c r="B30" s="164" t="s">
        <v>149</v>
      </c>
      <c r="C30" s="170" t="s">
        <v>150</v>
      </c>
      <c r="D30" s="165" t="s">
        <v>97</v>
      </c>
      <c r="E30" s="166">
        <v>267.02</v>
      </c>
      <c r="F30" s="167"/>
      <c r="G30" s="168">
        <f t="shared" si="7"/>
        <v>0</v>
      </c>
      <c r="H30" s="149">
        <v>79.53</v>
      </c>
      <c r="I30" s="149">
        <f t="shared" si="8"/>
        <v>21236.1</v>
      </c>
      <c r="J30" s="149">
        <v>21.97</v>
      </c>
      <c r="K30" s="149">
        <f t="shared" si="9"/>
        <v>5866.43</v>
      </c>
      <c r="L30" s="149">
        <v>21</v>
      </c>
      <c r="M30" s="149">
        <f t="shared" si="10"/>
        <v>0</v>
      </c>
      <c r="N30" s="149">
        <v>0.19694999999999999</v>
      </c>
      <c r="O30" s="149">
        <f t="shared" si="11"/>
        <v>52.59</v>
      </c>
      <c r="P30" s="149">
        <v>0</v>
      </c>
      <c r="Q30" s="149">
        <f t="shared" si="12"/>
        <v>0</v>
      </c>
      <c r="R30" s="149"/>
      <c r="S30" s="149" t="s">
        <v>98</v>
      </c>
      <c r="T30" s="149" t="s">
        <v>98</v>
      </c>
      <c r="U30" s="149">
        <v>2.5000000000000001E-2</v>
      </c>
      <c r="V30" s="149">
        <f t="shared" si="13"/>
        <v>6.68</v>
      </c>
      <c r="W30" s="149"/>
      <c r="X30" s="149" t="s">
        <v>99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100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63">
        <v>22</v>
      </c>
      <c r="B31" s="164" t="s">
        <v>151</v>
      </c>
      <c r="C31" s="170" t="s">
        <v>152</v>
      </c>
      <c r="D31" s="165" t="s">
        <v>97</v>
      </c>
      <c r="E31" s="166">
        <v>265</v>
      </c>
      <c r="F31" s="167"/>
      <c r="G31" s="168">
        <f t="shared" si="7"/>
        <v>0</v>
      </c>
      <c r="H31" s="149">
        <v>39.409999999999997</v>
      </c>
      <c r="I31" s="149">
        <f t="shared" si="8"/>
        <v>10443.65</v>
      </c>
      <c r="J31" s="149">
        <v>221.09</v>
      </c>
      <c r="K31" s="149">
        <f t="shared" si="9"/>
        <v>58588.85</v>
      </c>
      <c r="L31" s="149">
        <v>21</v>
      </c>
      <c r="M31" s="149">
        <f t="shared" si="10"/>
        <v>0</v>
      </c>
      <c r="N31" s="149">
        <v>7.3899999999999993E-2</v>
      </c>
      <c r="O31" s="149">
        <f t="shared" si="11"/>
        <v>19.579999999999998</v>
      </c>
      <c r="P31" s="149">
        <v>0</v>
      </c>
      <c r="Q31" s="149">
        <f t="shared" si="12"/>
        <v>0</v>
      </c>
      <c r="R31" s="149"/>
      <c r="S31" s="149" t="s">
        <v>98</v>
      </c>
      <c r="T31" s="149" t="s">
        <v>98</v>
      </c>
      <c r="U31" s="149">
        <v>0.45200000000000001</v>
      </c>
      <c r="V31" s="149">
        <f t="shared" si="13"/>
        <v>119.78</v>
      </c>
      <c r="W31" s="149"/>
      <c r="X31" s="149" t="s">
        <v>99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100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>
      <c r="A32" s="163">
        <v>23</v>
      </c>
      <c r="B32" s="164" t="s">
        <v>153</v>
      </c>
      <c r="C32" s="170" t="s">
        <v>154</v>
      </c>
      <c r="D32" s="165" t="s">
        <v>97</v>
      </c>
      <c r="E32" s="166">
        <v>1.25</v>
      </c>
      <c r="F32" s="167"/>
      <c r="G32" s="168">
        <f t="shared" si="7"/>
        <v>0</v>
      </c>
      <c r="H32" s="149">
        <v>483</v>
      </c>
      <c r="I32" s="149">
        <f t="shared" si="8"/>
        <v>603.75</v>
      </c>
      <c r="J32" s="149">
        <v>0</v>
      </c>
      <c r="K32" s="149">
        <f t="shared" si="9"/>
        <v>0</v>
      </c>
      <c r="L32" s="149">
        <v>21</v>
      </c>
      <c r="M32" s="149">
        <f t="shared" si="10"/>
        <v>0</v>
      </c>
      <c r="N32" s="149">
        <v>0.13150000000000001</v>
      </c>
      <c r="O32" s="149">
        <f t="shared" si="11"/>
        <v>0.16</v>
      </c>
      <c r="P32" s="149">
        <v>0</v>
      </c>
      <c r="Q32" s="149">
        <f t="shared" si="12"/>
        <v>0</v>
      </c>
      <c r="R32" s="149" t="s">
        <v>155</v>
      </c>
      <c r="S32" s="149" t="s">
        <v>98</v>
      </c>
      <c r="T32" s="149" t="s">
        <v>98</v>
      </c>
      <c r="U32" s="149">
        <v>0</v>
      </c>
      <c r="V32" s="149">
        <f t="shared" si="13"/>
        <v>0</v>
      </c>
      <c r="W32" s="149"/>
      <c r="X32" s="149" t="s">
        <v>136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137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163">
        <v>24</v>
      </c>
      <c r="B33" s="164" t="s">
        <v>156</v>
      </c>
      <c r="C33" s="170" t="s">
        <v>157</v>
      </c>
      <c r="D33" s="165" t="s">
        <v>97</v>
      </c>
      <c r="E33" s="166">
        <v>228.53</v>
      </c>
      <c r="F33" s="167"/>
      <c r="G33" s="168">
        <f t="shared" si="7"/>
        <v>0</v>
      </c>
      <c r="H33" s="149">
        <v>346.5</v>
      </c>
      <c r="I33" s="149">
        <f t="shared" si="8"/>
        <v>79185.649999999994</v>
      </c>
      <c r="J33" s="149">
        <v>0</v>
      </c>
      <c r="K33" s="149">
        <f t="shared" si="9"/>
        <v>0</v>
      </c>
      <c r="L33" s="149">
        <v>21</v>
      </c>
      <c r="M33" s="149">
        <f t="shared" si="10"/>
        <v>0</v>
      </c>
      <c r="N33" s="149">
        <v>0.13100000000000001</v>
      </c>
      <c r="O33" s="149">
        <f t="shared" si="11"/>
        <v>29.94</v>
      </c>
      <c r="P33" s="149">
        <v>0</v>
      </c>
      <c r="Q33" s="149">
        <f t="shared" si="12"/>
        <v>0</v>
      </c>
      <c r="R33" s="149" t="s">
        <v>155</v>
      </c>
      <c r="S33" s="149" t="s">
        <v>98</v>
      </c>
      <c r="T33" s="149" t="s">
        <v>98</v>
      </c>
      <c r="U33" s="149">
        <v>0</v>
      </c>
      <c r="V33" s="149">
        <f t="shared" si="13"/>
        <v>0</v>
      </c>
      <c r="W33" s="149"/>
      <c r="X33" s="149" t="s">
        <v>136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137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63">
        <v>25</v>
      </c>
      <c r="B34" s="164" t="s">
        <v>158</v>
      </c>
      <c r="C34" s="170" t="s">
        <v>159</v>
      </c>
      <c r="D34" s="165" t="s">
        <v>97</v>
      </c>
      <c r="E34" s="166">
        <v>43.2</v>
      </c>
      <c r="F34" s="167"/>
      <c r="G34" s="168">
        <f t="shared" si="7"/>
        <v>0</v>
      </c>
      <c r="H34" s="149">
        <v>406.5</v>
      </c>
      <c r="I34" s="149">
        <f t="shared" si="8"/>
        <v>17560.8</v>
      </c>
      <c r="J34" s="149">
        <v>0</v>
      </c>
      <c r="K34" s="149">
        <f t="shared" si="9"/>
        <v>0</v>
      </c>
      <c r="L34" s="149">
        <v>21</v>
      </c>
      <c r="M34" s="149">
        <f t="shared" si="10"/>
        <v>0</v>
      </c>
      <c r="N34" s="149">
        <v>0.13100000000000001</v>
      </c>
      <c r="O34" s="149">
        <f t="shared" si="11"/>
        <v>5.66</v>
      </c>
      <c r="P34" s="149">
        <v>0</v>
      </c>
      <c r="Q34" s="149">
        <f t="shared" si="12"/>
        <v>0</v>
      </c>
      <c r="R34" s="149" t="s">
        <v>155</v>
      </c>
      <c r="S34" s="149" t="s">
        <v>98</v>
      </c>
      <c r="T34" s="149" t="s">
        <v>98</v>
      </c>
      <c r="U34" s="149">
        <v>0</v>
      </c>
      <c r="V34" s="149">
        <f t="shared" si="13"/>
        <v>0</v>
      </c>
      <c r="W34" s="149"/>
      <c r="X34" s="149" t="s">
        <v>136</v>
      </c>
      <c r="Y34" s="146"/>
      <c r="Z34" s="146"/>
      <c r="AA34" s="146"/>
      <c r="AB34" s="146"/>
      <c r="AC34" s="146"/>
      <c r="AD34" s="146"/>
      <c r="AE34" s="146"/>
      <c r="AF34" s="146"/>
      <c r="AG34" s="146" t="s">
        <v>137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>
      <c r="A35" s="163">
        <v>26</v>
      </c>
      <c r="B35" s="164" t="s">
        <v>160</v>
      </c>
      <c r="C35" s="170" t="s">
        <v>161</v>
      </c>
      <c r="D35" s="165" t="s">
        <v>97</v>
      </c>
      <c r="E35" s="166">
        <v>22.8</v>
      </c>
      <c r="F35" s="167"/>
      <c r="G35" s="168">
        <f t="shared" si="7"/>
        <v>0</v>
      </c>
      <c r="H35" s="149">
        <v>0</v>
      </c>
      <c r="I35" s="149">
        <f t="shared" si="8"/>
        <v>0</v>
      </c>
      <c r="J35" s="149">
        <v>880</v>
      </c>
      <c r="K35" s="149">
        <f t="shared" si="9"/>
        <v>20064</v>
      </c>
      <c r="L35" s="149">
        <v>21</v>
      </c>
      <c r="M35" s="149">
        <f t="shared" si="10"/>
        <v>0</v>
      </c>
      <c r="N35" s="149">
        <v>0.38200000000000001</v>
      </c>
      <c r="O35" s="149">
        <f t="shared" si="11"/>
        <v>8.7100000000000009</v>
      </c>
      <c r="P35" s="149">
        <v>0</v>
      </c>
      <c r="Q35" s="149">
        <f t="shared" si="12"/>
        <v>0</v>
      </c>
      <c r="R35" s="149"/>
      <c r="S35" s="149" t="s">
        <v>134</v>
      </c>
      <c r="T35" s="149" t="s">
        <v>135</v>
      </c>
      <c r="U35" s="149">
        <v>0</v>
      </c>
      <c r="V35" s="149">
        <f t="shared" si="13"/>
        <v>0</v>
      </c>
      <c r="W35" s="149"/>
      <c r="X35" s="149" t="s">
        <v>99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100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>
      <c r="A36" s="163">
        <v>27</v>
      </c>
      <c r="B36" s="164" t="s">
        <v>162</v>
      </c>
      <c r="C36" s="170" t="s">
        <v>163</v>
      </c>
      <c r="D36" s="165" t="s">
        <v>97</v>
      </c>
      <c r="E36" s="166">
        <v>15.42</v>
      </c>
      <c r="F36" s="167"/>
      <c r="G36" s="168">
        <f t="shared" si="7"/>
        <v>0</v>
      </c>
      <c r="H36" s="149">
        <v>253.72</v>
      </c>
      <c r="I36" s="149">
        <f t="shared" si="8"/>
        <v>3912.36</v>
      </c>
      <c r="J36" s="149">
        <v>33.28</v>
      </c>
      <c r="K36" s="149">
        <f t="shared" si="9"/>
        <v>513.17999999999995</v>
      </c>
      <c r="L36" s="149">
        <v>21</v>
      </c>
      <c r="M36" s="149">
        <f t="shared" si="10"/>
        <v>0</v>
      </c>
      <c r="N36" s="149">
        <v>0.30651</v>
      </c>
      <c r="O36" s="149">
        <f t="shared" si="11"/>
        <v>4.7300000000000004</v>
      </c>
      <c r="P36" s="149">
        <v>0</v>
      </c>
      <c r="Q36" s="149">
        <f t="shared" si="12"/>
        <v>0</v>
      </c>
      <c r="R36" s="149"/>
      <c r="S36" s="149" t="s">
        <v>98</v>
      </c>
      <c r="T36" s="149" t="s">
        <v>98</v>
      </c>
      <c r="U36" s="149">
        <v>2.5000000000000001E-2</v>
      </c>
      <c r="V36" s="149">
        <f t="shared" si="13"/>
        <v>0.39</v>
      </c>
      <c r="W36" s="149"/>
      <c r="X36" s="149" t="s">
        <v>99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100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>
      <c r="A37" s="163">
        <v>28</v>
      </c>
      <c r="B37" s="164" t="s">
        <v>164</v>
      </c>
      <c r="C37" s="170" t="s">
        <v>165</v>
      </c>
      <c r="D37" s="165" t="s">
        <v>97</v>
      </c>
      <c r="E37" s="166">
        <v>30.84</v>
      </c>
      <c r="F37" s="167"/>
      <c r="G37" s="168">
        <f t="shared" si="7"/>
        <v>0</v>
      </c>
      <c r="H37" s="149">
        <v>259.70999999999998</v>
      </c>
      <c r="I37" s="149">
        <f t="shared" si="8"/>
        <v>8009.46</v>
      </c>
      <c r="J37" s="149">
        <v>175.79</v>
      </c>
      <c r="K37" s="149">
        <f t="shared" si="9"/>
        <v>5421.36</v>
      </c>
      <c r="L37" s="149">
        <v>21</v>
      </c>
      <c r="M37" s="149">
        <f t="shared" si="10"/>
        <v>0</v>
      </c>
      <c r="N37" s="149">
        <v>0.12817999999999999</v>
      </c>
      <c r="O37" s="149">
        <f t="shared" si="11"/>
        <v>3.95</v>
      </c>
      <c r="P37" s="149">
        <v>0</v>
      </c>
      <c r="Q37" s="149">
        <f t="shared" si="12"/>
        <v>0</v>
      </c>
      <c r="R37" s="149"/>
      <c r="S37" s="149" t="s">
        <v>98</v>
      </c>
      <c r="T37" s="149" t="s">
        <v>98</v>
      </c>
      <c r="U37" s="149">
        <v>7.1999999999999995E-2</v>
      </c>
      <c r="V37" s="149">
        <f t="shared" si="13"/>
        <v>2.2200000000000002</v>
      </c>
      <c r="W37" s="149"/>
      <c r="X37" s="149" t="s">
        <v>99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100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63">
        <v>29</v>
      </c>
      <c r="B38" s="164" t="s">
        <v>166</v>
      </c>
      <c r="C38" s="170" t="s">
        <v>167</v>
      </c>
      <c r="D38" s="165" t="s">
        <v>107</v>
      </c>
      <c r="E38" s="166">
        <v>74.599999999999994</v>
      </c>
      <c r="F38" s="167"/>
      <c r="G38" s="168">
        <f t="shared" si="7"/>
        <v>0</v>
      </c>
      <c r="H38" s="149">
        <v>50.52</v>
      </c>
      <c r="I38" s="149">
        <f t="shared" si="8"/>
        <v>3768.79</v>
      </c>
      <c r="J38" s="149">
        <v>18.579999999999998</v>
      </c>
      <c r="K38" s="149">
        <f t="shared" si="9"/>
        <v>1386.07</v>
      </c>
      <c r="L38" s="149">
        <v>21</v>
      </c>
      <c r="M38" s="149">
        <f t="shared" si="10"/>
        <v>0</v>
      </c>
      <c r="N38" s="149">
        <v>3.5999999999999999E-3</v>
      </c>
      <c r="O38" s="149">
        <f t="shared" si="11"/>
        <v>0.27</v>
      </c>
      <c r="P38" s="149">
        <v>0</v>
      </c>
      <c r="Q38" s="149">
        <f t="shared" si="12"/>
        <v>0</v>
      </c>
      <c r="R38" s="149"/>
      <c r="S38" s="149" t="s">
        <v>98</v>
      </c>
      <c r="T38" s="149" t="s">
        <v>98</v>
      </c>
      <c r="U38" s="149">
        <v>4.5999999999999999E-2</v>
      </c>
      <c r="V38" s="149">
        <f t="shared" si="13"/>
        <v>3.43</v>
      </c>
      <c r="W38" s="149"/>
      <c r="X38" s="149" t="s">
        <v>99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100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>
      <c r="A39" s="151" t="s">
        <v>93</v>
      </c>
      <c r="B39" s="152" t="s">
        <v>60</v>
      </c>
      <c r="C39" s="169" t="s">
        <v>61</v>
      </c>
      <c r="D39" s="153"/>
      <c r="E39" s="154"/>
      <c r="F39" s="155"/>
      <c r="G39" s="156">
        <f>SUMIF(AG40:AG45,"&lt;&gt;NOR",G40:G45)</f>
        <v>0</v>
      </c>
      <c r="H39" s="150"/>
      <c r="I39" s="150">
        <f>SUM(I40:I45)</f>
        <v>87956.47</v>
      </c>
      <c r="J39" s="150"/>
      <c r="K39" s="150">
        <f>SUM(K40:K45)</f>
        <v>51380.32</v>
      </c>
      <c r="L39" s="150"/>
      <c r="M39" s="150">
        <f>SUM(M40:M45)</f>
        <v>0</v>
      </c>
      <c r="N39" s="150"/>
      <c r="O39" s="150">
        <f>SUM(O40:O45)</f>
        <v>74.900000000000006</v>
      </c>
      <c r="P39" s="150"/>
      <c r="Q39" s="150">
        <f>SUM(Q40:Q45)</f>
        <v>0</v>
      </c>
      <c r="R39" s="150"/>
      <c r="S39" s="150"/>
      <c r="T39" s="150"/>
      <c r="U39" s="150"/>
      <c r="V39" s="150">
        <f>SUM(V40:V45)</f>
        <v>81.19</v>
      </c>
      <c r="W39" s="150"/>
      <c r="X39" s="150"/>
      <c r="AG39" t="s">
        <v>94</v>
      </c>
    </row>
    <row r="40" spans="1:60" outlineLevel="1">
      <c r="A40" s="163">
        <v>30</v>
      </c>
      <c r="B40" s="164" t="s">
        <v>168</v>
      </c>
      <c r="C40" s="170" t="s">
        <v>169</v>
      </c>
      <c r="D40" s="165" t="s">
        <v>107</v>
      </c>
      <c r="E40" s="166">
        <v>73.599999999999994</v>
      </c>
      <c r="F40" s="167"/>
      <c r="G40" s="168">
        <f t="shared" ref="G40:G45" si="14">ROUND(E40*F40,2)</f>
        <v>0</v>
      </c>
      <c r="H40" s="149">
        <v>46.79</v>
      </c>
      <c r="I40" s="149">
        <f t="shared" ref="I40:I45" si="15">ROUND(E40*H40,2)</f>
        <v>3443.74</v>
      </c>
      <c r="J40" s="149">
        <v>30.51</v>
      </c>
      <c r="K40" s="149">
        <f t="shared" ref="K40:K45" si="16">ROUND(E40*J40,2)</f>
        <v>2245.54</v>
      </c>
      <c r="L40" s="149">
        <v>21</v>
      </c>
      <c r="M40" s="149">
        <f t="shared" ref="M40:M45" si="17">G40*(1+L40/100)</f>
        <v>0</v>
      </c>
      <c r="N40" s="149">
        <v>0</v>
      </c>
      <c r="O40" s="149">
        <f t="shared" ref="O40:O45" si="18">ROUND(E40*N40,2)</f>
        <v>0</v>
      </c>
      <c r="P40" s="149">
        <v>0</v>
      </c>
      <c r="Q40" s="149">
        <f t="shared" ref="Q40:Q45" si="19">ROUND(E40*P40,2)</f>
        <v>0</v>
      </c>
      <c r="R40" s="149"/>
      <c r="S40" s="149" t="s">
        <v>98</v>
      </c>
      <c r="T40" s="149" t="s">
        <v>98</v>
      </c>
      <c r="U40" s="149">
        <v>3.6999999999999998E-2</v>
      </c>
      <c r="V40" s="149">
        <f t="shared" ref="V40:V45" si="20">ROUND(E40*U40,2)</f>
        <v>2.72</v>
      </c>
      <c r="W40" s="149"/>
      <c r="X40" s="149" t="s">
        <v>99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100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63">
        <v>31</v>
      </c>
      <c r="B41" s="164" t="s">
        <v>170</v>
      </c>
      <c r="C41" s="170" t="s">
        <v>171</v>
      </c>
      <c r="D41" s="165" t="s">
        <v>107</v>
      </c>
      <c r="E41" s="166">
        <v>2.5</v>
      </c>
      <c r="F41" s="167"/>
      <c r="G41" s="168">
        <f t="shared" si="14"/>
        <v>0</v>
      </c>
      <c r="H41" s="149">
        <v>163.13999999999999</v>
      </c>
      <c r="I41" s="149">
        <f t="shared" si="15"/>
        <v>407.85</v>
      </c>
      <c r="J41" s="149">
        <v>155.86000000000001</v>
      </c>
      <c r="K41" s="149">
        <f t="shared" si="16"/>
        <v>389.65</v>
      </c>
      <c r="L41" s="149">
        <v>21</v>
      </c>
      <c r="M41" s="149">
        <f t="shared" si="17"/>
        <v>0</v>
      </c>
      <c r="N41" s="149">
        <v>0.185</v>
      </c>
      <c r="O41" s="149">
        <f t="shared" si="18"/>
        <v>0.46</v>
      </c>
      <c r="P41" s="149">
        <v>0</v>
      </c>
      <c r="Q41" s="149">
        <f t="shared" si="19"/>
        <v>0</v>
      </c>
      <c r="R41" s="149"/>
      <c r="S41" s="149" t="s">
        <v>98</v>
      </c>
      <c r="T41" s="149" t="s">
        <v>98</v>
      </c>
      <c r="U41" s="149">
        <v>0.33704000000000001</v>
      </c>
      <c r="V41" s="149">
        <f t="shared" si="20"/>
        <v>0.84</v>
      </c>
      <c r="W41" s="149"/>
      <c r="X41" s="149" t="s">
        <v>99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100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>
      <c r="A42" s="163">
        <v>32</v>
      </c>
      <c r="B42" s="164" t="s">
        <v>172</v>
      </c>
      <c r="C42" s="170" t="s">
        <v>173</v>
      </c>
      <c r="D42" s="165" t="s">
        <v>107</v>
      </c>
      <c r="E42" s="166">
        <v>212.5</v>
      </c>
      <c r="F42" s="167"/>
      <c r="G42" s="168">
        <f t="shared" si="14"/>
        <v>0</v>
      </c>
      <c r="H42" s="149">
        <v>165.67</v>
      </c>
      <c r="I42" s="149">
        <f t="shared" si="15"/>
        <v>35204.879999999997</v>
      </c>
      <c r="J42" s="149">
        <v>126.33</v>
      </c>
      <c r="K42" s="149">
        <f t="shared" si="16"/>
        <v>26845.13</v>
      </c>
      <c r="L42" s="149">
        <v>21</v>
      </c>
      <c r="M42" s="149">
        <f t="shared" si="17"/>
        <v>0</v>
      </c>
      <c r="N42" s="149">
        <v>0.188</v>
      </c>
      <c r="O42" s="149">
        <f t="shared" si="18"/>
        <v>39.950000000000003</v>
      </c>
      <c r="P42" s="149">
        <v>0</v>
      </c>
      <c r="Q42" s="149">
        <f t="shared" si="19"/>
        <v>0</v>
      </c>
      <c r="R42" s="149"/>
      <c r="S42" s="149" t="s">
        <v>98</v>
      </c>
      <c r="T42" s="149" t="s">
        <v>98</v>
      </c>
      <c r="U42" s="149">
        <v>0.27</v>
      </c>
      <c r="V42" s="149">
        <f t="shared" si="20"/>
        <v>57.38</v>
      </c>
      <c r="W42" s="149"/>
      <c r="X42" s="149" t="s">
        <v>99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100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>
      <c r="A43" s="163">
        <v>33</v>
      </c>
      <c r="B43" s="164" t="s">
        <v>174</v>
      </c>
      <c r="C43" s="170" t="s">
        <v>175</v>
      </c>
      <c r="D43" s="165" t="s">
        <v>176</v>
      </c>
      <c r="E43" s="166">
        <v>223</v>
      </c>
      <c r="F43" s="167"/>
      <c r="G43" s="168">
        <f t="shared" si="14"/>
        <v>0</v>
      </c>
      <c r="H43" s="149">
        <v>150</v>
      </c>
      <c r="I43" s="149">
        <f t="shared" si="15"/>
        <v>33450</v>
      </c>
      <c r="J43" s="149">
        <v>0</v>
      </c>
      <c r="K43" s="149">
        <f t="shared" si="16"/>
        <v>0</v>
      </c>
      <c r="L43" s="149">
        <v>21</v>
      </c>
      <c r="M43" s="149">
        <f t="shared" si="17"/>
        <v>0</v>
      </c>
      <c r="N43" s="149">
        <v>0.06</v>
      </c>
      <c r="O43" s="149">
        <f t="shared" si="18"/>
        <v>13.38</v>
      </c>
      <c r="P43" s="149">
        <v>0</v>
      </c>
      <c r="Q43" s="149">
        <f t="shared" si="19"/>
        <v>0</v>
      </c>
      <c r="R43" s="149" t="s">
        <v>155</v>
      </c>
      <c r="S43" s="149" t="s">
        <v>98</v>
      </c>
      <c r="T43" s="149" t="s">
        <v>98</v>
      </c>
      <c r="U43" s="149">
        <v>0</v>
      </c>
      <c r="V43" s="149">
        <f t="shared" si="20"/>
        <v>0</v>
      </c>
      <c r="W43" s="149"/>
      <c r="X43" s="149" t="s">
        <v>136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137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5" outlineLevel="1">
      <c r="A44" s="163">
        <v>34</v>
      </c>
      <c r="B44" s="164" t="s">
        <v>177</v>
      </c>
      <c r="C44" s="170" t="s">
        <v>178</v>
      </c>
      <c r="D44" s="165" t="s">
        <v>107</v>
      </c>
      <c r="E44" s="166">
        <v>75</v>
      </c>
      <c r="F44" s="167"/>
      <c r="G44" s="168">
        <f t="shared" si="14"/>
        <v>0</v>
      </c>
      <c r="H44" s="149">
        <v>0</v>
      </c>
      <c r="I44" s="149">
        <f t="shared" si="15"/>
        <v>0</v>
      </c>
      <c r="J44" s="149">
        <v>292</v>
      </c>
      <c r="K44" s="149">
        <f t="shared" si="16"/>
        <v>21900</v>
      </c>
      <c r="L44" s="149">
        <v>21</v>
      </c>
      <c r="M44" s="149">
        <f t="shared" si="17"/>
        <v>0</v>
      </c>
      <c r="N44" s="149">
        <v>0.188</v>
      </c>
      <c r="O44" s="149">
        <f t="shared" si="18"/>
        <v>14.1</v>
      </c>
      <c r="P44" s="149">
        <v>0</v>
      </c>
      <c r="Q44" s="149">
        <f t="shared" si="19"/>
        <v>0</v>
      </c>
      <c r="R44" s="149"/>
      <c r="S44" s="149" t="s">
        <v>134</v>
      </c>
      <c r="T44" s="149" t="s">
        <v>98</v>
      </c>
      <c r="U44" s="149">
        <v>0.27</v>
      </c>
      <c r="V44" s="149">
        <f t="shared" si="20"/>
        <v>20.25</v>
      </c>
      <c r="W44" s="149"/>
      <c r="X44" s="149" t="s">
        <v>99</v>
      </c>
      <c r="Y44" s="146"/>
      <c r="Z44" s="146"/>
      <c r="AA44" s="146"/>
      <c r="AB44" s="146"/>
      <c r="AC44" s="146"/>
      <c r="AD44" s="146"/>
      <c r="AE44" s="146"/>
      <c r="AF44" s="146"/>
      <c r="AG44" s="146" t="s">
        <v>179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ht="22.5" outlineLevel="1">
      <c r="A45" s="163">
        <v>35</v>
      </c>
      <c r="B45" s="164" t="s">
        <v>180</v>
      </c>
      <c r="C45" s="170" t="s">
        <v>181</v>
      </c>
      <c r="D45" s="165" t="s">
        <v>176</v>
      </c>
      <c r="E45" s="166">
        <v>75</v>
      </c>
      <c r="F45" s="167"/>
      <c r="G45" s="168">
        <f t="shared" si="14"/>
        <v>0</v>
      </c>
      <c r="H45" s="149">
        <v>206</v>
      </c>
      <c r="I45" s="149">
        <f t="shared" si="15"/>
        <v>15450</v>
      </c>
      <c r="J45" s="149">
        <v>0</v>
      </c>
      <c r="K45" s="149">
        <f t="shared" si="16"/>
        <v>0</v>
      </c>
      <c r="L45" s="149">
        <v>21</v>
      </c>
      <c r="M45" s="149">
        <f t="shared" si="17"/>
        <v>0</v>
      </c>
      <c r="N45" s="149">
        <v>9.3399999999999997E-2</v>
      </c>
      <c r="O45" s="149">
        <f t="shared" si="18"/>
        <v>7.01</v>
      </c>
      <c r="P45" s="149">
        <v>0</v>
      </c>
      <c r="Q45" s="149">
        <f t="shared" si="19"/>
        <v>0</v>
      </c>
      <c r="R45" s="149" t="s">
        <v>155</v>
      </c>
      <c r="S45" s="149" t="s">
        <v>98</v>
      </c>
      <c r="T45" s="149" t="s">
        <v>98</v>
      </c>
      <c r="U45" s="149">
        <v>0</v>
      </c>
      <c r="V45" s="149">
        <f t="shared" si="20"/>
        <v>0</v>
      </c>
      <c r="W45" s="149"/>
      <c r="X45" s="149" t="s">
        <v>136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137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>
      <c r="A46" s="151" t="s">
        <v>93</v>
      </c>
      <c r="B46" s="152" t="s">
        <v>62</v>
      </c>
      <c r="C46" s="169" t="s">
        <v>63</v>
      </c>
      <c r="D46" s="153"/>
      <c r="E46" s="154"/>
      <c r="F46" s="155"/>
      <c r="G46" s="156">
        <f>SUMIF(AG47:AG52,"&lt;&gt;NOR",G47:G52)</f>
        <v>0</v>
      </c>
      <c r="H46" s="150"/>
      <c r="I46" s="150">
        <f>SUM(I47:I52)</f>
        <v>0</v>
      </c>
      <c r="J46" s="150"/>
      <c r="K46" s="150">
        <f>SUM(K47:K52)</f>
        <v>401173.79</v>
      </c>
      <c r="L46" s="150"/>
      <c r="M46" s="150">
        <f>SUM(M47:M52)</f>
        <v>0</v>
      </c>
      <c r="N46" s="150"/>
      <c r="O46" s="150">
        <f>SUM(O47:O52)</f>
        <v>0</v>
      </c>
      <c r="P46" s="150"/>
      <c r="Q46" s="150">
        <f>SUM(Q47:Q52)</f>
        <v>0</v>
      </c>
      <c r="R46" s="150"/>
      <c r="S46" s="150"/>
      <c r="T46" s="150"/>
      <c r="U46" s="150"/>
      <c r="V46" s="150">
        <f>SUM(V47:V52)</f>
        <v>145.84</v>
      </c>
      <c r="W46" s="150"/>
      <c r="X46" s="150"/>
      <c r="AG46" t="s">
        <v>94</v>
      </c>
    </row>
    <row r="47" spans="1:60" outlineLevel="1">
      <c r="A47" s="163">
        <v>36</v>
      </c>
      <c r="B47" s="164" t="s">
        <v>182</v>
      </c>
      <c r="C47" s="170" t="s">
        <v>183</v>
      </c>
      <c r="D47" s="165" t="s">
        <v>107</v>
      </c>
      <c r="E47" s="166">
        <v>212</v>
      </c>
      <c r="F47" s="167"/>
      <c r="G47" s="168">
        <f t="shared" ref="G47:G52" si="21">ROUND(E47*F47,2)</f>
        <v>0</v>
      </c>
      <c r="H47" s="149">
        <v>0</v>
      </c>
      <c r="I47" s="149">
        <f t="shared" ref="I47:I52" si="22">ROUND(E47*H47,2)</f>
        <v>0</v>
      </c>
      <c r="J47" s="149">
        <v>34.200000000000003</v>
      </c>
      <c r="K47" s="149">
        <f t="shared" ref="K47:K52" si="23">ROUND(E47*J47,2)</f>
        <v>7250.4</v>
      </c>
      <c r="L47" s="149">
        <v>21</v>
      </c>
      <c r="M47" s="149">
        <f t="shared" ref="M47:M52" si="24">G47*(1+L47/100)</f>
        <v>0</v>
      </c>
      <c r="N47" s="149">
        <v>0</v>
      </c>
      <c r="O47" s="149">
        <f t="shared" ref="O47:O52" si="25">ROUND(E47*N47,2)</f>
        <v>0</v>
      </c>
      <c r="P47" s="149">
        <v>0</v>
      </c>
      <c r="Q47" s="149">
        <f t="shared" ref="Q47:Q52" si="26">ROUND(E47*P47,2)</f>
        <v>0</v>
      </c>
      <c r="R47" s="149"/>
      <c r="S47" s="149" t="s">
        <v>98</v>
      </c>
      <c r="T47" s="149" t="s">
        <v>98</v>
      </c>
      <c r="U47" s="149">
        <v>0.09</v>
      </c>
      <c r="V47" s="149">
        <f t="shared" ref="V47:V52" si="27">ROUND(E47*U47,2)</f>
        <v>19.079999999999998</v>
      </c>
      <c r="W47" s="149"/>
      <c r="X47" s="149" t="s">
        <v>99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100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63">
        <v>37</v>
      </c>
      <c r="B48" s="164" t="s">
        <v>184</v>
      </c>
      <c r="C48" s="170" t="s">
        <v>185</v>
      </c>
      <c r="D48" s="165" t="s">
        <v>129</v>
      </c>
      <c r="E48" s="166">
        <v>215.20400000000001</v>
      </c>
      <c r="F48" s="167"/>
      <c r="G48" s="168">
        <f t="shared" si="21"/>
        <v>0</v>
      </c>
      <c r="H48" s="149">
        <v>0</v>
      </c>
      <c r="I48" s="149">
        <f t="shared" si="22"/>
        <v>0</v>
      </c>
      <c r="J48" s="149">
        <v>128.5</v>
      </c>
      <c r="K48" s="149">
        <f t="shared" si="23"/>
        <v>27653.71</v>
      </c>
      <c r="L48" s="149">
        <v>21</v>
      </c>
      <c r="M48" s="149">
        <f t="shared" si="24"/>
        <v>0</v>
      </c>
      <c r="N48" s="149">
        <v>0</v>
      </c>
      <c r="O48" s="149">
        <f t="shared" si="25"/>
        <v>0</v>
      </c>
      <c r="P48" s="149">
        <v>0</v>
      </c>
      <c r="Q48" s="149">
        <f t="shared" si="26"/>
        <v>0</v>
      </c>
      <c r="R48" s="149"/>
      <c r="S48" s="149" t="s">
        <v>98</v>
      </c>
      <c r="T48" s="149" t="s">
        <v>98</v>
      </c>
      <c r="U48" s="149">
        <v>9.9000000000000005E-2</v>
      </c>
      <c r="V48" s="149">
        <f t="shared" si="27"/>
        <v>21.31</v>
      </c>
      <c r="W48" s="149"/>
      <c r="X48" s="149" t="s">
        <v>99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100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163">
        <v>38</v>
      </c>
      <c r="B49" s="164" t="s">
        <v>186</v>
      </c>
      <c r="C49" s="170" t="s">
        <v>187</v>
      </c>
      <c r="D49" s="165" t="s">
        <v>129</v>
      </c>
      <c r="E49" s="166">
        <v>215.20400000000001</v>
      </c>
      <c r="F49" s="167"/>
      <c r="G49" s="168">
        <f t="shared" si="21"/>
        <v>0</v>
      </c>
      <c r="H49" s="149">
        <v>0</v>
      </c>
      <c r="I49" s="149">
        <f t="shared" si="22"/>
        <v>0</v>
      </c>
      <c r="J49" s="149">
        <v>226</v>
      </c>
      <c r="K49" s="149">
        <f t="shared" si="23"/>
        <v>48636.1</v>
      </c>
      <c r="L49" s="149">
        <v>21</v>
      </c>
      <c r="M49" s="149">
        <f t="shared" si="24"/>
        <v>0</v>
      </c>
      <c r="N49" s="149">
        <v>0</v>
      </c>
      <c r="O49" s="149">
        <f t="shared" si="25"/>
        <v>0</v>
      </c>
      <c r="P49" s="149">
        <v>0</v>
      </c>
      <c r="Q49" s="149">
        <f t="shared" si="26"/>
        <v>0</v>
      </c>
      <c r="R49" s="149"/>
      <c r="S49" s="149" t="s">
        <v>98</v>
      </c>
      <c r="T49" s="149" t="s">
        <v>98</v>
      </c>
      <c r="U49" s="149">
        <v>0.49</v>
      </c>
      <c r="V49" s="149">
        <f t="shared" si="27"/>
        <v>105.45</v>
      </c>
      <c r="W49" s="149"/>
      <c r="X49" s="149" t="s">
        <v>99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100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163">
        <v>39</v>
      </c>
      <c r="B50" s="164" t="s">
        <v>188</v>
      </c>
      <c r="C50" s="170" t="s">
        <v>189</v>
      </c>
      <c r="D50" s="165" t="s">
        <v>129</v>
      </c>
      <c r="E50" s="166">
        <v>1506.4280000000001</v>
      </c>
      <c r="F50" s="167"/>
      <c r="G50" s="168">
        <f t="shared" si="21"/>
        <v>0</v>
      </c>
      <c r="H50" s="149">
        <v>0</v>
      </c>
      <c r="I50" s="149">
        <f t="shared" si="22"/>
        <v>0</v>
      </c>
      <c r="J50" s="149">
        <v>15.6</v>
      </c>
      <c r="K50" s="149">
        <f t="shared" si="23"/>
        <v>23500.28</v>
      </c>
      <c r="L50" s="149">
        <v>21</v>
      </c>
      <c r="M50" s="149">
        <f t="shared" si="24"/>
        <v>0</v>
      </c>
      <c r="N50" s="149">
        <v>0</v>
      </c>
      <c r="O50" s="149">
        <f t="shared" si="25"/>
        <v>0</v>
      </c>
      <c r="P50" s="149">
        <v>0</v>
      </c>
      <c r="Q50" s="149">
        <f t="shared" si="26"/>
        <v>0</v>
      </c>
      <c r="R50" s="149"/>
      <c r="S50" s="149" t="s">
        <v>98</v>
      </c>
      <c r="T50" s="149" t="s">
        <v>98</v>
      </c>
      <c r="U50" s="149">
        <v>0</v>
      </c>
      <c r="V50" s="149">
        <f t="shared" si="27"/>
        <v>0</v>
      </c>
      <c r="W50" s="149"/>
      <c r="X50" s="149" t="s">
        <v>99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100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163">
        <v>40</v>
      </c>
      <c r="B51" s="164" t="s">
        <v>190</v>
      </c>
      <c r="C51" s="170" t="s">
        <v>191</v>
      </c>
      <c r="D51" s="165" t="s">
        <v>129</v>
      </c>
      <c r="E51" s="166">
        <v>210.67</v>
      </c>
      <c r="F51" s="167"/>
      <c r="G51" s="168">
        <f t="shared" si="21"/>
        <v>0</v>
      </c>
      <c r="H51" s="149">
        <v>0</v>
      </c>
      <c r="I51" s="149">
        <f t="shared" si="22"/>
        <v>0</v>
      </c>
      <c r="J51" s="149">
        <v>1375</v>
      </c>
      <c r="K51" s="149">
        <f t="shared" si="23"/>
        <v>289671.25</v>
      </c>
      <c r="L51" s="149">
        <v>21</v>
      </c>
      <c r="M51" s="149">
        <f t="shared" si="24"/>
        <v>0</v>
      </c>
      <c r="N51" s="149">
        <v>0</v>
      </c>
      <c r="O51" s="149">
        <f t="shared" si="25"/>
        <v>0</v>
      </c>
      <c r="P51" s="149">
        <v>0</v>
      </c>
      <c r="Q51" s="149">
        <f t="shared" si="26"/>
        <v>0</v>
      </c>
      <c r="R51" s="149"/>
      <c r="S51" s="149" t="s">
        <v>98</v>
      </c>
      <c r="T51" s="149" t="s">
        <v>98</v>
      </c>
      <c r="U51" s="149">
        <v>0</v>
      </c>
      <c r="V51" s="149">
        <f t="shared" si="27"/>
        <v>0</v>
      </c>
      <c r="W51" s="149"/>
      <c r="X51" s="149" t="s">
        <v>99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100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163">
        <v>41</v>
      </c>
      <c r="B52" s="164" t="s">
        <v>192</v>
      </c>
      <c r="C52" s="170" t="s">
        <v>193</v>
      </c>
      <c r="D52" s="165" t="s">
        <v>129</v>
      </c>
      <c r="E52" s="166">
        <v>4.53</v>
      </c>
      <c r="F52" s="167"/>
      <c r="G52" s="168">
        <f t="shared" si="21"/>
        <v>0</v>
      </c>
      <c r="H52" s="149">
        <v>0</v>
      </c>
      <c r="I52" s="149">
        <f t="shared" si="22"/>
        <v>0</v>
      </c>
      <c r="J52" s="149">
        <v>985</v>
      </c>
      <c r="K52" s="149">
        <f t="shared" si="23"/>
        <v>4462.05</v>
      </c>
      <c r="L52" s="149">
        <v>21</v>
      </c>
      <c r="M52" s="149">
        <f t="shared" si="24"/>
        <v>0</v>
      </c>
      <c r="N52" s="149">
        <v>0</v>
      </c>
      <c r="O52" s="149">
        <f t="shared" si="25"/>
        <v>0</v>
      </c>
      <c r="P52" s="149">
        <v>0</v>
      </c>
      <c r="Q52" s="149">
        <f t="shared" si="26"/>
        <v>0</v>
      </c>
      <c r="R52" s="149"/>
      <c r="S52" s="149" t="s">
        <v>194</v>
      </c>
      <c r="T52" s="149" t="s">
        <v>194</v>
      </c>
      <c r="U52" s="149">
        <v>0</v>
      </c>
      <c r="V52" s="149">
        <f t="shared" si="27"/>
        <v>0</v>
      </c>
      <c r="W52" s="149"/>
      <c r="X52" s="149" t="s">
        <v>99</v>
      </c>
      <c r="Y52" s="146"/>
      <c r="Z52" s="146"/>
      <c r="AA52" s="146"/>
      <c r="AB52" s="146"/>
      <c r="AC52" s="146"/>
      <c r="AD52" s="146"/>
      <c r="AE52" s="146"/>
      <c r="AF52" s="146"/>
      <c r="AG52" s="146" t="s">
        <v>100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>
      <c r="A53" s="151" t="s">
        <v>93</v>
      </c>
      <c r="B53" s="152" t="s">
        <v>64</v>
      </c>
      <c r="C53" s="169" t="s">
        <v>65</v>
      </c>
      <c r="D53" s="153"/>
      <c r="E53" s="154"/>
      <c r="F53" s="155"/>
      <c r="G53" s="156">
        <f>SUMIF(AG54:AG54,"&lt;&gt;NOR",G54:G54)</f>
        <v>0</v>
      </c>
      <c r="H53" s="150"/>
      <c r="I53" s="150">
        <f>SUM(I54:I54)</f>
        <v>0</v>
      </c>
      <c r="J53" s="150"/>
      <c r="K53" s="150">
        <f>SUM(K54:K54)</f>
        <v>64530.07</v>
      </c>
      <c r="L53" s="150"/>
      <c r="M53" s="150">
        <f>SUM(M54:M54)</f>
        <v>0</v>
      </c>
      <c r="N53" s="150"/>
      <c r="O53" s="150">
        <f>SUM(O54:O54)</f>
        <v>0</v>
      </c>
      <c r="P53" s="150"/>
      <c r="Q53" s="150">
        <f>SUM(Q54:Q54)</f>
        <v>0</v>
      </c>
      <c r="R53" s="150"/>
      <c r="S53" s="150"/>
      <c r="T53" s="150"/>
      <c r="U53" s="150"/>
      <c r="V53" s="150">
        <f>SUM(V54:V54)</f>
        <v>136.04</v>
      </c>
      <c r="W53" s="150"/>
      <c r="X53" s="150"/>
      <c r="AG53" t="s">
        <v>94</v>
      </c>
    </row>
    <row r="54" spans="1:60" outlineLevel="1">
      <c r="A54" s="163">
        <v>42</v>
      </c>
      <c r="B54" s="164" t="s">
        <v>195</v>
      </c>
      <c r="C54" s="170" t="s">
        <v>196</v>
      </c>
      <c r="D54" s="165" t="s">
        <v>129</v>
      </c>
      <c r="E54" s="166">
        <v>348.81119999999999</v>
      </c>
      <c r="F54" s="167"/>
      <c r="G54" s="168">
        <f>ROUND(E54*F54,2)</f>
        <v>0</v>
      </c>
      <c r="H54" s="149">
        <v>0</v>
      </c>
      <c r="I54" s="149">
        <f>ROUND(E54*H54,2)</f>
        <v>0</v>
      </c>
      <c r="J54" s="149">
        <v>185</v>
      </c>
      <c r="K54" s="149">
        <f>ROUND(E54*J54,2)</f>
        <v>64530.07</v>
      </c>
      <c r="L54" s="149">
        <v>21</v>
      </c>
      <c r="M54" s="149">
        <f>G54*(1+L54/100)</f>
        <v>0</v>
      </c>
      <c r="N54" s="149">
        <v>0</v>
      </c>
      <c r="O54" s="149">
        <f>ROUND(E54*N54,2)</f>
        <v>0</v>
      </c>
      <c r="P54" s="149">
        <v>0</v>
      </c>
      <c r="Q54" s="149">
        <f>ROUND(E54*P54,2)</f>
        <v>0</v>
      </c>
      <c r="R54" s="149"/>
      <c r="S54" s="149" t="s">
        <v>98</v>
      </c>
      <c r="T54" s="149" t="s">
        <v>135</v>
      </c>
      <c r="U54" s="149">
        <v>0.39</v>
      </c>
      <c r="V54" s="149">
        <f>ROUND(E54*U54,2)</f>
        <v>136.04</v>
      </c>
      <c r="W54" s="149"/>
      <c r="X54" s="149" t="s">
        <v>99</v>
      </c>
      <c r="Y54" s="146"/>
      <c r="Z54" s="146"/>
      <c r="AA54" s="146"/>
      <c r="AB54" s="146"/>
      <c r="AC54" s="146"/>
      <c r="AD54" s="146"/>
      <c r="AE54" s="146"/>
      <c r="AF54" s="146"/>
      <c r="AG54" s="146" t="s">
        <v>100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>
      <c r="A55" s="151" t="s">
        <v>93</v>
      </c>
      <c r="B55" s="152" t="s">
        <v>66</v>
      </c>
      <c r="C55" s="169" t="s">
        <v>28</v>
      </c>
      <c r="D55" s="153"/>
      <c r="E55" s="154"/>
      <c r="F55" s="155"/>
      <c r="G55" s="156">
        <f>SUMIF(AG56:AG61,"&lt;&gt;NOR",G56:G61)</f>
        <v>0</v>
      </c>
      <c r="H55" s="150"/>
      <c r="I55" s="150">
        <f>SUM(I56:I61)</f>
        <v>0</v>
      </c>
      <c r="J55" s="150"/>
      <c r="K55" s="150">
        <f>SUM(K56:K61)</f>
        <v>37558.740000000005</v>
      </c>
      <c r="L55" s="150"/>
      <c r="M55" s="150">
        <f>SUM(M56:M61)</f>
        <v>0</v>
      </c>
      <c r="N55" s="150"/>
      <c r="O55" s="150">
        <f>SUM(O56:O61)</f>
        <v>0</v>
      </c>
      <c r="P55" s="150"/>
      <c r="Q55" s="150">
        <f>SUM(Q56:Q61)</f>
        <v>0</v>
      </c>
      <c r="R55" s="150"/>
      <c r="S55" s="150"/>
      <c r="T55" s="150"/>
      <c r="U55" s="150"/>
      <c r="V55" s="150">
        <f>SUM(V56:V61)</f>
        <v>0</v>
      </c>
      <c r="W55" s="150"/>
      <c r="X55" s="150"/>
      <c r="AG55" t="s">
        <v>94</v>
      </c>
    </row>
    <row r="56" spans="1:60" outlineLevel="1">
      <c r="A56" s="163">
        <v>43</v>
      </c>
      <c r="B56" s="164" t="s">
        <v>197</v>
      </c>
      <c r="C56" s="170" t="s">
        <v>198</v>
      </c>
      <c r="D56" s="165" t="s">
        <v>199</v>
      </c>
      <c r="E56" s="166">
        <v>1</v>
      </c>
      <c r="F56" s="167"/>
      <c r="G56" s="168">
        <f t="shared" ref="G56:G61" si="28">ROUND(E56*F56,2)</f>
        <v>0</v>
      </c>
      <c r="H56" s="149">
        <v>0</v>
      </c>
      <c r="I56" s="149">
        <f t="shared" ref="I56:I61" si="29">ROUND(E56*H56,2)</f>
        <v>0</v>
      </c>
      <c r="J56" s="149">
        <v>3000</v>
      </c>
      <c r="K56" s="149">
        <f t="shared" ref="K56:K61" si="30">ROUND(E56*J56,2)</f>
        <v>3000</v>
      </c>
      <c r="L56" s="149">
        <v>21</v>
      </c>
      <c r="M56" s="149">
        <f t="shared" ref="M56:M61" si="31">G56*(1+L56/100)</f>
        <v>0</v>
      </c>
      <c r="N56" s="149">
        <v>0</v>
      </c>
      <c r="O56" s="149">
        <f t="shared" ref="O56:O61" si="32">ROUND(E56*N56,2)</f>
        <v>0</v>
      </c>
      <c r="P56" s="149">
        <v>0</v>
      </c>
      <c r="Q56" s="149">
        <f t="shared" ref="Q56:Q61" si="33">ROUND(E56*P56,2)</f>
        <v>0</v>
      </c>
      <c r="R56" s="149"/>
      <c r="S56" s="149" t="s">
        <v>134</v>
      </c>
      <c r="T56" s="149" t="s">
        <v>135</v>
      </c>
      <c r="U56" s="149">
        <v>0</v>
      </c>
      <c r="V56" s="149">
        <f t="shared" ref="V56:V61" si="34">ROUND(E56*U56,2)</f>
        <v>0</v>
      </c>
      <c r="W56" s="149"/>
      <c r="X56" s="149" t="s">
        <v>99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100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>
      <c r="A57" s="163">
        <v>44</v>
      </c>
      <c r="B57" s="164" t="s">
        <v>200</v>
      </c>
      <c r="C57" s="170" t="s">
        <v>201</v>
      </c>
      <c r="D57" s="165" t="s">
        <v>199</v>
      </c>
      <c r="E57" s="166">
        <v>1</v>
      </c>
      <c r="F57" s="167"/>
      <c r="G57" s="168">
        <f t="shared" si="28"/>
        <v>0</v>
      </c>
      <c r="H57" s="149">
        <v>0</v>
      </c>
      <c r="I57" s="149">
        <f t="shared" si="29"/>
        <v>0</v>
      </c>
      <c r="J57" s="149">
        <v>13779.37</v>
      </c>
      <c r="K57" s="149">
        <f t="shared" si="30"/>
        <v>13779.37</v>
      </c>
      <c r="L57" s="149">
        <v>21</v>
      </c>
      <c r="M57" s="149">
        <f t="shared" si="31"/>
        <v>0</v>
      </c>
      <c r="N57" s="149">
        <v>0</v>
      </c>
      <c r="O57" s="149">
        <f t="shared" si="32"/>
        <v>0</v>
      </c>
      <c r="P57" s="149">
        <v>0</v>
      </c>
      <c r="Q57" s="149">
        <f t="shared" si="33"/>
        <v>0</v>
      </c>
      <c r="R57" s="149"/>
      <c r="S57" s="149" t="s">
        <v>98</v>
      </c>
      <c r="T57" s="149" t="s">
        <v>135</v>
      </c>
      <c r="U57" s="149">
        <v>0</v>
      </c>
      <c r="V57" s="149">
        <f t="shared" si="34"/>
        <v>0</v>
      </c>
      <c r="W57" s="149"/>
      <c r="X57" s="149" t="s">
        <v>202</v>
      </c>
      <c r="Y57" s="146"/>
      <c r="Z57" s="146"/>
      <c r="AA57" s="146"/>
      <c r="AB57" s="146"/>
      <c r="AC57" s="146"/>
      <c r="AD57" s="146"/>
      <c r="AE57" s="146"/>
      <c r="AF57" s="146"/>
      <c r="AG57" s="146" t="s">
        <v>203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163">
        <v>45</v>
      </c>
      <c r="B58" s="164" t="s">
        <v>204</v>
      </c>
      <c r="C58" s="170" t="s">
        <v>205</v>
      </c>
      <c r="D58" s="165" t="s">
        <v>199</v>
      </c>
      <c r="E58" s="166">
        <v>1</v>
      </c>
      <c r="F58" s="167"/>
      <c r="G58" s="168">
        <f t="shared" si="28"/>
        <v>0</v>
      </c>
      <c r="H58" s="149">
        <v>0</v>
      </c>
      <c r="I58" s="149">
        <f t="shared" si="29"/>
        <v>0</v>
      </c>
      <c r="J58" s="149">
        <v>9186.25</v>
      </c>
      <c r="K58" s="149">
        <f t="shared" si="30"/>
        <v>9186.25</v>
      </c>
      <c r="L58" s="149">
        <v>21</v>
      </c>
      <c r="M58" s="149">
        <f t="shared" si="31"/>
        <v>0</v>
      </c>
      <c r="N58" s="149">
        <v>0</v>
      </c>
      <c r="O58" s="149">
        <f t="shared" si="32"/>
        <v>0</v>
      </c>
      <c r="P58" s="149">
        <v>0</v>
      </c>
      <c r="Q58" s="149">
        <f t="shared" si="33"/>
        <v>0</v>
      </c>
      <c r="R58" s="149"/>
      <c r="S58" s="149" t="s">
        <v>98</v>
      </c>
      <c r="T58" s="149" t="s">
        <v>135</v>
      </c>
      <c r="U58" s="149">
        <v>0</v>
      </c>
      <c r="V58" s="149">
        <f t="shared" si="34"/>
        <v>0</v>
      </c>
      <c r="W58" s="149"/>
      <c r="X58" s="149" t="s">
        <v>202</v>
      </c>
      <c r="Y58" s="146"/>
      <c r="Z58" s="146"/>
      <c r="AA58" s="146"/>
      <c r="AB58" s="146"/>
      <c r="AC58" s="146"/>
      <c r="AD58" s="146"/>
      <c r="AE58" s="146"/>
      <c r="AF58" s="146"/>
      <c r="AG58" s="146" t="s">
        <v>203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163">
        <v>46</v>
      </c>
      <c r="B59" s="164" t="s">
        <v>206</v>
      </c>
      <c r="C59" s="170" t="s">
        <v>207</v>
      </c>
      <c r="D59" s="165" t="s">
        <v>199</v>
      </c>
      <c r="E59" s="166">
        <v>1</v>
      </c>
      <c r="F59" s="167"/>
      <c r="G59" s="168">
        <f t="shared" si="28"/>
        <v>0</v>
      </c>
      <c r="H59" s="149">
        <v>0</v>
      </c>
      <c r="I59" s="149">
        <f t="shared" si="29"/>
        <v>0</v>
      </c>
      <c r="J59" s="149">
        <v>4593.12</v>
      </c>
      <c r="K59" s="149">
        <f t="shared" si="30"/>
        <v>4593.12</v>
      </c>
      <c r="L59" s="149">
        <v>21</v>
      </c>
      <c r="M59" s="149">
        <f t="shared" si="31"/>
        <v>0</v>
      </c>
      <c r="N59" s="149">
        <v>0</v>
      </c>
      <c r="O59" s="149">
        <f t="shared" si="32"/>
        <v>0</v>
      </c>
      <c r="P59" s="149">
        <v>0</v>
      </c>
      <c r="Q59" s="149">
        <f t="shared" si="33"/>
        <v>0</v>
      </c>
      <c r="R59" s="149"/>
      <c r="S59" s="149" t="s">
        <v>98</v>
      </c>
      <c r="T59" s="149" t="s">
        <v>135</v>
      </c>
      <c r="U59" s="149">
        <v>0</v>
      </c>
      <c r="V59" s="149">
        <f t="shared" si="34"/>
        <v>0</v>
      </c>
      <c r="W59" s="149"/>
      <c r="X59" s="149" t="s">
        <v>202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203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163">
        <v>47</v>
      </c>
      <c r="B60" s="164" t="s">
        <v>208</v>
      </c>
      <c r="C60" s="170" t="s">
        <v>209</v>
      </c>
      <c r="D60" s="165" t="s">
        <v>199</v>
      </c>
      <c r="E60" s="166">
        <v>1</v>
      </c>
      <c r="F60" s="167"/>
      <c r="G60" s="168">
        <f t="shared" si="28"/>
        <v>0</v>
      </c>
      <c r="H60" s="149">
        <v>0</v>
      </c>
      <c r="I60" s="149">
        <f t="shared" si="29"/>
        <v>0</v>
      </c>
      <c r="J60" s="149">
        <v>4500</v>
      </c>
      <c r="K60" s="149">
        <f t="shared" si="30"/>
        <v>4500</v>
      </c>
      <c r="L60" s="149">
        <v>21</v>
      </c>
      <c r="M60" s="149">
        <f t="shared" si="31"/>
        <v>0</v>
      </c>
      <c r="N60" s="149">
        <v>0</v>
      </c>
      <c r="O60" s="149">
        <f t="shared" si="32"/>
        <v>0</v>
      </c>
      <c r="P60" s="149">
        <v>0</v>
      </c>
      <c r="Q60" s="149">
        <f t="shared" si="33"/>
        <v>0</v>
      </c>
      <c r="R60" s="149"/>
      <c r="S60" s="149" t="s">
        <v>134</v>
      </c>
      <c r="T60" s="149" t="s">
        <v>135</v>
      </c>
      <c r="U60" s="149">
        <v>0</v>
      </c>
      <c r="V60" s="149">
        <f t="shared" si="34"/>
        <v>0</v>
      </c>
      <c r="W60" s="149"/>
      <c r="X60" s="149" t="s">
        <v>99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100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157">
        <v>48</v>
      </c>
      <c r="B61" s="158" t="s">
        <v>210</v>
      </c>
      <c r="C61" s="171" t="s">
        <v>211</v>
      </c>
      <c r="D61" s="159" t="s">
        <v>199</v>
      </c>
      <c r="E61" s="160">
        <v>1</v>
      </c>
      <c r="F61" s="161"/>
      <c r="G61" s="162">
        <f t="shared" si="28"/>
        <v>0</v>
      </c>
      <c r="H61" s="149">
        <v>0</v>
      </c>
      <c r="I61" s="149">
        <f t="shared" si="29"/>
        <v>0</v>
      </c>
      <c r="J61" s="149">
        <v>2500</v>
      </c>
      <c r="K61" s="149">
        <f t="shared" si="30"/>
        <v>2500</v>
      </c>
      <c r="L61" s="149">
        <v>21</v>
      </c>
      <c r="M61" s="149">
        <f t="shared" si="31"/>
        <v>0</v>
      </c>
      <c r="N61" s="149">
        <v>0</v>
      </c>
      <c r="O61" s="149">
        <f t="shared" si="32"/>
        <v>0</v>
      </c>
      <c r="P61" s="149">
        <v>0</v>
      </c>
      <c r="Q61" s="149">
        <f t="shared" si="33"/>
        <v>0</v>
      </c>
      <c r="R61" s="149"/>
      <c r="S61" s="149" t="s">
        <v>134</v>
      </c>
      <c r="T61" s="149" t="s">
        <v>135</v>
      </c>
      <c r="U61" s="149">
        <v>0</v>
      </c>
      <c r="V61" s="149">
        <f t="shared" si="34"/>
        <v>0</v>
      </c>
      <c r="W61" s="149"/>
      <c r="X61" s="149" t="s">
        <v>99</v>
      </c>
      <c r="Y61" s="146"/>
      <c r="Z61" s="146"/>
      <c r="AA61" s="146"/>
      <c r="AB61" s="146"/>
      <c r="AC61" s="146"/>
      <c r="AD61" s="146"/>
      <c r="AE61" s="146"/>
      <c r="AF61" s="146"/>
      <c r="AG61" s="146" t="s">
        <v>100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>
      <c r="A62" s="3"/>
      <c r="B62" s="4"/>
      <c r="C62" s="172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AE62">
        <v>15</v>
      </c>
      <c r="AF62">
        <v>21</v>
      </c>
      <c r="AG62" t="s">
        <v>80</v>
      </c>
    </row>
    <row r="63" spans="1:60">
      <c r="C63" s="173"/>
      <c r="D63" s="10"/>
      <c r="AG63" t="s">
        <v>212</v>
      </c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2021202-001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2021202-001 Pol'!Názvy_tisku</vt:lpstr>
      <vt:lpstr>oadresa</vt:lpstr>
      <vt:lpstr>Stavba!Objednatel</vt:lpstr>
      <vt:lpstr>Stavba!Objekt</vt:lpstr>
      <vt:lpstr>'01 2021202-001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Večeřa Lukáš</cp:lastModifiedBy>
  <cp:lastPrinted>2019-03-19T12:27:02Z</cp:lastPrinted>
  <dcterms:created xsi:type="dcterms:W3CDTF">2009-04-08T07:15:50Z</dcterms:created>
  <dcterms:modified xsi:type="dcterms:W3CDTF">2021-03-19T06:17:45Z</dcterms:modified>
</cp:coreProperties>
</file>