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kr\Desktop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Pol'!$A$1:$U$31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G40" i="1" s="1"/>
  <c r="G25" i="1" s="1"/>
  <c r="F39" i="1"/>
  <c r="G21" i="12"/>
  <c r="AC21" i="12"/>
  <c r="AD21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O18" i="12"/>
  <c r="Q18" i="12"/>
  <c r="G19" i="12"/>
  <c r="I19" i="12"/>
  <c r="K19" i="12"/>
  <c r="K18" i="12" s="1"/>
  <c r="M19" i="12"/>
  <c r="M18" i="12" s="1"/>
  <c r="O19" i="12"/>
  <c r="Q19" i="12"/>
  <c r="U19" i="12"/>
  <c r="U18" i="12" s="1"/>
  <c r="I20" i="1"/>
  <c r="I19" i="1"/>
  <c r="I18" i="1"/>
  <c r="I17" i="1"/>
  <c r="I16" i="1"/>
  <c r="I49" i="1"/>
  <c r="G27" i="1"/>
  <c r="F40" i="1"/>
  <c r="G23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9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<sst xmlns="http://schemas.openxmlformats.org/spreadsheetml/2006/main" count="166" uniqueCount="116">
  <si>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</si>
  <si>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</si>
  <si>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</si>
  <si>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</si>
  <si>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</si>
  <si>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</si>
  <si>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</si>
  <si>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</si>
  <si>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</si>
  <si>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</si>
  <si>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</si>
  <si>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</si>
  <si>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</si>
  <si>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</si>
  <si>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</si>
  <si>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</si>
  <si>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</si>
  <si>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</si>
  <si>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</si>
  <si>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</si>
  <si>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</si>
  <si>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</si>
  <si>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</si>
  <si>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</si>
  <si>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</si>
  <si>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</si>
  <si>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</si>
  <si>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</si>
  <si>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</si>
  <si>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</si>
  <si>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</si>
  <si>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</si>
  <si>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</si>
  <si>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</si>
  <si>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</si>
  <si>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</si>
  <si>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</si>
  <si>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</si>
  <si>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</si>
  <si>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</si>
  <si>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</si>
  <si>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</si>
  <si>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</si>
  <si>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Otrokovice</t>
  </si>
  <si>
    <t>Rozpočet:</t>
  </si>
  <si>
    <t>Misto</t>
  </si>
  <si>
    <t>SO 04 - Stoka tlakové kanalizace</t>
  </si>
  <si>
    <t>Celkem za stavbu</t>
  </si>
  <si>
    <t>CZK</t>
  </si>
  <si>
    <t>Rekapitulace dílů</t>
  </si>
  <si>
    <t>Typ dílu</t>
  </si>
  <si>
    <t>8</t>
  </si>
  <si>
    <t>Trubní vedení</t>
  </si>
  <si>
    <t>799</t>
  </si>
  <si>
    <t>HZS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</si>
  <si>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</si>
  <si>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</si>
  <si>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</si>
  <si>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</si>
  <si>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</si>
  <si>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</si>
  <si>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</si>
  <si>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</si>
  <si>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</si>
  <si>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</si>
  <si>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</si>
  <si>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</si>
  <si>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</si>
  <si>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</si>
  <si>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</si>
  <si>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</si>
  <si>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</si>
  <si>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</si>
  <si>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</si>
  <si>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</si>
  <si>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</si>
  <si>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</si>
  <si>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</si>
  <si>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</si>
  <si>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</si>
  <si>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</si>
  <si>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</si>
  <si>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</si>
  <si>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</si>
  <si>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80001</t>
  </si>
  <si>
    <t>Výkop pro tlakovou kanalizaci</t>
  </si>
  <si>
    <t>m3</t>
  </si>
  <si>
    <t>POL1_0</t>
  </si>
  <si>
    <t>80002</t>
  </si>
  <si>
    <t xml:space="preserve">Doprava, osazení a montáž betonové šachty </t>
  </si>
  <si>
    <t>soubor</t>
  </si>
  <si>
    <t>Š1</t>
  </si>
  <si>
    <t xml:space="preserve">Kanalizační šachta betonová DN1000 hl. 1,5m </t>
  </si>
  <si>
    <t>230180025R00</t>
  </si>
  <si>
    <t>Montáž trub z plastických hmot PE, PP, 75 x 6,8</t>
  </si>
  <si>
    <t>m</t>
  </si>
  <si>
    <t>PE100RC</t>
  </si>
  <si>
    <t>Tlaková kanalizace 75x6,8</t>
  </si>
  <si>
    <t>H07V U 2,5</t>
  </si>
  <si>
    <t xml:space="preserve">Drát zemnící H07 V-U 2,5 ZL/Z/CY/ </t>
  </si>
  <si>
    <t>80003</t>
  </si>
  <si>
    <t>Koncový kalník vč.montáže</t>
  </si>
  <si>
    <t>kus</t>
  </si>
  <si>
    <t>892561111R00</t>
  </si>
  <si>
    <t>Zkouška těsnosti kanalizace DN do 125, vodou</t>
  </si>
  <si>
    <t>998276101R00</t>
  </si>
  <si>
    <t>Přesun hmot, trubní vedení plastová, otevř. výkop</t>
  </si>
  <si>
    <t>t</t>
  </si>
  <si>
    <t>1</t>
  </si>
  <si>
    <t>Doprava, režijní náklady</t>
  </si>
  <si>
    <t>kpl</t>
  </si>
  <si>
    <t>POL3_0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</si>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</sst>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9" t="s">
        <v>23</v>
      </c>
      <c r="B16" s="190" t="s">
        <v>23</v>
      </c>
      <c r="C16" s="58"/>
      <c r="D16" s="59"/>
      <c r="E16" s="83"/>
      <c r="F16" s="84"/>
      <c r="G16" s="83"/>
      <c r="H16" s="84"/>
      <c r="I16" s="83">
        <f>SUMIF(F47:F48,A16,I47:I48)+SUMIF(F47:F48,"PSU",I47:I48)</f>
        <v>0</v>
      </c>
      <c r="J16" s="93"/>
    </row>
    <row r="17" spans="1:10" ht="23.25" customHeight="1" x14ac:dyDescent="0.2">
      <c r="A17" s="189" t="s">
        <v>24</v>
      </c>
      <c r="B17" s="190" t="s">
        <v>24</v>
      </c>
      <c r="C17" s="58"/>
      <c r="D17" s="59"/>
      <c r="E17" s="83"/>
      <c r="F17" s="84"/>
      <c r="G17" s="83"/>
      <c r="H17" s="84"/>
      <c r="I17" s="83">
        <f>SUMIF(F47:F48,A17,I47:I48)</f>
        <v>0</v>
      </c>
      <c r="J17" s="93"/>
    </row>
    <row r="18" spans="1:10" ht="23.25" customHeight="1" x14ac:dyDescent="0.2">
      <c r="A18" s="189" t="s">
        <v>25</v>
      </c>
      <c r="B18" s="190" t="s">
        <v>25</v>
      </c>
      <c r="C18" s="58"/>
      <c r="D18" s="59"/>
      <c r="E18" s="83"/>
      <c r="F18" s="84"/>
      <c r="G18" s="83"/>
      <c r="H18" s="84"/>
      <c r="I18" s="83">
        <f>SUMIF(F47:F48,A18,I47:I48)</f>
        <v>0</v>
      </c>
      <c r="J18" s="93"/>
    </row>
    <row r="19" spans="1:10" ht="23.25" customHeight="1" x14ac:dyDescent="0.2">
      <c r="A19" s="189" t="s">
        <v>55</v>
      </c>
      <c r="B19" s="190" t="s">
        <v>26</v>
      </c>
      <c r="C19" s="58"/>
      <c r="D19" s="59"/>
      <c r="E19" s="83"/>
      <c r="F19" s="84"/>
      <c r="G19" s="83"/>
      <c r="H19" s="84"/>
      <c r="I19" s="83">
        <f>SUMIF(F47:F48,A19,I47:I48)</f>
        <v>0</v>
      </c>
      <c r="J19" s="93"/>
    </row>
    <row r="20" spans="1:10" ht="23.25" customHeight="1" x14ac:dyDescent="0.2">
      <c r="A20" s="189" t="s">
        <v>56</v>
      </c>
      <c r="B20" s="190" t="s">
        <v>27</v>
      </c>
      <c r="C20" s="58"/>
      <c r="D20" s="59"/>
      <c r="E20" s="83"/>
      <c r="F20" s="84"/>
      <c r="G20" s="83"/>
      <c r="H20" s="84"/>
      <c r="I20" s="83">
        <f>SUMIF(F47:F48,A20,I47:I48)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 x14ac:dyDescent="0.25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 x14ac:dyDescent="0.25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43852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Pol'!AC21</f>
        <v>0</v>
      </c>
      <c r="G39" s="148">
        <f>' Pol'!AD21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 x14ac:dyDescent="0.25">
      <c r="B44" s="163" t="s">
        <v>49</v>
      </c>
    </row>
    <row r="46" spans="1:10" ht="25.5" customHeight="1" x14ac:dyDescent="0.2">
      <c r="A46" s="164"/>
      <c r="B46" s="167" t="s">
        <v>16</v>
      </c>
      <c r="C46" s="167" t="s">
        <v>5</v>
      </c>
      <c r="D46" s="168"/>
      <c r="E46" s="168"/>
      <c r="F46" s="171" t="s">
        <v>50</v>
      </c>
      <c r="G46" s="171"/>
      <c r="H46" s="171"/>
      <c r="I46" s="172" t="s">
        <v>28</v>
      </c>
      <c r="J46" s="172"/>
    </row>
    <row r="47" spans="1:10" ht="25.5" customHeight="1" x14ac:dyDescent="0.2">
      <c r="A47" s="165"/>
      <c r="B47" s="173" t="s">
        <v>51</v>
      </c>
      <c r="C47" s="174" t="s">
        <v>52</v>
      </c>
      <c r="D47" s="175"/>
      <c r="E47" s="175"/>
      <c r="F47" s="179" t="s">
        <v>23</v>
      </c>
      <c r="G47" s="180"/>
      <c r="H47" s="180"/>
      <c r="I47" s="181">
        <f>' Pol'!G8</f>
        <v>0</v>
      </c>
      <c r="J47" s="181"/>
    </row>
    <row r="48" spans="1:10" ht="25.5" customHeight="1" x14ac:dyDescent="0.2">
      <c r="A48" s="165"/>
      <c r="B48" s="176" t="s">
        <v>53</v>
      </c>
      <c r="C48" s="177" t="s">
        <v>54</v>
      </c>
      <c r="D48" s="178"/>
      <c r="E48" s="178"/>
      <c r="F48" s="182" t="s">
        <v>23</v>
      </c>
      <c r="G48" s="183"/>
      <c r="H48" s="183"/>
      <c r="I48" s="184">
        <f>' Pol'!G18</f>
        <v>0</v>
      </c>
      <c r="J48" s="184"/>
    </row>
    <row r="49" spans="1:10" ht="25.5" customHeight="1" x14ac:dyDescent="0.2">
      <c r="A49" s="166"/>
      <c r="B49" s="169" t="s">
        <v>1</v>
      </c>
      <c r="C49" s="169"/>
      <c r="D49" s="170"/>
      <c r="E49" s="170"/>
      <c r="F49" s="185"/>
      <c r="G49" s="186"/>
      <c r="H49" s="186"/>
      <c r="I49" s="187">
        <f>SUM(I47:I48)</f>
        <v>0</v>
      </c>
      <c r="J49" s="187"/>
    </row>
    <row r="50" spans="1:10" x14ac:dyDescent="0.2">
      <c r="F50" s="188"/>
      <c r="G50" s="130"/>
      <c r="H50" s="188"/>
      <c r="I50" s="130"/>
      <c r="J50" s="130"/>
    </row>
    <row r="51" spans="1:10" x14ac:dyDescent="0.2">
      <c r="F51" s="188"/>
      <c r="G51" s="130"/>
      <c r="H51" s="188"/>
      <c r="I51" s="130"/>
      <c r="J51" s="130"/>
    </row>
    <row r="52" spans="1:10" x14ac:dyDescent="0.2">
      <c r="F52" s="188"/>
      <c r="G52" s="130"/>
      <c r="H52" s="188"/>
      <c r="I52" s="130"/>
      <c r="J5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1" t="s">
        <v>6</v>
      </c>
      <c r="B1" s="191"/>
      <c r="C1" s="191"/>
      <c r="D1" s="191"/>
      <c r="E1" s="191"/>
      <c r="F1" s="191"/>
      <c r="G1" s="191"/>
      <c r="AE1" t="s">
        <v>58</v>
      </c>
    </row>
    <row r="2" spans="1:60" ht="24.95" customHeight="1" x14ac:dyDescent="0.2">
      <c r="A2" s="198" t="s">
        <v>57</v>
      </c>
      <c r="B2" s="192"/>
      <c r="C2" s="193" t="s">
        <v>46</v>
      </c>
      <c r="D2" s="194"/>
      <c r="E2" s="194"/>
      <c r="F2" s="194"/>
      <c r="G2" s="200"/>
      <c r="AE2" t="s">
        <v>59</v>
      </c>
    </row>
    <row r="3" spans="1:60" ht="24.95" customHeight="1" x14ac:dyDescent="0.2">
      <c r="A3" s="199" t="s">
        <v>7</v>
      </c>
      <c r="B3" s="197"/>
      <c r="C3" s="195" t="s">
        <v>43</v>
      </c>
      <c r="D3" s="196"/>
      <c r="E3" s="196"/>
      <c r="F3" s="196"/>
      <c r="G3" s="201"/>
      <c r="AE3" t="s">
        <v>60</v>
      </c>
    </row>
    <row r="4" spans="1:60" ht="24.95" hidden="1" customHeight="1" x14ac:dyDescent="0.2">
      <c r="A4" s="199" t="s">
        <v>8</v>
      </c>
      <c r="B4" s="197"/>
      <c r="C4" s="195"/>
      <c r="D4" s="196"/>
      <c r="E4" s="196"/>
      <c r="F4" s="196"/>
      <c r="G4" s="201"/>
      <c r="AE4" t="s">
        <v>61</v>
      </c>
    </row>
    <row r="5" spans="1:60" hidden="1" x14ac:dyDescent="0.2">
      <c r="A5" s="202" t="s">
        <v>62</v>
      </c>
      <c r="B5" s="203"/>
      <c r="C5" s="204"/>
      <c r="D5" s="205"/>
      <c r="E5" s="205"/>
      <c r="F5" s="205"/>
      <c r="G5" s="206"/>
      <c r="AE5" t="s">
        <v>63</v>
      </c>
    </row>
    <row r="7" spans="1:60" ht="38.25" x14ac:dyDescent="0.2">
      <c r="A7" s="211" t="s">
        <v>64</v>
      </c>
      <c r="B7" s="212" t="s">
        <v>65</v>
      </c>
      <c r="C7" s="212" t="s">
        <v>66</v>
      </c>
      <c r="D7" s="211" t="s">
        <v>67</v>
      </c>
      <c r="E7" s="211" t="s">
        <v>68</v>
      </c>
      <c r="F7" s="207" t="s">
        <v>69</v>
      </c>
      <c r="G7" s="228" t="s">
        <v>28</v>
      </c>
      <c r="H7" s="229" t="s">
        <v>29</v>
      </c>
      <c r="I7" s="229" t="s">
        <v>70</v>
      </c>
      <c r="J7" s="229" t="s">
        <v>30</v>
      </c>
      <c r="K7" s="229" t="s">
        <v>71</v>
      </c>
      <c r="L7" s="229" t="s">
        <v>72</v>
      </c>
      <c r="M7" s="229" t="s">
        <v>73</v>
      </c>
      <c r="N7" s="229" t="s">
        <v>74</v>
      </c>
      <c r="O7" s="229" t="s">
        <v>75</v>
      </c>
      <c r="P7" s="229" t="s">
        <v>76</v>
      </c>
      <c r="Q7" s="229" t="s">
        <v>77</v>
      </c>
      <c r="R7" s="229" t="s">
        <v>78</v>
      </c>
      <c r="S7" s="229" t="s">
        <v>79</v>
      </c>
      <c r="T7" s="229" t="s">
        <v>80</v>
      </c>
      <c r="U7" s="214" t="s">
        <v>81</v>
      </c>
    </row>
    <row r="8" spans="1:60" x14ac:dyDescent="0.2">
      <c r="A8" s="230" t="s">
        <v>82</v>
      </c>
      <c r="B8" s="231" t="s">
        <v>51</v>
      </c>
      <c r="C8" s="232" t="s">
        <v>52</v>
      </c>
      <c r="D8" s="233"/>
      <c r="E8" s="234"/>
      <c r="F8" s="235"/>
      <c r="G8" s="235">
        <f>SUMIF(AE9:AE17,"&lt;&gt;NOR",G9:G17)</f>
        <v>0</v>
      </c>
      <c r="H8" s="235"/>
      <c r="I8" s="235">
        <f>SUM(I9:I17)</f>
        <v>0</v>
      </c>
      <c r="J8" s="235"/>
      <c r="K8" s="235">
        <f>SUM(K9:K17)</f>
        <v>0</v>
      </c>
      <c r="L8" s="235"/>
      <c r="M8" s="235">
        <f>SUM(M9:M17)</f>
        <v>0</v>
      </c>
      <c r="N8" s="213"/>
      <c r="O8" s="213">
        <f>SUM(O9:O17)</f>
        <v>0</v>
      </c>
      <c r="P8" s="213"/>
      <c r="Q8" s="213">
        <f>SUM(Q9:Q17)</f>
        <v>0</v>
      </c>
      <c r="R8" s="213"/>
      <c r="S8" s="213"/>
      <c r="T8" s="230"/>
      <c r="U8" s="213">
        <f>SUM(U9:U17)</f>
        <v>3.65</v>
      </c>
      <c r="AE8" t="s">
        <v>83</v>
      </c>
    </row>
    <row r="9" spans="1:60" outlineLevel="1" x14ac:dyDescent="0.2">
      <c r="A9" s="209">
        <v>1</v>
      </c>
      <c r="B9" s="215" t="s">
        <v>84</v>
      </c>
      <c r="C9" s="258" t="s">
        <v>85</v>
      </c>
      <c r="D9" s="217" t="s">
        <v>86</v>
      </c>
      <c r="E9" s="223">
        <v>25</v>
      </c>
      <c r="F9" s="225"/>
      <c r="G9" s="226">
        <f>ROUND(E9*F9,2)</f>
        <v>0</v>
      </c>
      <c r="H9" s="225"/>
      <c r="I9" s="226">
        <f>ROUND(E9*H9,2)</f>
        <v>0</v>
      </c>
      <c r="J9" s="225"/>
      <c r="K9" s="226">
        <f>ROUND(E9*J9,2)</f>
        <v>0</v>
      </c>
      <c r="L9" s="226">
        <v>21</v>
      </c>
      <c r="M9" s="226">
        <f>G9*(1+L9/100)</f>
        <v>0</v>
      </c>
      <c r="N9" s="218">
        <v>0</v>
      </c>
      <c r="O9" s="218">
        <f>ROUND(E9*N9,5)</f>
        <v>0</v>
      </c>
      <c r="P9" s="218">
        <v>0</v>
      </c>
      <c r="Q9" s="218">
        <f>ROUND(E9*P9,5)</f>
        <v>0</v>
      </c>
      <c r="R9" s="218"/>
      <c r="S9" s="218"/>
      <c r="T9" s="219">
        <v>0</v>
      </c>
      <c r="U9" s="218">
        <f>ROUND(E9*T9,2)</f>
        <v>0</v>
      </c>
      <c r="V9" s="208"/>
      <c r="W9" s="208"/>
      <c r="X9" s="208"/>
      <c r="Y9" s="208"/>
      <c r="Z9" s="208"/>
      <c r="AA9" s="208"/>
      <c r="AB9" s="208"/>
      <c r="AC9" s="208"/>
      <c r="AD9" s="208"/>
      <c r="AE9" s="208" t="s">
        <v>87</v>
      </c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09">
        <v>2</v>
      </c>
      <c r="B10" s="215" t="s">
        <v>88</v>
      </c>
      <c r="C10" s="258" t="s">
        <v>89</v>
      </c>
      <c r="D10" s="217" t="s">
        <v>90</v>
      </c>
      <c r="E10" s="223">
        <v>1</v>
      </c>
      <c r="F10" s="225"/>
      <c r="G10" s="226">
        <f>ROUND(E10*F10,2)</f>
        <v>0</v>
      </c>
      <c r="H10" s="225"/>
      <c r="I10" s="226">
        <f>ROUND(E10*H10,2)</f>
        <v>0</v>
      </c>
      <c r="J10" s="225"/>
      <c r="K10" s="226">
        <f>ROUND(E10*J10,2)</f>
        <v>0</v>
      </c>
      <c r="L10" s="226">
        <v>21</v>
      </c>
      <c r="M10" s="226">
        <f>G10*(1+L10/100)</f>
        <v>0</v>
      </c>
      <c r="N10" s="218">
        <v>0</v>
      </c>
      <c r="O10" s="218">
        <f>ROUND(E10*N10,5)</f>
        <v>0</v>
      </c>
      <c r="P10" s="218">
        <v>0</v>
      </c>
      <c r="Q10" s="218">
        <f>ROUND(E10*P10,5)</f>
        <v>0</v>
      </c>
      <c r="R10" s="218"/>
      <c r="S10" s="218"/>
      <c r="T10" s="219">
        <v>0</v>
      </c>
      <c r="U10" s="218">
        <f>ROUND(E10*T10,2)</f>
        <v>0</v>
      </c>
      <c r="V10" s="208"/>
      <c r="W10" s="208"/>
      <c r="X10" s="208"/>
      <c r="Y10" s="208"/>
      <c r="Z10" s="208"/>
      <c r="AA10" s="208"/>
      <c r="AB10" s="208"/>
      <c r="AC10" s="208"/>
      <c r="AD10" s="208"/>
      <c r="AE10" s="208" t="s">
        <v>87</v>
      </c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09">
        <v>3</v>
      </c>
      <c r="B11" s="215" t="s">
        <v>91</v>
      </c>
      <c r="C11" s="258" t="s">
        <v>92</v>
      </c>
      <c r="D11" s="217" t="s">
        <v>90</v>
      </c>
      <c r="E11" s="223">
        <v>1</v>
      </c>
      <c r="F11" s="225"/>
      <c r="G11" s="226">
        <f>ROUND(E11*F11,2)</f>
        <v>0</v>
      </c>
      <c r="H11" s="225"/>
      <c r="I11" s="226">
        <f>ROUND(E11*H11,2)</f>
        <v>0</v>
      </c>
      <c r="J11" s="225"/>
      <c r="K11" s="226">
        <f>ROUND(E11*J11,2)</f>
        <v>0</v>
      </c>
      <c r="L11" s="226">
        <v>21</v>
      </c>
      <c r="M11" s="226">
        <f>G11*(1+L11/100)</f>
        <v>0</v>
      </c>
      <c r="N11" s="218">
        <v>0</v>
      </c>
      <c r="O11" s="218">
        <f>ROUND(E11*N11,5)</f>
        <v>0</v>
      </c>
      <c r="P11" s="218">
        <v>0</v>
      </c>
      <c r="Q11" s="218">
        <f>ROUND(E11*P11,5)</f>
        <v>0</v>
      </c>
      <c r="R11" s="218"/>
      <c r="S11" s="218"/>
      <c r="T11" s="219">
        <v>0</v>
      </c>
      <c r="U11" s="218">
        <f>ROUND(E11*T11,2)</f>
        <v>0</v>
      </c>
      <c r="V11" s="208"/>
      <c r="W11" s="208"/>
      <c r="X11" s="208"/>
      <c r="Y11" s="208"/>
      <c r="Z11" s="208"/>
      <c r="AA11" s="208"/>
      <c r="AB11" s="208"/>
      <c r="AC11" s="208"/>
      <c r="AD11" s="208"/>
      <c r="AE11" s="208" t="s">
        <v>87</v>
      </c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09">
        <v>4</v>
      </c>
      <c r="B12" s="215" t="s">
        <v>93</v>
      </c>
      <c r="C12" s="258" t="s">
        <v>94</v>
      </c>
      <c r="D12" s="217" t="s">
        <v>95</v>
      </c>
      <c r="E12" s="223">
        <v>17</v>
      </c>
      <c r="F12" s="225"/>
      <c r="G12" s="226">
        <f>ROUND(E12*F12,2)</f>
        <v>0</v>
      </c>
      <c r="H12" s="225"/>
      <c r="I12" s="226">
        <f>ROUND(E12*H12,2)</f>
        <v>0</v>
      </c>
      <c r="J12" s="225"/>
      <c r="K12" s="226">
        <f>ROUND(E12*J12,2)</f>
        <v>0</v>
      </c>
      <c r="L12" s="226">
        <v>21</v>
      </c>
      <c r="M12" s="226">
        <f>G12*(1+L12/100)</f>
        <v>0</v>
      </c>
      <c r="N12" s="218">
        <v>0</v>
      </c>
      <c r="O12" s="218">
        <f>ROUND(E12*N12,5)</f>
        <v>0</v>
      </c>
      <c r="P12" s="218">
        <v>0</v>
      </c>
      <c r="Q12" s="218">
        <f>ROUND(E12*P12,5)</f>
        <v>0</v>
      </c>
      <c r="R12" s="218"/>
      <c r="S12" s="218"/>
      <c r="T12" s="219">
        <v>0.154</v>
      </c>
      <c r="U12" s="218">
        <f>ROUND(E12*T12,2)</f>
        <v>2.62</v>
      </c>
      <c r="V12" s="208"/>
      <c r="W12" s="208"/>
      <c r="X12" s="208"/>
      <c r="Y12" s="208"/>
      <c r="Z12" s="208"/>
      <c r="AA12" s="208"/>
      <c r="AB12" s="208"/>
      <c r="AC12" s="208"/>
      <c r="AD12" s="208"/>
      <c r="AE12" s="208" t="s">
        <v>87</v>
      </c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09">
        <v>5</v>
      </c>
      <c r="B13" s="215" t="s">
        <v>96</v>
      </c>
      <c r="C13" s="258" t="s">
        <v>97</v>
      </c>
      <c r="D13" s="217" t="s">
        <v>95</v>
      </c>
      <c r="E13" s="223">
        <v>17</v>
      </c>
      <c r="F13" s="225"/>
      <c r="G13" s="226">
        <f>ROUND(E13*F13,2)</f>
        <v>0</v>
      </c>
      <c r="H13" s="225"/>
      <c r="I13" s="226">
        <f>ROUND(E13*H13,2)</f>
        <v>0</v>
      </c>
      <c r="J13" s="225"/>
      <c r="K13" s="226">
        <f>ROUND(E13*J13,2)</f>
        <v>0</v>
      </c>
      <c r="L13" s="226">
        <v>21</v>
      </c>
      <c r="M13" s="226">
        <f>G13*(1+L13/100)</f>
        <v>0</v>
      </c>
      <c r="N13" s="218">
        <v>0</v>
      </c>
      <c r="O13" s="218">
        <f>ROUND(E13*N13,5)</f>
        <v>0</v>
      </c>
      <c r="P13" s="218">
        <v>0</v>
      </c>
      <c r="Q13" s="218">
        <f>ROUND(E13*P13,5)</f>
        <v>0</v>
      </c>
      <c r="R13" s="218"/>
      <c r="S13" s="218"/>
      <c r="T13" s="219">
        <v>0</v>
      </c>
      <c r="U13" s="218">
        <f>ROUND(E13*T13,2)</f>
        <v>0</v>
      </c>
      <c r="V13" s="208"/>
      <c r="W13" s="208"/>
      <c r="X13" s="208"/>
      <c r="Y13" s="208"/>
      <c r="Z13" s="208"/>
      <c r="AA13" s="208"/>
      <c r="AB13" s="208"/>
      <c r="AC13" s="208"/>
      <c r="AD13" s="208"/>
      <c r="AE13" s="208" t="s">
        <v>87</v>
      </c>
      <c r="AF13" s="208"/>
      <c r="AG13" s="208"/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09">
        <v>6</v>
      </c>
      <c r="B14" s="215" t="s">
        <v>98</v>
      </c>
      <c r="C14" s="258" t="s">
        <v>99</v>
      </c>
      <c r="D14" s="217" t="s">
        <v>95</v>
      </c>
      <c r="E14" s="223">
        <v>20</v>
      </c>
      <c r="F14" s="225"/>
      <c r="G14" s="226">
        <f>ROUND(E14*F14,2)</f>
        <v>0</v>
      </c>
      <c r="H14" s="225"/>
      <c r="I14" s="226">
        <f>ROUND(E14*H14,2)</f>
        <v>0</v>
      </c>
      <c r="J14" s="225"/>
      <c r="K14" s="226">
        <f>ROUND(E14*J14,2)</f>
        <v>0</v>
      </c>
      <c r="L14" s="226">
        <v>21</v>
      </c>
      <c r="M14" s="226">
        <f>G14*(1+L14/100)</f>
        <v>0</v>
      </c>
      <c r="N14" s="218">
        <v>0</v>
      </c>
      <c r="O14" s="218">
        <f>ROUND(E14*N14,5)</f>
        <v>0</v>
      </c>
      <c r="P14" s="218">
        <v>0</v>
      </c>
      <c r="Q14" s="218">
        <f>ROUND(E14*P14,5)</f>
        <v>0</v>
      </c>
      <c r="R14" s="218"/>
      <c r="S14" s="218"/>
      <c r="T14" s="219">
        <v>0</v>
      </c>
      <c r="U14" s="218">
        <f>ROUND(E14*T14,2)</f>
        <v>0</v>
      </c>
      <c r="V14" s="208"/>
      <c r="W14" s="208"/>
      <c r="X14" s="208"/>
      <c r="Y14" s="208"/>
      <c r="Z14" s="208"/>
      <c r="AA14" s="208"/>
      <c r="AB14" s="208"/>
      <c r="AC14" s="208"/>
      <c r="AD14" s="208"/>
      <c r="AE14" s="208" t="s">
        <v>87</v>
      </c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09">
        <v>7</v>
      </c>
      <c r="B15" s="215" t="s">
        <v>100</v>
      </c>
      <c r="C15" s="258" t="s">
        <v>101</v>
      </c>
      <c r="D15" s="217" t="s">
        <v>102</v>
      </c>
      <c r="E15" s="223">
        <v>1</v>
      </c>
      <c r="F15" s="225"/>
      <c r="G15" s="226">
        <f>ROUND(E15*F15,2)</f>
        <v>0</v>
      </c>
      <c r="H15" s="225"/>
      <c r="I15" s="226">
        <f>ROUND(E15*H15,2)</f>
        <v>0</v>
      </c>
      <c r="J15" s="225"/>
      <c r="K15" s="226">
        <f>ROUND(E15*J15,2)</f>
        <v>0</v>
      </c>
      <c r="L15" s="226">
        <v>21</v>
      </c>
      <c r="M15" s="226">
        <f>G15*(1+L15/100)</f>
        <v>0</v>
      </c>
      <c r="N15" s="218">
        <v>0</v>
      </c>
      <c r="O15" s="218">
        <f>ROUND(E15*N15,5)</f>
        <v>0</v>
      </c>
      <c r="P15" s="218">
        <v>0</v>
      </c>
      <c r="Q15" s="218">
        <f>ROUND(E15*P15,5)</f>
        <v>0</v>
      </c>
      <c r="R15" s="218"/>
      <c r="S15" s="218"/>
      <c r="T15" s="219">
        <v>0</v>
      </c>
      <c r="U15" s="218">
        <f>ROUND(E15*T15,2)</f>
        <v>0</v>
      </c>
      <c r="V15" s="208"/>
      <c r="W15" s="208"/>
      <c r="X15" s="208"/>
      <c r="Y15" s="208"/>
      <c r="Z15" s="208"/>
      <c r="AA15" s="208"/>
      <c r="AB15" s="208"/>
      <c r="AC15" s="208"/>
      <c r="AD15" s="208"/>
      <c r="AE15" s="208" t="s">
        <v>87</v>
      </c>
      <c r="AF15" s="208"/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09">
        <v>8</v>
      </c>
      <c r="B16" s="215" t="s">
        <v>103</v>
      </c>
      <c r="C16" s="258" t="s">
        <v>104</v>
      </c>
      <c r="D16" s="217" t="s">
        <v>95</v>
      </c>
      <c r="E16" s="223">
        <v>17</v>
      </c>
      <c r="F16" s="225"/>
      <c r="G16" s="226">
        <f>ROUND(E16*F16,2)</f>
        <v>0</v>
      </c>
      <c r="H16" s="225"/>
      <c r="I16" s="226">
        <f>ROUND(E16*H16,2)</f>
        <v>0</v>
      </c>
      <c r="J16" s="225"/>
      <c r="K16" s="226">
        <f>ROUND(E16*J16,2)</f>
        <v>0</v>
      </c>
      <c r="L16" s="226">
        <v>21</v>
      </c>
      <c r="M16" s="226">
        <f>G16*(1+L16/100)</f>
        <v>0</v>
      </c>
      <c r="N16" s="218">
        <v>0</v>
      </c>
      <c r="O16" s="218">
        <f>ROUND(E16*N16,5)</f>
        <v>0</v>
      </c>
      <c r="P16" s="218">
        <v>0</v>
      </c>
      <c r="Q16" s="218">
        <f>ROUND(E16*P16,5)</f>
        <v>0</v>
      </c>
      <c r="R16" s="218"/>
      <c r="S16" s="218"/>
      <c r="T16" s="219">
        <v>4.8000000000000001E-2</v>
      </c>
      <c r="U16" s="218">
        <f>ROUND(E16*T16,2)</f>
        <v>0.82</v>
      </c>
      <c r="V16" s="208"/>
      <c r="W16" s="208"/>
      <c r="X16" s="208"/>
      <c r="Y16" s="208"/>
      <c r="Z16" s="208"/>
      <c r="AA16" s="208"/>
      <c r="AB16" s="208"/>
      <c r="AC16" s="208"/>
      <c r="AD16" s="208"/>
      <c r="AE16" s="208" t="s">
        <v>87</v>
      </c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09">
        <v>9</v>
      </c>
      <c r="B17" s="215" t="s">
        <v>105</v>
      </c>
      <c r="C17" s="258" t="s">
        <v>106</v>
      </c>
      <c r="D17" s="217" t="s">
        <v>107</v>
      </c>
      <c r="E17" s="223">
        <v>1</v>
      </c>
      <c r="F17" s="225"/>
      <c r="G17" s="226">
        <f>ROUND(E17*F17,2)</f>
        <v>0</v>
      </c>
      <c r="H17" s="225"/>
      <c r="I17" s="226">
        <f>ROUND(E17*H17,2)</f>
        <v>0</v>
      </c>
      <c r="J17" s="225"/>
      <c r="K17" s="226">
        <f>ROUND(E17*J17,2)</f>
        <v>0</v>
      </c>
      <c r="L17" s="226">
        <v>21</v>
      </c>
      <c r="M17" s="226">
        <f>G17*(1+L17/100)</f>
        <v>0</v>
      </c>
      <c r="N17" s="218">
        <v>0</v>
      </c>
      <c r="O17" s="218">
        <f>ROUND(E17*N17,5)</f>
        <v>0</v>
      </c>
      <c r="P17" s="218">
        <v>0</v>
      </c>
      <c r="Q17" s="218">
        <f>ROUND(E17*P17,5)</f>
        <v>0</v>
      </c>
      <c r="R17" s="218"/>
      <c r="S17" s="218"/>
      <c r="T17" s="219">
        <v>0.21149999999999999</v>
      </c>
      <c r="U17" s="218">
        <f>ROUND(E17*T17,2)</f>
        <v>0.21</v>
      </c>
      <c r="V17" s="208"/>
      <c r="W17" s="208"/>
      <c r="X17" s="208"/>
      <c r="Y17" s="208"/>
      <c r="Z17" s="208"/>
      <c r="AA17" s="208"/>
      <c r="AB17" s="208"/>
      <c r="AC17" s="208"/>
      <c r="AD17" s="208"/>
      <c r="AE17" s="208" t="s">
        <v>87</v>
      </c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x14ac:dyDescent="0.2">
      <c r="A18" s="210" t="s">
        <v>82</v>
      </c>
      <c r="B18" s="216" t="s">
        <v>53</v>
      </c>
      <c r="C18" s="259" t="s">
        <v>54</v>
      </c>
      <c r="D18" s="220"/>
      <c r="E18" s="224"/>
      <c r="F18" s="227"/>
      <c r="G18" s="227">
        <f>SUMIF(AE19:AE19,"&lt;&gt;NOR",G19:G19)</f>
        <v>0</v>
      </c>
      <c r="H18" s="227"/>
      <c r="I18" s="227">
        <f>SUM(I19:I19)</f>
        <v>0</v>
      </c>
      <c r="J18" s="227"/>
      <c r="K18" s="227">
        <f>SUM(K19:K19)</f>
        <v>0</v>
      </c>
      <c r="L18" s="227"/>
      <c r="M18" s="227">
        <f>SUM(M19:M19)</f>
        <v>0</v>
      </c>
      <c r="N18" s="221"/>
      <c r="O18" s="221">
        <f>SUM(O19:O19)</f>
        <v>0</v>
      </c>
      <c r="P18" s="221"/>
      <c r="Q18" s="221">
        <f>SUM(Q19:Q19)</f>
        <v>0</v>
      </c>
      <c r="R18" s="221"/>
      <c r="S18" s="221"/>
      <c r="T18" s="222"/>
      <c r="U18" s="221">
        <f>SUM(U19:U19)</f>
        <v>0</v>
      </c>
      <c r="AE18" t="s">
        <v>83</v>
      </c>
    </row>
    <row r="19" spans="1:60" outlineLevel="1" x14ac:dyDescent="0.2">
      <c r="A19" s="236">
        <v>10</v>
      </c>
      <c r="B19" s="237" t="s">
        <v>108</v>
      </c>
      <c r="C19" s="260" t="s">
        <v>109</v>
      </c>
      <c r="D19" s="238" t="s">
        <v>110</v>
      </c>
      <c r="E19" s="239">
        <v>1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42">
        <v>0</v>
      </c>
      <c r="O19" s="242">
        <f>ROUND(E19*N19,5)</f>
        <v>0</v>
      </c>
      <c r="P19" s="242">
        <v>0</v>
      </c>
      <c r="Q19" s="242">
        <f>ROUND(E19*P19,5)</f>
        <v>0</v>
      </c>
      <c r="R19" s="242"/>
      <c r="S19" s="242"/>
      <c r="T19" s="243">
        <v>0</v>
      </c>
      <c r="U19" s="242">
        <f>ROUND(E19*T19,2)</f>
        <v>0</v>
      </c>
      <c r="V19" s="208"/>
      <c r="W19" s="208"/>
      <c r="X19" s="208"/>
      <c r="Y19" s="208"/>
      <c r="Z19" s="208"/>
      <c r="AA19" s="208"/>
      <c r="AB19" s="208"/>
      <c r="AC19" s="208"/>
      <c r="AD19" s="208"/>
      <c r="AE19" s="208" t="s">
        <v>111</v>
      </c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x14ac:dyDescent="0.2">
      <c r="A20" s="6"/>
      <c r="B20" s="7" t="s">
        <v>112</v>
      </c>
      <c r="C20" s="261" t="s">
        <v>112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v>15</v>
      </c>
      <c r="AD20">
        <v>21</v>
      </c>
    </row>
    <row r="21" spans="1:60" x14ac:dyDescent="0.2">
      <c r="A21" s="244"/>
      <c r="B21" s="245">
        <v>26</v>
      </c>
      <c r="C21" s="262" t="s">
        <v>112</v>
      </c>
      <c r="D21" s="246"/>
      <c r="E21" s="246"/>
      <c r="F21" s="246"/>
      <c r="G21" s="257">
        <f>G8+G18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f>SUMIF(L7:L19,AC20,G7:G19)</f>
        <v>0</v>
      </c>
      <c r="AD21">
        <f>SUMIF(L7:L19,AD20,G7:G19)</f>
        <v>0</v>
      </c>
      <c r="AE21" t="s">
        <v>113</v>
      </c>
    </row>
    <row r="22" spans="1:60" x14ac:dyDescent="0.2">
      <c r="A22" s="6"/>
      <c r="B22" s="7" t="s">
        <v>112</v>
      </c>
      <c r="C22" s="261" t="s">
        <v>112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6"/>
      <c r="B23" s="7" t="s">
        <v>112</v>
      </c>
      <c r="C23" s="261" t="s">
        <v>112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247">
        <v>33</v>
      </c>
      <c r="B24" s="247"/>
      <c r="C24" s="263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48"/>
      <c r="B25" s="249"/>
      <c r="C25" s="264"/>
      <c r="D25" s="249"/>
      <c r="E25" s="249"/>
      <c r="F25" s="249"/>
      <c r="G25" s="250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E25" t="s">
        <v>114</v>
      </c>
    </row>
    <row r="26" spans="1:60" x14ac:dyDescent="0.2">
      <c r="A26" s="251"/>
      <c r="B26" s="252"/>
      <c r="C26" s="265"/>
      <c r="D26" s="252"/>
      <c r="E26" s="252"/>
      <c r="F26" s="252"/>
      <c r="G26" s="253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51"/>
      <c r="B27" s="252"/>
      <c r="C27" s="265"/>
      <c r="D27" s="252"/>
      <c r="E27" s="252"/>
      <c r="F27" s="252"/>
      <c r="G27" s="253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51"/>
      <c r="B28" s="252"/>
      <c r="C28" s="265"/>
      <c r="D28" s="252"/>
      <c r="E28" s="252"/>
      <c r="F28" s="252"/>
      <c r="G28" s="253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54"/>
      <c r="B29" s="255"/>
      <c r="C29" s="266"/>
      <c r="D29" s="255"/>
      <c r="E29" s="255"/>
      <c r="F29" s="255"/>
      <c r="G29" s="25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6"/>
      <c r="B30" s="7" t="s">
        <v>112</v>
      </c>
      <c r="C30" s="261" t="s">
        <v>112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C31" s="267"/>
      <c r="AE31" t="s">
        <v>115</v>
      </c>
    </row>
  </sheetData>
  <mergeCells count="6">
    <mergeCell ref="A1:G1"/>
    <mergeCell ref="C2:G2"/>
    <mergeCell ref="C3:G3"/>
    <mergeCell ref="C4:G4"/>
    <mergeCell ref="A24:C24"/>
    <mergeCell ref="A25:G2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Dkr</dc:creator>
  <cp:lastModifiedBy>Dkr</cp:lastModifiedBy>
  <cp:lastPrinted>2014-02-28T09:52:57Z</cp:lastPrinted>
  <dcterms:created xsi:type="dcterms:W3CDTF">2009-04-08T07:15:50Z</dcterms:created>
  <dcterms:modified xsi:type="dcterms:W3CDTF">2020-01-22T13:13:37Z</dcterms:modified>
</cp:coreProperties>
</file>