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_Inženýring\A_Rozpočty\Otrokovice\"/>
    </mc:Choice>
  </mc:AlternateContent>
  <xr:revisionPtr revIDLastSave="0" documentId="13_ncr:1_{BDD6BC3F-FB59-41AF-AC99-6E07B5F7C00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Pol'!$A$1:$Y$28</definedName>
    <definedName name="_xlnm.Print_Area" localSheetId="4">'01 02 Pol'!$A$1:$Y$92</definedName>
    <definedName name="_xlnm.Print_Area" localSheetId="5">'01 03 Pol'!$A$1:$Y$31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2" i="1"/>
  <c r="I61" i="1"/>
  <c r="I60" i="1"/>
  <c r="I59" i="1"/>
  <c r="I58" i="1"/>
  <c r="I57" i="1"/>
  <c r="I56" i="1"/>
  <c r="I55" i="1"/>
  <c r="I54" i="1"/>
  <c r="I53" i="1"/>
  <c r="I52" i="1"/>
  <c r="G43" i="1"/>
  <c r="F43" i="1"/>
  <c r="G21" i="14"/>
  <c r="G9" i="14"/>
  <c r="I9" i="14"/>
  <c r="I8" i="14" s="1"/>
  <c r="K9" i="14"/>
  <c r="K8" i="14" s="1"/>
  <c r="M9" i="14"/>
  <c r="O9" i="14"/>
  <c r="O8" i="14" s="1"/>
  <c r="Q9" i="14"/>
  <c r="Q8" i="14" s="1"/>
  <c r="V9" i="14"/>
  <c r="G10" i="14"/>
  <c r="G8" i="14" s="1"/>
  <c r="I10" i="14"/>
  <c r="K10" i="14"/>
  <c r="O10" i="14"/>
  <c r="Q10" i="14"/>
  <c r="V10" i="14"/>
  <c r="V8" i="14" s="1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M16" i="14" s="1"/>
  <c r="I16" i="14"/>
  <c r="K16" i="14"/>
  <c r="O16" i="14"/>
  <c r="Q16" i="14"/>
  <c r="V16" i="14"/>
  <c r="G17" i="14"/>
  <c r="M17" i="14" s="1"/>
  <c r="I17" i="14"/>
  <c r="K17" i="14"/>
  <c r="O17" i="14"/>
  <c r="Q17" i="14"/>
  <c r="V17" i="14"/>
  <c r="G18" i="14"/>
  <c r="M18" i="14" s="1"/>
  <c r="I18" i="14"/>
  <c r="K18" i="14"/>
  <c r="O18" i="14"/>
  <c r="Q18" i="14"/>
  <c r="V18" i="14"/>
  <c r="G19" i="14"/>
  <c r="I19" i="14"/>
  <c r="K19" i="14"/>
  <c r="M19" i="14"/>
  <c r="O19" i="14"/>
  <c r="Q19" i="14"/>
  <c r="V19" i="14"/>
  <c r="AE21" i="14"/>
  <c r="G9" i="13"/>
  <c r="G8" i="13" s="1"/>
  <c r="I51" i="1" s="1"/>
  <c r="I16" i="1" s="1"/>
  <c r="I9" i="13"/>
  <c r="I8" i="13" s="1"/>
  <c r="K9" i="13"/>
  <c r="K8" i="13" s="1"/>
  <c r="M9" i="13"/>
  <c r="O9" i="13"/>
  <c r="O8" i="13" s="1"/>
  <c r="Q9" i="13"/>
  <c r="Q8" i="13" s="1"/>
  <c r="V9" i="13"/>
  <c r="V8" i="13" s="1"/>
  <c r="G10" i="13"/>
  <c r="I10" i="13"/>
  <c r="K10" i="13"/>
  <c r="M10" i="13"/>
  <c r="O10" i="13"/>
  <c r="Q10" i="13"/>
  <c r="V10" i="13"/>
  <c r="G11" i="13"/>
  <c r="M11" i="13" s="1"/>
  <c r="I11" i="13"/>
  <c r="K11" i="13"/>
  <c r="O11" i="13"/>
  <c r="Q11" i="13"/>
  <c r="V11" i="13"/>
  <c r="G12" i="13"/>
  <c r="M12" i="13" s="1"/>
  <c r="I12" i="13"/>
  <c r="K12" i="13"/>
  <c r="O12" i="13"/>
  <c r="Q12" i="13"/>
  <c r="V12" i="13"/>
  <c r="G13" i="13"/>
  <c r="M13" i="13" s="1"/>
  <c r="I13" i="13"/>
  <c r="K13" i="13"/>
  <c r="O13" i="13"/>
  <c r="Q13" i="13"/>
  <c r="V13" i="13"/>
  <c r="G14" i="13"/>
  <c r="I14" i="13"/>
  <c r="K14" i="13"/>
  <c r="M14" i="13"/>
  <c r="O14" i="13"/>
  <c r="Q14" i="13"/>
  <c r="V14" i="13"/>
  <c r="G15" i="13"/>
  <c r="M15" i="13" s="1"/>
  <c r="I15" i="13"/>
  <c r="K15" i="13"/>
  <c r="O15" i="13"/>
  <c r="Q15" i="13"/>
  <c r="V15" i="13"/>
  <c r="G16" i="13"/>
  <c r="I16" i="13"/>
  <c r="K16" i="13"/>
  <c r="M16" i="13"/>
  <c r="O16" i="13"/>
  <c r="Q16" i="13"/>
  <c r="V16" i="13"/>
  <c r="G17" i="13"/>
  <c r="M17" i="13" s="1"/>
  <c r="I17" i="13"/>
  <c r="K17" i="13"/>
  <c r="O17" i="13"/>
  <c r="Q17" i="13"/>
  <c r="V17" i="13"/>
  <c r="G18" i="13"/>
  <c r="G19" i="13"/>
  <c r="I19" i="13"/>
  <c r="K19" i="13"/>
  <c r="M19" i="13"/>
  <c r="O19" i="13"/>
  <c r="O18" i="13" s="1"/>
  <c r="Q19" i="13"/>
  <c r="Q18" i="13" s="1"/>
  <c r="V19" i="13"/>
  <c r="V18" i="13" s="1"/>
  <c r="G20" i="13"/>
  <c r="M20" i="13" s="1"/>
  <c r="I20" i="13"/>
  <c r="K20" i="13"/>
  <c r="O20" i="13"/>
  <c r="Q20" i="13"/>
  <c r="V20" i="13"/>
  <c r="G23" i="13"/>
  <c r="I23" i="13"/>
  <c r="I18" i="13" s="1"/>
  <c r="K23" i="13"/>
  <c r="K18" i="13" s="1"/>
  <c r="M23" i="13"/>
  <c r="O23" i="13"/>
  <c r="Q23" i="13"/>
  <c r="V23" i="13"/>
  <c r="G24" i="13"/>
  <c r="I24" i="13"/>
  <c r="K24" i="13"/>
  <c r="M24" i="13"/>
  <c r="O24" i="13"/>
  <c r="Q24" i="13"/>
  <c r="V24" i="13"/>
  <c r="G25" i="13"/>
  <c r="M25" i="13" s="1"/>
  <c r="I25" i="13"/>
  <c r="K25" i="13"/>
  <c r="O25" i="13"/>
  <c r="Q25" i="13"/>
  <c r="V25" i="13"/>
  <c r="G26" i="13"/>
  <c r="I26" i="13"/>
  <c r="K26" i="13"/>
  <c r="M26" i="13"/>
  <c r="O26" i="13"/>
  <c r="Q26" i="13"/>
  <c r="V26" i="13"/>
  <c r="G29" i="13"/>
  <c r="M29" i="13" s="1"/>
  <c r="I29" i="13"/>
  <c r="K29" i="13"/>
  <c r="O29" i="13"/>
  <c r="Q29" i="13"/>
  <c r="V29" i="13"/>
  <c r="G30" i="13"/>
  <c r="I30" i="13"/>
  <c r="K30" i="13"/>
  <c r="O30" i="13"/>
  <c r="V30" i="13"/>
  <c r="G31" i="13"/>
  <c r="M31" i="13" s="1"/>
  <c r="M30" i="13" s="1"/>
  <c r="I31" i="13"/>
  <c r="K31" i="13"/>
  <c r="O31" i="13"/>
  <c r="Q31" i="13"/>
  <c r="Q30" i="13" s="1"/>
  <c r="V31" i="13"/>
  <c r="K32" i="13"/>
  <c r="G33" i="13"/>
  <c r="I33" i="13"/>
  <c r="K33" i="13"/>
  <c r="M33" i="13"/>
  <c r="O33" i="13"/>
  <c r="Q33" i="13"/>
  <c r="Q32" i="13" s="1"/>
  <c r="V33" i="13"/>
  <c r="V32" i="13" s="1"/>
  <c r="G34" i="13"/>
  <c r="M34" i="13" s="1"/>
  <c r="I34" i="13"/>
  <c r="I32" i="13" s="1"/>
  <c r="K34" i="13"/>
  <c r="O34" i="13"/>
  <c r="Q34" i="13"/>
  <c r="V34" i="13"/>
  <c r="G35" i="13"/>
  <c r="I35" i="13"/>
  <c r="K35" i="13"/>
  <c r="M35" i="13"/>
  <c r="O35" i="13"/>
  <c r="O32" i="13" s="1"/>
  <c r="Q35" i="13"/>
  <c r="V35" i="13"/>
  <c r="G36" i="13"/>
  <c r="M36" i="13" s="1"/>
  <c r="I36" i="13"/>
  <c r="K36" i="13"/>
  <c r="O36" i="13"/>
  <c r="Q36" i="13"/>
  <c r="V36" i="13"/>
  <c r="G38" i="13"/>
  <c r="I38" i="13"/>
  <c r="K38" i="13"/>
  <c r="M38" i="13"/>
  <c r="O38" i="13"/>
  <c r="O37" i="13" s="1"/>
  <c r="Q38" i="13"/>
  <c r="Q37" i="13" s="1"/>
  <c r="V38" i="13"/>
  <c r="V37" i="13" s="1"/>
  <c r="G39" i="13"/>
  <c r="M39" i="13" s="1"/>
  <c r="I39" i="13"/>
  <c r="I37" i="13" s="1"/>
  <c r="K39" i="13"/>
  <c r="K37" i="13" s="1"/>
  <c r="O39" i="13"/>
  <c r="Q39" i="13"/>
  <c r="V39" i="13"/>
  <c r="G40" i="13"/>
  <c r="I40" i="13"/>
  <c r="K40" i="13"/>
  <c r="M40" i="13"/>
  <c r="O40" i="13"/>
  <c r="Q40" i="13"/>
  <c r="V40" i="13"/>
  <c r="G41" i="13"/>
  <c r="M41" i="13" s="1"/>
  <c r="I41" i="13"/>
  <c r="K41" i="13"/>
  <c r="O41" i="13"/>
  <c r="Q41" i="13"/>
  <c r="V41" i="13"/>
  <c r="G42" i="13"/>
  <c r="G37" i="13" s="1"/>
  <c r="I42" i="13"/>
  <c r="K42" i="13"/>
  <c r="O42" i="13"/>
  <c r="Q42" i="13"/>
  <c r="V42" i="13"/>
  <c r="G43" i="13"/>
  <c r="M43" i="13" s="1"/>
  <c r="I43" i="13"/>
  <c r="K43" i="13"/>
  <c r="O43" i="13"/>
  <c r="Q43" i="13"/>
  <c r="V43" i="13"/>
  <c r="G44" i="13"/>
  <c r="M44" i="13" s="1"/>
  <c r="I44" i="13"/>
  <c r="K44" i="13"/>
  <c r="O44" i="13"/>
  <c r="Q44" i="13"/>
  <c r="V44" i="13"/>
  <c r="G45" i="13"/>
  <c r="I45" i="13"/>
  <c r="K45" i="13"/>
  <c r="M45" i="13"/>
  <c r="O45" i="13"/>
  <c r="Q45" i="13"/>
  <c r="V45" i="13"/>
  <c r="G46" i="13"/>
  <c r="M46" i="13" s="1"/>
  <c r="I46" i="13"/>
  <c r="K46" i="13"/>
  <c r="O46" i="13"/>
  <c r="Q46" i="13"/>
  <c r="V46" i="13"/>
  <c r="G47" i="13"/>
  <c r="I47" i="13"/>
  <c r="K47" i="13"/>
  <c r="M47" i="13"/>
  <c r="O47" i="13"/>
  <c r="Q47" i="13"/>
  <c r="V47" i="13"/>
  <c r="G48" i="13"/>
  <c r="M48" i="13" s="1"/>
  <c r="I48" i="13"/>
  <c r="K48" i="13"/>
  <c r="O48" i="13"/>
  <c r="Q48" i="13"/>
  <c r="V48" i="13"/>
  <c r="G49" i="13"/>
  <c r="M49" i="13" s="1"/>
  <c r="I49" i="13"/>
  <c r="K49" i="13"/>
  <c r="O49" i="13"/>
  <c r="Q49" i="13"/>
  <c r="V49" i="13"/>
  <c r="G50" i="13"/>
  <c r="I50" i="13"/>
  <c r="K50" i="13"/>
  <c r="M50" i="13"/>
  <c r="O50" i="13"/>
  <c r="Q50" i="13"/>
  <c r="V50" i="13"/>
  <c r="G51" i="13"/>
  <c r="M51" i="13" s="1"/>
  <c r="I51" i="13"/>
  <c r="K51" i="13"/>
  <c r="O51" i="13"/>
  <c r="Q51" i="13"/>
  <c r="V51" i="13"/>
  <c r="G53" i="13"/>
  <c r="M53" i="13" s="1"/>
  <c r="I53" i="13"/>
  <c r="I52" i="13" s="1"/>
  <c r="K53" i="13"/>
  <c r="O53" i="13"/>
  <c r="Q53" i="13"/>
  <c r="Q52" i="13" s="1"/>
  <c r="V53" i="13"/>
  <c r="G54" i="13"/>
  <c r="G52" i="13" s="1"/>
  <c r="I54" i="13"/>
  <c r="K54" i="13"/>
  <c r="K52" i="13" s="1"/>
  <c r="O54" i="13"/>
  <c r="O52" i="13" s="1"/>
  <c r="Q54" i="13"/>
  <c r="V54" i="13"/>
  <c r="G55" i="13"/>
  <c r="I55" i="13"/>
  <c r="K55" i="13"/>
  <c r="M55" i="13"/>
  <c r="O55" i="13"/>
  <c r="Q55" i="13"/>
  <c r="V55" i="13"/>
  <c r="V52" i="13" s="1"/>
  <c r="G57" i="13"/>
  <c r="I57" i="13"/>
  <c r="I56" i="13" s="1"/>
  <c r="K57" i="13"/>
  <c r="M57" i="13"/>
  <c r="O57" i="13"/>
  <c r="O56" i="13" s="1"/>
  <c r="Q57" i="13"/>
  <c r="Q56" i="13" s="1"/>
  <c r="V57" i="13"/>
  <c r="V56" i="13" s="1"/>
  <c r="G58" i="13"/>
  <c r="M58" i="13" s="1"/>
  <c r="I58" i="13"/>
  <c r="K58" i="13"/>
  <c r="O58" i="13"/>
  <c r="Q58" i="13"/>
  <c r="V58" i="13"/>
  <c r="G59" i="13"/>
  <c r="I59" i="13"/>
  <c r="K59" i="13"/>
  <c r="K56" i="13" s="1"/>
  <c r="M59" i="13"/>
  <c r="O59" i="13"/>
  <c r="Q59" i="13"/>
  <c r="V59" i="13"/>
  <c r="G61" i="13"/>
  <c r="G60" i="13" s="1"/>
  <c r="I61" i="13"/>
  <c r="I60" i="13" s="1"/>
  <c r="K61" i="13"/>
  <c r="K60" i="13" s="1"/>
  <c r="M61" i="13"/>
  <c r="M60" i="13" s="1"/>
  <c r="O61" i="13"/>
  <c r="Q61" i="13"/>
  <c r="Q60" i="13" s="1"/>
  <c r="V61" i="13"/>
  <c r="G62" i="13"/>
  <c r="I62" i="13"/>
  <c r="K62" i="13"/>
  <c r="M62" i="13"/>
  <c r="O62" i="13"/>
  <c r="O60" i="13" s="1"/>
  <c r="Q62" i="13"/>
  <c r="V62" i="13"/>
  <c r="V60" i="13" s="1"/>
  <c r="G63" i="13"/>
  <c r="M63" i="13" s="1"/>
  <c r="I63" i="13"/>
  <c r="K63" i="13"/>
  <c r="O63" i="13"/>
  <c r="Q63" i="13"/>
  <c r="V63" i="13"/>
  <c r="G64" i="13"/>
  <c r="I64" i="13"/>
  <c r="K64" i="13"/>
  <c r="M64" i="13"/>
  <c r="O64" i="13"/>
  <c r="Q64" i="13"/>
  <c r="V64" i="13"/>
  <c r="G65" i="13"/>
  <c r="G66" i="13"/>
  <c r="M66" i="13" s="1"/>
  <c r="M65" i="13" s="1"/>
  <c r="I66" i="13"/>
  <c r="I65" i="13" s="1"/>
  <c r="K66" i="13"/>
  <c r="K65" i="13" s="1"/>
  <c r="O66" i="13"/>
  <c r="O65" i="13" s="1"/>
  <c r="Q66" i="13"/>
  <c r="Q65" i="13" s="1"/>
  <c r="V66" i="13"/>
  <c r="V65" i="13" s="1"/>
  <c r="G67" i="13"/>
  <c r="I67" i="13"/>
  <c r="K67" i="13"/>
  <c r="M67" i="13"/>
  <c r="O67" i="13"/>
  <c r="Q67" i="13"/>
  <c r="V67" i="13"/>
  <c r="G68" i="13"/>
  <c r="K68" i="13"/>
  <c r="G69" i="13"/>
  <c r="I69" i="13"/>
  <c r="I68" i="13" s="1"/>
  <c r="K69" i="13"/>
  <c r="M69" i="13"/>
  <c r="O69" i="13"/>
  <c r="O68" i="13" s="1"/>
  <c r="Q69" i="13"/>
  <c r="Q68" i="13" s="1"/>
  <c r="V69" i="13"/>
  <c r="V68" i="13" s="1"/>
  <c r="G70" i="13"/>
  <c r="M70" i="13" s="1"/>
  <c r="M68" i="13" s="1"/>
  <c r="I70" i="13"/>
  <c r="K70" i="13"/>
  <c r="O70" i="13"/>
  <c r="Q70" i="13"/>
  <c r="V70" i="13"/>
  <c r="G71" i="13"/>
  <c r="I71" i="13"/>
  <c r="K71" i="13"/>
  <c r="M71" i="13"/>
  <c r="O71" i="13"/>
  <c r="Q71" i="13"/>
  <c r="V71" i="13"/>
  <c r="G73" i="13"/>
  <c r="G72" i="13" s="1"/>
  <c r="I73" i="13"/>
  <c r="I72" i="13" s="1"/>
  <c r="K73" i="13"/>
  <c r="K72" i="13" s="1"/>
  <c r="M73" i="13"/>
  <c r="O73" i="13"/>
  <c r="O72" i="13" s="1"/>
  <c r="Q73" i="13"/>
  <c r="Q72" i="13" s="1"/>
  <c r="V73" i="13"/>
  <c r="G74" i="13"/>
  <c r="I74" i="13"/>
  <c r="K74" i="13"/>
  <c r="M74" i="13"/>
  <c r="O74" i="13"/>
  <c r="Q74" i="13"/>
  <c r="V74" i="13"/>
  <c r="V72" i="13" s="1"/>
  <c r="G75" i="13"/>
  <c r="I75" i="13"/>
  <c r="K75" i="13"/>
  <c r="M75" i="13"/>
  <c r="O75" i="13"/>
  <c r="Q75" i="13"/>
  <c r="V75" i="13"/>
  <c r="G76" i="13"/>
  <c r="I76" i="13"/>
  <c r="K76" i="13"/>
  <c r="M76" i="13"/>
  <c r="O76" i="13"/>
  <c r="Q76" i="13"/>
  <c r="V76" i="13"/>
  <c r="G77" i="13"/>
  <c r="M77" i="13" s="1"/>
  <c r="I77" i="13"/>
  <c r="K77" i="13"/>
  <c r="O77" i="13"/>
  <c r="Q77" i="13"/>
  <c r="V77" i="13"/>
  <c r="G78" i="13"/>
  <c r="M78" i="13" s="1"/>
  <c r="I78" i="13"/>
  <c r="K78" i="13"/>
  <c r="O78" i="13"/>
  <c r="Q78" i="13"/>
  <c r="V78" i="13"/>
  <c r="G79" i="13"/>
  <c r="I79" i="13"/>
  <c r="K79" i="13"/>
  <c r="M79" i="13"/>
  <c r="O79" i="13"/>
  <c r="Q79" i="13"/>
  <c r="V79" i="13"/>
  <c r="G80" i="13"/>
  <c r="I80" i="13"/>
  <c r="K80" i="13"/>
  <c r="M80" i="13"/>
  <c r="O80" i="13"/>
  <c r="Q80" i="13"/>
  <c r="V80" i="13"/>
  <c r="AE82" i="13"/>
  <c r="F42" i="1" s="1"/>
  <c r="G9" i="12"/>
  <c r="I9" i="12"/>
  <c r="I8" i="12" s="1"/>
  <c r="K9" i="12"/>
  <c r="K8" i="12" s="1"/>
  <c r="O9" i="12"/>
  <c r="O8" i="12" s="1"/>
  <c r="Q9" i="12"/>
  <c r="Q8" i="12" s="1"/>
  <c r="V9" i="12"/>
  <c r="G10" i="12"/>
  <c r="I10" i="12"/>
  <c r="K10" i="12"/>
  <c r="M10" i="12"/>
  <c r="O10" i="12"/>
  <c r="Q10" i="12"/>
  <c r="V10" i="12"/>
  <c r="V8" i="12" s="1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G14" i="12"/>
  <c r="M14" i="12" s="1"/>
  <c r="M13" i="12" s="1"/>
  <c r="I14" i="12"/>
  <c r="I13" i="12" s="1"/>
  <c r="K14" i="12"/>
  <c r="K13" i="12" s="1"/>
  <c r="O14" i="12"/>
  <c r="O13" i="12" s="1"/>
  <c r="Q14" i="12"/>
  <c r="V14" i="12"/>
  <c r="V13" i="12" s="1"/>
  <c r="G15" i="12"/>
  <c r="I15" i="12"/>
  <c r="K15" i="12"/>
  <c r="M15" i="12"/>
  <c r="O15" i="12"/>
  <c r="Q15" i="12"/>
  <c r="Q13" i="12" s="1"/>
  <c r="V15" i="12"/>
  <c r="G16" i="12"/>
  <c r="I16" i="12"/>
  <c r="K16" i="12"/>
  <c r="M16" i="12"/>
  <c r="O16" i="12"/>
  <c r="Q16" i="12"/>
  <c r="V16" i="12"/>
  <c r="AE18" i="12"/>
  <c r="F41" i="1" s="1"/>
  <c r="I20" i="1"/>
  <c r="I18" i="1"/>
  <c r="I17" i="1"/>
  <c r="H43" i="1"/>
  <c r="I43" i="1" s="1"/>
  <c r="J28" i="1"/>
  <c r="J26" i="1"/>
  <c r="G38" i="1"/>
  <c r="F38" i="1"/>
  <c r="J23" i="1"/>
  <c r="J24" i="1"/>
  <c r="J25" i="1"/>
  <c r="J27" i="1"/>
  <c r="E24" i="1"/>
  <c r="E26" i="1"/>
  <c r="G82" i="13" l="1"/>
  <c r="F39" i="1"/>
  <c r="G8" i="12"/>
  <c r="F40" i="1"/>
  <c r="AF18" i="12"/>
  <c r="M10" i="14"/>
  <c r="M8" i="14" s="1"/>
  <c r="AF21" i="14"/>
  <c r="M56" i="13"/>
  <c r="M18" i="13"/>
  <c r="M8" i="13"/>
  <c r="M72" i="13"/>
  <c r="M32" i="13"/>
  <c r="M54" i="13"/>
  <c r="M52" i="13" s="1"/>
  <c r="M42" i="13"/>
  <c r="M37" i="13" s="1"/>
  <c r="G56" i="13"/>
  <c r="G32" i="13"/>
  <c r="AF82" i="13"/>
  <c r="G42" i="1" s="1"/>
  <c r="H42" i="1" s="1"/>
  <c r="I42" i="1" s="1"/>
  <c r="M9" i="12"/>
  <c r="M8" i="12" s="1"/>
  <c r="G41" i="1" l="1"/>
  <c r="H41" i="1" s="1"/>
  <c r="I41" i="1" s="1"/>
  <c r="G40" i="1"/>
  <c r="H40" i="1" s="1"/>
  <c r="I40" i="1" s="1"/>
  <c r="G39" i="1"/>
  <c r="G44" i="1" s="1"/>
  <c r="G25" i="1" s="1"/>
  <c r="A25" i="1" s="1"/>
  <c r="I63" i="1"/>
  <c r="G18" i="12"/>
  <c r="F44" i="1"/>
  <c r="I65" i="1" l="1"/>
  <c r="I19" i="1"/>
  <c r="I21" i="1" s="1"/>
  <c r="H39" i="1"/>
  <c r="G26" i="1"/>
  <c r="A26" i="1"/>
  <c r="G23" i="1"/>
  <c r="A23" i="1" s="1"/>
  <c r="A24" i="1" s="1"/>
  <c r="G28" i="1"/>
  <c r="G24" i="1" l="1"/>
  <c r="A27" i="1" s="1"/>
  <c r="I39" i="1"/>
  <c r="I44" i="1" s="1"/>
  <c r="H44" i="1"/>
  <c r="J60" i="1"/>
  <c r="J56" i="1"/>
  <c r="J52" i="1"/>
  <c r="J58" i="1"/>
  <c r="J53" i="1"/>
  <c r="J64" i="1"/>
  <c r="J59" i="1"/>
  <c r="J62" i="1"/>
  <c r="J54" i="1"/>
  <c r="J55" i="1"/>
  <c r="J57" i="1"/>
  <c r="J63" i="1"/>
  <c r="J61" i="1"/>
  <c r="J51" i="1"/>
  <c r="A29" i="1"/>
  <c r="G29" i="1"/>
  <c r="G27" i="1" s="1"/>
  <c r="J65" i="1" l="1"/>
  <c r="J43" i="1"/>
  <c r="J39" i="1"/>
  <c r="J44" i="1" s="1"/>
  <c r="J40" i="1"/>
  <c r="J42" i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92F345CB-E4AE-4D73-8B3B-5372A430851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BACC21C-05D3-455E-A651-BB2F9A0DF2C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6121AAA6-E786-4684-B5AA-9C5003D7294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7FCF0D8-2636-458C-8D64-DBFACD40A47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E6889BB9-8CDE-4B6A-9F62-FDBDC7A1FEC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391343A-CF11-427B-A24D-2C009D09F71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<sst xmlns="http://schemas.openxmlformats.org/spreadsheetml/2006/main" count="928" uniqueCount="291">
  <si>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</si>
  <si>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</si>
  <si>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</si>
  <si>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</si>
  <si>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</si>
  <si>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</si>
  <si>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</si>
  <si>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</si>
  <si>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</si>
  <si>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</si>
  <si>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</si>
  <si>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</si>
  <si>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</si>
  <si>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</si>
  <si>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</si>
  <si>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</si>
  <si>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</si>
  <si>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</si>
  <si>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</si>
  <si>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</si>
  <si>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</si>
  <si>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</si>
  <si>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</si>
  <si>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</si>
  <si>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</si>
  <si>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</si>
  <si>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</si>
  <si>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</si>
  <si>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</si>
  <si>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</si>
  <si>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</si>
  <si>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</si>
  <si>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</si>
  <si>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</si>
  <si>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</si>
  <si>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</si>
  <si>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</si>
  <si>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</si>
  <si>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</si>
  <si>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</si>
  <si>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</si>
  <si>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</si>
  <si>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</si>
  <si>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xV1</t>
  </si>
  <si>
    <t>Oprava střechy administrativní budova v Otrokovicích</t>
  </si>
  <si>
    <t>Stavba</t>
  </si>
  <si>
    <t>01</t>
  </si>
  <si>
    <t>Administrativní budova nám. 3 května 1341</t>
  </si>
  <si>
    <t>ON, VN</t>
  </si>
  <si>
    <t>02</t>
  </si>
  <si>
    <t>Rozpočet - střešní konstrukce</t>
  </si>
  <si>
    <t>03</t>
  </si>
  <si>
    <t>Hromosvod</t>
  </si>
  <si>
    <t>Celkem za stavbu</t>
  </si>
  <si>
    <t>CZK</t>
  </si>
  <si>
    <t>Rekapitulace dílů</t>
  </si>
  <si>
    <t>Typ dílu</t>
  </si>
  <si>
    <t>62</t>
  </si>
  <si>
    <t>Úpravy povrchů vnější</t>
  </si>
  <si>
    <t>94</t>
  </si>
  <si>
    <t>Lešení a stavební výtahy</t>
  </si>
  <si>
    <t>95</t>
  </si>
  <si>
    <t>Různé dokončovací konstrukce a práce pozemních staveb</t>
  </si>
  <si>
    <t>96</t>
  </si>
  <si>
    <t>Bourání konstrukcí</t>
  </si>
  <si>
    <t>D99</t>
  </si>
  <si>
    <t>Přesuny suti a vybouraných hmot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</si>
  <si>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</si>
  <si>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</si>
  <si>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</si>
  <si>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</si>
  <si>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</si>
  <si>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</si>
  <si>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</si>
  <si>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</si>
  <si>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</si>
  <si>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</si>
  <si>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783</t>
  </si>
  <si>
    <t>Nátěry</t>
  </si>
  <si>
    <t>M21</t>
  </si>
  <si>
    <t>Elektromontáže na střeše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</si>
  <si>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</si>
  <si>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</si>
  <si>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</si>
  <si>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</si>
  <si>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</si>
  <si>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</si>
  <si>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</si>
  <si>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</si>
  <si>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</si>
  <si>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</si>
  <si>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</si>
  <si>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</si>
  <si>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</si>
  <si>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</si>
  <si>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</si>
  <si>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</si>
  <si>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</si>
  <si>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</si>
  <si>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</si>
  <si>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</si>
  <si>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</si>
  <si>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</si>
  <si>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</si>
  <si>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</si>
  <si>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</si>
  <si>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</si>
  <si>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</si>
  <si>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</si>
  <si>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</si>
  <si>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</si>
  <si>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 R</t>
  </si>
  <si>
    <t>Zařízení staveniště</t>
  </si>
  <si>
    <t>Soubor</t>
  </si>
  <si>
    <t>Vlastní</t>
  </si>
  <si>
    <t>Indiv</t>
  </si>
  <si>
    <t>VRN</t>
  </si>
  <si>
    <t>Běžná</t>
  </si>
  <si>
    <t>POL99_8</t>
  </si>
  <si>
    <t>005121020R</t>
  </si>
  <si>
    <t>Provoz zařízení staveniště</t>
  </si>
  <si>
    <t>005121010R</t>
  </si>
  <si>
    <t>Odstranění zařízení staveniště</t>
  </si>
  <si>
    <t>005124010R</t>
  </si>
  <si>
    <t>Koordinační činnost</t>
  </si>
  <si>
    <t>005211040R</t>
  </si>
  <si>
    <t>Užívání veřejných ploch a prostranství</t>
  </si>
  <si>
    <t>00523  R</t>
  </si>
  <si>
    <t>Zkoušky a revize</t>
  </si>
  <si>
    <t>0050001</t>
  </si>
  <si>
    <t>Náklady na opatření proti zatečení srážkové vody do objektu zajištěním proviz. hydroizolace střechy</t>
  </si>
  <si>
    <t>kpl</t>
  </si>
  <si>
    <t>SUM</t>
  </si>
  <si>
    <t>Poznámky uchazeče k zadání</t>
  </si>
  <si>
    <t>POPUZIV</t>
  </si>
  <si>
    <t>END</t>
  </si>
  <si>
    <t>601011188</t>
  </si>
  <si>
    <t>Omítka na stropech/podhledech silikonová Cemix, barevná zatíraná, zrnitost 1,5 mm</t>
  </si>
  <si>
    <t>m2</t>
  </si>
  <si>
    <t>Práce</t>
  </si>
  <si>
    <t>POL1_1</t>
  </si>
  <si>
    <t>621412311</t>
  </si>
  <si>
    <t>Nátěr podhledů vnějších akrylátový Weber</t>
  </si>
  <si>
    <t>621481211</t>
  </si>
  <si>
    <t>Montáž výztužné sítě (perlinky) do stěrky - podhledy včetně výztužné sítě a stěrkového tmelu Baumit</t>
  </si>
  <si>
    <t>RTS 25/ I</t>
  </si>
  <si>
    <t>622397112</t>
  </si>
  <si>
    <t>Oprava zateplovacího systému, plocha do 0,09 m2, EPS, silikonová omítka</t>
  </si>
  <si>
    <t>kus</t>
  </si>
  <si>
    <t>622412311</t>
  </si>
  <si>
    <t>Nátěr stěn vnějších, slož.1-2 , Weber, akrylátový</t>
  </si>
  <si>
    <t>622904112</t>
  </si>
  <si>
    <t>Očištění fasád tlakovou vodou složitost 1 - 2</t>
  </si>
  <si>
    <t>622904121</t>
  </si>
  <si>
    <t>Ruční čištění ocelovým kartáčem</t>
  </si>
  <si>
    <t>622904212</t>
  </si>
  <si>
    <t>Očištění organických nečiistot z fasád slož.1-2</t>
  </si>
  <si>
    <t>784011222</t>
  </si>
  <si>
    <t>Zakrytí podlah, včetně odstranění včetně papírové lepenky</t>
  </si>
  <si>
    <t>941941032</t>
  </si>
  <si>
    <t>Montáž lešení lehkého řadového s podlahami, š. do 1 m, výšky do 30 m</t>
  </si>
  <si>
    <t>941941192</t>
  </si>
  <si>
    <t>Příplatek za použití lešení lehkého řadového s podlahami, š. do 1 m, výšky do 30 m</t>
  </si>
  <si>
    <t xml:space="preserve">Odkaz na mn. položky pořadí 10 : 1568,60000*2 : </t>
  </si>
  <si>
    <t>VV</t>
  </si>
  <si>
    <t>3137,2</t>
  </si>
  <si>
    <t>941941832</t>
  </si>
  <si>
    <t>Demontáž lešení lehkého řadového s podlahami, š. do 1 m, výšky do 30 m</t>
  </si>
  <si>
    <t>941955002</t>
  </si>
  <si>
    <t>Lešení lehké pomocné, výška podlahy do 1,9 m</t>
  </si>
  <si>
    <t>944945013</t>
  </si>
  <si>
    <t>Montáž záchytné stříšky H 4,5 m, šířky nad 2 m</t>
  </si>
  <si>
    <t>m</t>
  </si>
  <si>
    <t>944945193</t>
  </si>
  <si>
    <t>Příplatek za každý měsíc použ.stříšky, k pol. 5013</t>
  </si>
  <si>
    <t xml:space="preserve">Odkaz na mn. položky pořadí 14 : 2,00000*2 : </t>
  </si>
  <si>
    <t>4</t>
  </si>
  <si>
    <t>944945813</t>
  </si>
  <si>
    <t>Demontáž záchytné stříšky H 4,5 m, šířky nad 2 m</t>
  </si>
  <si>
    <t>952901114</t>
  </si>
  <si>
    <t>Vyčištění budov o výšce podlaží nad 4 m</t>
  </si>
  <si>
    <t>725991811</t>
  </si>
  <si>
    <t>Demontáž konzol jednoduchých</t>
  </si>
  <si>
    <t>762341811</t>
  </si>
  <si>
    <t>Demontáž bednění střech rovných z prken hrubých odhad</t>
  </si>
  <si>
    <t>764002811</t>
  </si>
  <si>
    <t>Demontáž klempířských konstrukcí z poplastovaného plechu do suti, v krytině povlakové</t>
  </si>
  <si>
    <t>764391840</t>
  </si>
  <si>
    <t>Demontáž závětrné lišty, rš 400 a 500 mm, do 30°</t>
  </si>
  <si>
    <t>712300832</t>
  </si>
  <si>
    <t>Odstranění povlakové krytiny střech do 10° , 2 vrstvy</t>
  </si>
  <si>
    <t>POL1_7</t>
  </si>
  <si>
    <t>712300841</t>
  </si>
  <si>
    <t>Odstranění mechu ze střech plochých do 10°, povlaková krytina</t>
  </si>
  <si>
    <t>712378006</t>
  </si>
  <si>
    <t>Rohová lišta vnější VIPLANYL rš 100 mm</t>
  </si>
  <si>
    <t>712378007</t>
  </si>
  <si>
    <t>Rohová lišta vnitřní VIPLANYL rš 100 mm</t>
  </si>
  <si>
    <t>712378008</t>
  </si>
  <si>
    <t>Pásek VIPLANYL rš 50 mm</t>
  </si>
  <si>
    <t>712378101</t>
  </si>
  <si>
    <t>Komínek odvětrání kanalizace s manžetou TWOP 50 PVC pro DN 75 mm</t>
  </si>
  <si>
    <t>712378104</t>
  </si>
  <si>
    <t>Prostup pro kabely s manžetou TWP PVC průměr prostupu 75 mm</t>
  </si>
  <si>
    <t>712363210</t>
  </si>
  <si>
    <t>Provedení povlakové krytiny střech do 10° montáž pochozí střešní fólie horkovzdušným svarem</t>
  </si>
  <si>
    <t>712391171</t>
  </si>
  <si>
    <t>Položení podkladní textilie na střechách do 10°</t>
  </si>
  <si>
    <t>35276052</t>
  </si>
  <si>
    <t>ALKORPLAN 35176 kotv. 2,0mm,š.1,60m šedá (24m2)</t>
  </si>
  <si>
    <t>SPCM</t>
  </si>
  <si>
    <t>Specifikace</t>
  </si>
  <si>
    <t>POL3_0</t>
  </si>
  <si>
    <t>30937825</t>
  </si>
  <si>
    <t>Šroub TEX samovrtný se šestihrannou hlavou 7504-K d 4,8 x 38 mm pozinkován</t>
  </si>
  <si>
    <t>31121042</t>
  </si>
  <si>
    <t>ocelováizolační podložka plochátyp A 40x80mm</t>
  </si>
  <si>
    <t>69366195</t>
  </si>
  <si>
    <t>Textilie separační sklovláknitá FILTEK V 120 g/m2</t>
  </si>
  <si>
    <t>998712102</t>
  </si>
  <si>
    <t>Přesun hmot pro povlakové krytiny, výšky do 12 m</t>
  </si>
  <si>
    <t>t</t>
  </si>
  <si>
    <t>713111136</t>
  </si>
  <si>
    <t>Montáž izolace tepelné střech šikmých kladené volně mezi krokve rohoží, pásů, desek odhad</t>
  </si>
  <si>
    <t>63152133</t>
  </si>
  <si>
    <t>pás tepelně izolační univerzální ?=0,034-0,035 tl 100mm odhad</t>
  </si>
  <si>
    <t>998713102</t>
  </si>
  <si>
    <t>Přesun hmot pro izolace tepelné, výšky do 12 m</t>
  </si>
  <si>
    <t>721210822</t>
  </si>
  <si>
    <t>Demontáž střešní vpusti, DN 100 mm</t>
  </si>
  <si>
    <t>721231212</t>
  </si>
  <si>
    <t>Vtok střešní sanační v povlakové krytině, střecha zateplená průměr 110 mm</t>
  </si>
  <si>
    <t>998721102</t>
  </si>
  <si>
    <t>Přesun hmot pro vnitřní kanalizaci, výšky do 12 m</t>
  </si>
  <si>
    <t>762341210</t>
  </si>
  <si>
    <t>Montáž bednění střech rovných, prkna hrubá na sraz včetně dodávky prken tloušťky 24 mm odhad</t>
  </si>
  <si>
    <t>762431225</t>
  </si>
  <si>
    <t>Montáž obložení stěn OSB deskami</t>
  </si>
  <si>
    <t>deska dřevoštěpková OSB 3P+D broušená tl 12mm</t>
  </si>
  <si>
    <t>998762103</t>
  </si>
  <si>
    <t>Přesun hmot pro tesařské konstrukce, výšky do 24 m</t>
  </si>
  <si>
    <t>764814533</t>
  </si>
  <si>
    <t>Závětrná lišta z lakovaného Pz plechu, rš 333 mm</t>
  </si>
  <si>
    <t>998764102</t>
  </si>
  <si>
    <t>Přesun hmot pro klempířské konstr., výšky do 12 m</t>
  </si>
  <si>
    <t>762911111</t>
  </si>
  <si>
    <t>Impregnace řeziva máčením Bochemit QB</t>
  </si>
  <si>
    <t>783201811</t>
  </si>
  <si>
    <t>Odstranění nátěrů z kovových konstrukcí oškrábáním</t>
  </si>
  <si>
    <t>783522000</t>
  </si>
  <si>
    <t>Nátěr syntet. klempířských konstrukcí, Z + 2 x</t>
  </si>
  <si>
    <t>979011111</t>
  </si>
  <si>
    <t>Svislá doprava suti a vybour. hmot za 2.NP a 1.PP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</si>
  <si>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</si>
  <si>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</si>
  <si>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</si>
  <si>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</si>
  <si>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</si>
  <si>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</si>
  <si>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</si>
  <si>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</si>
  <si>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</si>
  <si>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</si>
  <si>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979990107</t>
  </si>
  <si>
    <t>Poplatek za uložení suti - směs betonu, cihel, dřeva, skupina odpadu 170904</t>
  </si>
  <si>
    <t>979990122</t>
  </si>
  <si>
    <t>Poplatek za uložení suti - PVC střešní krytina, skupina odpadu 170203</t>
  </si>
  <si>
    <t>Pol__0002</t>
  </si>
  <si>
    <t>Jímací tyč l=2m s přítěží a ochranou proti poškození střechy</t>
  </si>
  <si>
    <t>ks</t>
  </si>
  <si>
    <t>Pol__0004</t>
  </si>
  <si>
    <t>Vodič AlMgSi D=8mm</t>
  </si>
  <si>
    <t>Pol__0005</t>
  </si>
  <si>
    <t>Svorka křížová, SK</t>
  </si>
  <si>
    <t>Pol__0006</t>
  </si>
  <si>
    <t>Svorka spojovací, SS</t>
  </si>
  <si>
    <t>Pol__0009</t>
  </si>
  <si>
    <t>Držák na ploché střechy</t>
  </si>
  <si>
    <t>Pol__0012</t>
  </si>
  <si>
    <t>Demontáž původního systému, vytřídění materiálu</t>
  </si>
  <si>
    <t>hod</t>
  </si>
  <si>
    <t>Pol__0013</t>
  </si>
  <si>
    <t>Likvidace materiálu</t>
  </si>
  <si>
    <t>Pol__0014</t>
  </si>
  <si>
    <t>Montáž opraveného systému</t>
  </si>
  <si>
    <t>Pol__0015</t>
  </si>
  <si>
    <t>Doprava, příprava materiálu</t>
  </si>
  <si>
    <t>Pol__0016</t>
  </si>
  <si>
    <t>Neočekávatelné nutné práce 3,6%</t>
  </si>
  <si>
    <t>Pol__0021</t>
  </si>
  <si>
    <t>Revize - celý objekt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</si>
</sst>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7" fillId="0" borderId="0" xfId="0" quotePrefix="1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L&#205;NKOV&#193;-PC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G19" sqref="G19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9" t="s">
        <v>41</v>
      </c>
      <c r="B2" s="189"/>
      <c r="C2" s="189"/>
      <c r="D2" s="189"/>
      <c r="E2" s="189"/>
      <c r="F2" s="189"/>
      <c r="G2" s="189"/>
    </row>
  </sheetData>
  <sheetProtection algorithmName="SHA-512" hashValue="XB+hrRF/7zO1D8zkwsq7FmmpLw3cbmc+/amNGz/e/OMz/H7gjTDxLCCV2XFffshhQ+pgBJv7/cIlMzuv3Wgvfw==" saltValue="lA3GyTzcXcBCE6sGaP4/V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opLeftCell="B23" zoomScaleNormal="100" zoomScaleSheetLayoutView="75" workbookViewId="0">
      <selection activeCell="G31" sqref="G3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0" t="s">
        <v>4</v>
      </c>
      <c r="C1" s="191"/>
      <c r="D1" s="191"/>
      <c r="E1" s="191"/>
      <c r="F1" s="191"/>
      <c r="G1" s="191"/>
      <c r="H1" s="191"/>
      <c r="I1" s="191"/>
      <c r="J1" s="192"/>
    </row>
    <row r="2" spans="1:15" ht="36" customHeight="1" x14ac:dyDescent="0.2">
      <c r="A2" s="2"/>
      <c r="B2" s="76" t="s">
        <v>24</v>
      </c>
      <c r="C2" s="77"/>
      <c r="D2" s="78" t="s">
        <v>43</v>
      </c>
      <c r="E2" s="199" t="s">
        <v>44</v>
      </c>
      <c r="F2" s="200"/>
      <c r="G2" s="200"/>
      <c r="H2" s="200"/>
      <c r="I2" s="200"/>
      <c r="J2" s="201"/>
      <c r="O2" s="1"/>
    </row>
    <row r="3" spans="1:15" ht="27" hidden="1" customHeight="1" x14ac:dyDescent="0.2">
      <c r="A3" s="2"/>
      <c r="B3" s="79"/>
      <c r="C3" s="77"/>
      <c r="D3" s="80"/>
      <c r="E3" s="202"/>
      <c r="F3" s="203"/>
      <c r="G3" s="203"/>
      <c r="H3" s="203"/>
      <c r="I3" s="203"/>
      <c r="J3" s="204"/>
    </row>
    <row r="4" spans="1:15" ht="23.25" customHeight="1" x14ac:dyDescent="0.2">
      <c r="A4" s="2"/>
      <c r="B4" s="81"/>
      <c r="C4" s="82"/>
      <c r="D4" s="83"/>
      <c r="E4" s="212"/>
      <c r="F4" s="212"/>
      <c r="G4" s="212"/>
      <c r="H4" s="212"/>
      <c r="I4" s="212"/>
      <c r="J4" s="213"/>
    </row>
    <row r="5" spans="1:15" ht="24" customHeight="1" x14ac:dyDescent="0.2">
      <c r="A5" s="2"/>
      <c r="B5" s="31" t="s">
        <v>23</v>
      </c>
      <c r="D5" s="216"/>
      <c r="E5" s="217"/>
      <c r="F5" s="217"/>
      <c r="G5" s="217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8"/>
      <c r="E6" s="219"/>
      <c r="F6" s="219"/>
      <c r="G6" s="219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0"/>
      <c r="F7" s="221"/>
      <c r="G7" s="22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6"/>
      <c r="E11" s="206"/>
      <c r="F11" s="206"/>
      <c r="G11" s="206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11"/>
      <c r="E12" s="211"/>
      <c r="F12" s="211"/>
      <c r="G12" s="211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4"/>
      <c r="F13" s="215"/>
      <c r="G13" s="21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5"/>
      <c r="F15" s="205"/>
      <c r="G15" s="207"/>
      <c r="H15" s="207"/>
      <c r="I15" s="207" t="s">
        <v>31</v>
      </c>
      <c r="J15" s="208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6"/>
      <c r="F16" s="197"/>
      <c r="G16" s="196"/>
      <c r="H16" s="197"/>
      <c r="I16" s="196">
        <f>SUMIF(F51:F64,A16,I51:I64)+SUMIF(F51:F64,"PSU",I51:I64)</f>
        <v>0</v>
      </c>
      <c r="J16" s="198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6"/>
      <c r="F17" s="197"/>
      <c r="G17" s="196"/>
      <c r="H17" s="197"/>
      <c r="I17" s="196">
        <f>SUMIF(F51:F64,A17,I51:I64)</f>
        <v>0</v>
      </c>
      <c r="J17" s="198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6"/>
      <c r="F18" s="197"/>
      <c r="G18" s="196"/>
      <c r="H18" s="197"/>
      <c r="I18" s="196">
        <f>SUMIF(F51:F64,A18,I51:I64)</f>
        <v>0</v>
      </c>
      <c r="J18" s="198"/>
    </row>
    <row r="19" spans="1:10" ht="23.25" customHeight="1" x14ac:dyDescent="0.2">
      <c r="A19" s="138" t="s">
        <v>81</v>
      </c>
      <c r="B19" s="38" t="s">
        <v>29</v>
      </c>
      <c r="C19" s="62"/>
      <c r="D19" s="63"/>
      <c r="E19" s="196"/>
      <c r="F19" s="197"/>
      <c r="G19" s="196"/>
      <c r="H19" s="197"/>
      <c r="I19" s="196">
        <f>SUMIF(F51:F64,A19,I51:I64)</f>
        <v>0</v>
      </c>
      <c r="J19" s="198"/>
    </row>
    <row r="20" spans="1:10" ht="23.25" customHeight="1" x14ac:dyDescent="0.2">
      <c r="A20" s="138" t="s">
        <v>82</v>
      </c>
      <c r="B20" s="38" t="s">
        <v>30</v>
      </c>
      <c r="C20" s="62"/>
      <c r="D20" s="63"/>
      <c r="E20" s="196"/>
      <c r="F20" s="197"/>
      <c r="G20" s="196"/>
      <c r="H20" s="197"/>
      <c r="I20" s="196">
        <f>SUMIF(F51:F64,A20,I51:I64)</f>
        <v>0</v>
      </c>
      <c r="J20" s="198"/>
    </row>
    <row r="21" spans="1:10" ht="23.25" customHeight="1" x14ac:dyDescent="0.2">
      <c r="A21" s="2"/>
      <c r="B21" s="48" t="s">
        <v>31</v>
      </c>
      <c r="C21" s="64"/>
      <c r="D21" s="65"/>
      <c r="E21" s="209"/>
      <c r="F21" s="210"/>
      <c r="G21" s="209"/>
      <c r="H21" s="210"/>
      <c r="I21" s="209">
        <f>SUM(I16:J20)</f>
        <v>0</v>
      </c>
      <c r="J21" s="22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5">
        <f>ZakladDPHSniVypocet</f>
        <v>0</v>
      </c>
      <c r="H23" s="226"/>
      <c r="I23" s="22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3">
        <f>A23</f>
        <v>0</v>
      </c>
      <c r="H24" s="224"/>
      <c r="I24" s="22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5">
        <f>ZakladDPHZaklVypocet</f>
        <v>0</v>
      </c>
      <c r="H25" s="226"/>
      <c r="I25" s="22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3">
        <f>A25</f>
        <v>0</v>
      </c>
      <c r="H26" s="194"/>
      <c r="I26" s="19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5">
        <f>CenaCelkem-(ZakladDPHSni+DPHSni+ZakladDPHZakl+DPHZakl)</f>
        <v>0</v>
      </c>
      <c r="H27" s="195"/>
      <c r="I27" s="19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29">
        <f>ZakladDPHSniVypocet+ZakladDPHZaklVypocet</f>
        <v>0</v>
      </c>
      <c r="H28" s="229"/>
      <c r="I28" s="229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28">
        <f>A27</f>
        <v>0</v>
      </c>
      <c r="H29" s="228"/>
      <c r="I29" s="228"/>
      <c r="J29" s="118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0"/>
      <c r="E34" s="231"/>
      <c r="G34" s="232"/>
      <c r="H34" s="233"/>
      <c r="I34" s="233"/>
      <c r="J34" s="25"/>
    </row>
    <row r="35" spans="1:10" ht="12.75" customHeight="1" x14ac:dyDescent="0.2">
      <c r="A35" s="2"/>
      <c r="B35" s="2"/>
      <c r="D35" s="222" t="s">
        <v>2</v>
      </c>
      <c r="E35" s="22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34"/>
      <c r="D39" s="234"/>
      <c r="E39" s="234"/>
      <c r="F39" s="98">
        <f>'01 01 Pol'!AE18+'01 02 Pol'!AE82+'01 03 Pol'!AE21</f>
        <v>0</v>
      </c>
      <c r="G39" s="99">
        <f>'01 01 Pol'!AF18+'01 02 Pol'!AF82+'01 03 Pol'!AF21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46</v>
      </c>
      <c r="C40" s="235" t="s">
        <v>47</v>
      </c>
      <c r="D40" s="235"/>
      <c r="E40" s="235"/>
      <c r="F40" s="103">
        <f>'01 01 Pol'!AE18+'01 02 Pol'!AE82+'01 03 Pol'!AE21</f>
        <v>0</v>
      </c>
      <c r="G40" s="104">
        <f>'01 01 Pol'!AF18+'01 02 Pol'!AF82+'01 03 Pol'!AF21</f>
        <v>0</v>
      </c>
      <c r="H40" s="104">
        <f>(F40*SazbaDPH1/100)+(G40*SazbaDPH2/100)</f>
        <v>0</v>
      </c>
      <c r="I40" s="104">
        <f>F40+G40+H40</f>
        <v>0</v>
      </c>
      <c r="J40" s="105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6" t="s">
        <v>46</v>
      </c>
      <c r="C41" s="234" t="s">
        <v>48</v>
      </c>
      <c r="D41" s="234"/>
      <c r="E41" s="234"/>
      <c r="F41" s="107">
        <f>'01 01 Pol'!AE18</f>
        <v>0</v>
      </c>
      <c r="G41" s="100">
        <f>'01 01 Pol'!AF18</f>
        <v>0</v>
      </c>
      <c r="H41" s="100">
        <f>(F41*SazbaDPH1/100)+(G41*SazbaDPH2/100)</f>
        <v>0</v>
      </c>
      <c r="I41" s="100">
        <f>F41+G41+H41</f>
        <v>0</v>
      </c>
      <c r="J41" s="101" t="str">
        <f>IF(_xlfn.SINGLE(CenaCelkemVypocet)=0,"",I41/_xlfn.SINGLE(CenaCelkemVypocet)*100)</f>
        <v/>
      </c>
    </row>
    <row r="42" spans="1:10" ht="25.5" customHeight="1" x14ac:dyDescent="0.2">
      <c r="A42" s="87">
        <v>3</v>
      </c>
      <c r="B42" s="106" t="s">
        <v>49</v>
      </c>
      <c r="C42" s="234" t="s">
        <v>50</v>
      </c>
      <c r="D42" s="234"/>
      <c r="E42" s="234"/>
      <c r="F42" s="107">
        <f>'01 02 Pol'!AE82</f>
        <v>0</v>
      </c>
      <c r="G42" s="100">
        <f>'01 02 Pol'!AF82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">
      <c r="A43" s="87">
        <v>3</v>
      </c>
      <c r="B43" s="106" t="s">
        <v>51</v>
      </c>
      <c r="C43" s="234" t="s">
        <v>52</v>
      </c>
      <c r="D43" s="234"/>
      <c r="E43" s="234"/>
      <c r="F43" s="107">
        <f>'01 03 Pol'!AE21</f>
        <v>0</v>
      </c>
      <c r="G43" s="100">
        <f>'01 03 Pol'!AF21</f>
        <v>0</v>
      </c>
      <c r="H43" s="100">
        <f>(F43*SazbaDPH1/100)+(G43*SazbaDPH2/100)</f>
        <v>0</v>
      </c>
      <c r="I43" s="100">
        <f>F43+G43+H43</f>
        <v>0</v>
      </c>
      <c r="J43" s="101" t="str">
        <f>IF(_xlfn.SINGLE(CenaCelkemVypocet)=0,"",I43/_xlfn.SINGLE(CenaCelkemVypocet)*100)</f>
        <v/>
      </c>
    </row>
    <row r="44" spans="1:10" ht="25.5" customHeight="1" x14ac:dyDescent="0.2">
      <c r="A44" s="87"/>
      <c r="B44" s="236" t="s">
        <v>53</v>
      </c>
      <c r="C44" s="237"/>
      <c r="D44" s="237"/>
      <c r="E44" s="238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8" spans="1:10" ht="15.75" x14ac:dyDescent="0.25">
      <c r="B48" s="119" t="s">
        <v>55</v>
      </c>
    </row>
    <row r="50" spans="1:10" ht="25.5" customHeight="1" x14ac:dyDescent="0.2">
      <c r="A50" s="121"/>
      <c r="B50" s="124" t="s">
        <v>18</v>
      </c>
      <c r="C50" s="124" t="s">
        <v>6</v>
      </c>
      <c r="D50" s="125"/>
      <c r="E50" s="125"/>
      <c r="F50" s="126" t="s">
        <v>56</v>
      </c>
      <c r="G50" s="126"/>
      <c r="H50" s="126"/>
      <c r="I50" s="126" t="s">
        <v>31</v>
      </c>
      <c r="J50" s="126" t="s">
        <v>0</v>
      </c>
    </row>
    <row r="51" spans="1:10" ht="36.75" customHeight="1" x14ac:dyDescent="0.2">
      <c r="A51" s="122"/>
      <c r="B51" s="127" t="s">
        <v>57</v>
      </c>
      <c r="C51" s="239" t="s">
        <v>58</v>
      </c>
      <c r="D51" s="240"/>
      <c r="E51" s="240"/>
      <c r="F51" s="134" t="s">
        <v>26</v>
      </c>
      <c r="G51" s="135"/>
      <c r="H51" s="135"/>
      <c r="I51" s="135">
        <f>'01 02 Pol'!G8</f>
        <v>0</v>
      </c>
      <c r="J51" s="131" t="str">
        <f>IF(I65=0,"",I51/I65*100)</f>
        <v/>
      </c>
    </row>
    <row r="52" spans="1:10" ht="36.75" customHeight="1" x14ac:dyDescent="0.2">
      <c r="A52" s="122"/>
      <c r="B52" s="127" t="s">
        <v>59</v>
      </c>
      <c r="C52" s="239" t="s">
        <v>60</v>
      </c>
      <c r="D52" s="240"/>
      <c r="E52" s="240"/>
      <c r="F52" s="134" t="s">
        <v>26</v>
      </c>
      <c r="G52" s="135"/>
      <c r="H52" s="135"/>
      <c r="I52" s="135">
        <f>'01 02 Pol'!G18</f>
        <v>0</v>
      </c>
      <c r="J52" s="131" t="str">
        <f>IF(I65=0,"",I52/I65*100)</f>
        <v/>
      </c>
    </row>
    <row r="53" spans="1:10" ht="36.75" customHeight="1" x14ac:dyDescent="0.2">
      <c r="A53" s="122"/>
      <c r="B53" s="127" t="s">
        <v>61</v>
      </c>
      <c r="C53" s="239" t="s">
        <v>62</v>
      </c>
      <c r="D53" s="240"/>
      <c r="E53" s="240"/>
      <c r="F53" s="134" t="s">
        <v>26</v>
      </c>
      <c r="G53" s="135"/>
      <c r="H53" s="135"/>
      <c r="I53" s="135">
        <f>'01 02 Pol'!G30</f>
        <v>0</v>
      </c>
      <c r="J53" s="131" t="str">
        <f>IF(I65=0,"",I53/I65*100)</f>
        <v/>
      </c>
    </row>
    <row r="54" spans="1:10" ht="36.75" customHeight="1" x14ac:dyDescent="0.2">
      <c r="A54" s="122"/>
      <c r="B54" s="127" t="s">
        <v>63</v>
      </c>
      <c r="C54" s="239" t="s">
        <v>64</v>
      </c>
      <c r="D54" s="240"/>
      <c r="E54" s="240"/>
      <c r="F54" s="134" t="s">
        <v>26</v>
      </c>
      <c r="G54" s="135"/>
      <c r="H54" s="135"/>
      <c r="I54" s="135">
        <f>'01 02 Pol'!G32</f>
        <v>0</v>
      </c>
      <c r="J54" s="131" t="str">
        <f>IF(I65=0,"",I54/I65*100)</f>
        <v/>
      </c>
    </row>
    <row r="55" spans="1:10" ht="36.75" customHeight="1" x14ac:dyDescent="0.2">
      <c r="A55" s="122"/>
      <c r="B55" s="127" t="s">
        <v>65</v>
      </c>
      <c r="C55" s="239" t="s">
        <v>66</v>
      </c>
      <c r="D55" s="240"/>
      <c r="E55" s="240"/>
      <c r="F55" s="134" t="s">
        <v>26</v>
      </c>
      <c r="G55" s="135"/>
      <c r="H55" s="135"/>
      <c r="I55" s="135">
        <f>'01 02 Pol'!G72</f>
        <v>0</v>
      </c>
      <c r="J55" s="131" t="str">
        <f>IF(I65=0,"",I55/I65*100)</f>
        <v/>
      </c>
    </row>
    <row r="56" spans="1:10" ht="36.75" customHeight="1" x14ac:dyDescent="0.2">
      <c r="A56" s="122"/>
      <c r="B56" s="127" t="s">
        <v>67</v>
      </c>
      <c r="C56" s="239" t="s">
        <v>68</v>
      </c>
      <c r="D56" s="240"/>
      <c r="E56" s="240"/>
      <c r="F56" s="134" t="s">
        <v>27</v>
      </c>
      <c r="G56" s="135"/>
      <c r="H56" s="135"/>
      <c r="I56" s="135">
        <f>'01 02 Pol'!G37</f>
        <v>0</v>
      </c>
      <c r="J56" s="131" t="str">
        <f>IF(I65=0,"",I56/I65*100)</f>
        <v/>
      </c>
    </row>
    <row r="57" spans="1:10" ht="36.75" customHeight="1" x14ac:dyDescent="0.2">
      <c r="A57" s="122"/>
      <c r="B57" s="127" t="s">
        <v>69</v>
      </c>
      <c r="C57" s="239" t="s">
        <v>70</v>
      </c>
      <c r="D57" s="240"/>
      <c r="E57" s="240"/>
      <c r="F57" s="134" t="s">
        <v>27</v>
      </c>
      <c r="G57" s="135"/>
      <c r="H57" s="135"/>
      <c r="I57" s="135">
        <f>'01 02 Pol'!G52</f>
        <v>0</v>
      </c>
      <c r="J57" s="131" t="str">
        <f>IF(I65=0,"",I57/I65*100)</f>
        <v/>
      </c>
    </row>
    <row r="58" spans="1:10" ht="36.75" customHeight="1" x14ac:dyDescent="0.2">
      <c r="A58" s="122"/>
      <c r="B58" s="127" t="s">
        <v>71</v>
      </c>
      <c r="C58" s="239" t="s">
        <v>72</v>
      </c>
      <c r="D58" s="240"/>
      <c r="E58" s="240"/>
      <c r="F58" s="134" t="s">
        <v>27</v>
      </c>
      <c r="G58" s="135"/>
      <c r="H58" s="135"/>
      <c r="I58" s="135">
        <f>'01 02 Pol'!G56</f>
        <v>0</v>
      </c>
      <c r="J58" s="131" t="str">
        <f>IF(I65=0,"",I58/I65*100)</f>
        <v/>
      </c>
    </row>
    <row r="59" spans="1:10" ht="36.75" customHeight="1" x14ac:dyDescent="0.2">
      <c r="A59" s="122"/>
      <c r="B59" s="127" t="s">
        <v>73</v>
      </c>
      <c r="C59" s="239" t="s">
        <v>74</v>
      </c>
      <c r="D59" s="240"/>
      <c r="E59" s="240"/>
      <c r="F59" s="134" t="s">
        <v>27</v>
      </c>
      <c r="G59" s="135"/>
      <c r="H59" s="135"/>
      <c r="I59" s="135">
        <f>'01 02 Pol'!G60</f>
        <v>0</v>
      </c>
      <c r="J59" s="131" t="str">
        <f>IF(I65=0,"",I59/I65*100)</f>
        <v/>
      </c>
    </row>
    <row r="60" spans="1:10" ht="36.75" customHeight="1" x14ac:dyDescent="0.2">
      <c r="A60" s="122"/>
      <c r="B60" s="127" t="s">
        <v>75</v>
      </c>
      <c r="C60" s="239" t="s">
        <v>76</v>
      </c>
      <c r="D60" s="240"/>
      <c r="E60" s="240"/>
      <c r="F60" s="134" t="s">
        <v>27</v>
      </c>
      <c r="G60" s="135"/>
      <c r="H60" s="135"/>
      <c r="I60" s="135">
        <f>'01 02 Pol'!G65</f>
        <v>0</v>
      </c>
      <c r="J60" s="131" t="str">
        <f>IF(I65=0,"",I60/I65*100)</f>
        <v/>
      </c>
    </row>
    <row r="61" spans="1:10" ht="36.75" customHeight="1" x14ac:dyDescent="0.2">
      <c r="A61" s="122"/>
      <c r="B61" s="127" t="s">
        <v>77</v>
      </c>
      <c r="C61" s="239" t="s">
        <v>78</v>
      </c>
      <c r="D61" s="240"/>
      <c r="E61" s="240"/>
      <c r="F61" s="134" t="s">
        <v>27</v>
      </c>
      <c r="G61" s="135"/>
      <c r="H61" s="135"/>
      <c r="I61" s="135">
        <f>'01 02 Pol'!G68</f>
        <v>0</v>
      </c>
      <c r="J61" s="131" t="str">
        <f>IF(I65=0,"",I61/I65*100)</f>
        <v/>
      </c>
    </row>
    <row r="62" spans="1:10" ht="36.75" customHeight="1" x14ac:dyDescent="0.2">
      <c r="A62" s="122"/>
      <c r="B62" s="127" t="s">
        <v>79</v>
      </c>
      <c r="C62" s="239" t="s">
        <v>80</v>
      </c>
      <c r="D62" s="240"/>
      <c r="E62" s="240"/>
      <c r="F62" s="134" t="s">
        <v>28</v>
      </c>
      <c r="G62" s="135"/>
      <c r="H62" s="135"/>
      <c r="I62" s="135">
        <f>'01 03 Pol'!G8</f>
        <v>0</v>
      </c>
      <c r="J62" s="131" t="str">
        <f>IF(I65=0,"",I62/I65*100)</f>
        <v/>
      </c>
    </row>
    <row r="63" spans="1:10" ht="36.75" customHeight="1" x14ac:dyDescent="0.2">
      <c r="A63" s="122"/>
      <c r="B63" s="127" t="s">
        <v>81</v>
      </c>
      <c r="C63" s="239" t="s">
        <v>29</v>
      </c>
      <c r="D63" s="240"/>
      <c r="E63" s="240"/>
      <c r="F63" s="134" t="s">
        <v>81</v>
      </c>
      <c r="G63" s="135"/>
      <c r="H63" s="135"/>
      <c r="I63" s="135">
        <f>'01 01 Pol'!G8</f>
        <v>0</v>
      </c>
      <c r="J63" s="131" t="str">
        <f>IF(I65=0,"",I63/I65*100)</f>
        <v/>
      </c>
    </row>
    <row r="64" spans="1:10" ht="36.75" customHeight="1" x14ac:dyDescent="0.2">
      <c r="A64" s="122"/>
      <c r="B64" s="127" t="s">
        <v>82</v>
      </c>
      <c r="C64" s="239" t="s">
        <v>30</v>
      </c>
      <c r="D64" s="240"/>
      <c r="E64" s="240"/>
      <c r="F64" s="134" t="s">
        <v>82</v>
      </c>
      <c r="G64" s="135"/>
      <c r="H64" s="135"/>
      <c r="I64" s="135">
        <f>'01 01 Pol'!G13</f>
        <v>0</v>
      </c>
      <c r="J64" s="131" t="str">
        <f>IF(I65=0,"",I64/I65*100)</f>
        <v/>
      </c>
    </row>
    <row r="65" spans="1:10" ht="25.5" customHeight="1" x14ac:dyDescent="0.2">
      <c r="A65" s="123"/>
      <c r="B65" s="128" t="s">
        <v>1</v>
      </c>
      <c r="C65" s="129"/>
      <c r="D65" s="130"/>
      <c r="E65" s="130"/>
      <c r="F65" s="136"/>
      <c r="G65" s="137"/>
      <c r="H65" s="137"/>
      <c r="I65" s="137">
        <f>SUM(I51:I64)</f>
        <v>0</v>
      </c>
      <c r="J65" s="132">
        <f>SUM(J51:J64)</f>
        <v>0</v>
      </c>
    </row>
    <row r="66" spans="1:10" x14ac:dyDescent="0.2">
      <c r="F66" s="86"/>
      <c r="G66" s="86"/>
      <c r="H66" s="86"/>
      <c r="I66" s="86"/>
      <c r="J66" s="133"/>
    </row>
    <row r="67" spans="1:10" x14ac:dyDescent="0.2">
      <c r="F67" s="86"/>
      <c r="G67" s="86"/>
      <c r="H67" s="86"/>
      <c r="I67" s="86"/>
      <c r="J67" s="133"/>
    </row>
    <row r="68" spans="1:10" x14ac:dyDescent="0.2">
      <c r="F68" s="86"/>
      <c r="G68" s="86"/>
      <c r="H68" s="86"/>
      <c r="I68" s="86"/>
      <c r="J68" s="133"/>
    </row>
  </sheetData>
  <sheetProtection algorithmName="SHA-512" hashValue="MiBckVIBEj1RMB+960FRVUCLoo2mmQCSXbYtrH1MeyQobWdf//RH+IF+dqaQP9/bARylpMa6hVDOl8TjCo/M0Q==" saltValue="gV4HQjpdKeio8LBT+5NwC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1" t="s">
        <v>7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50" t="s">
        <v>8</v>
      </c>
      <c r="B2" s="49"/>
      <c r="C2" s="243"/>
      <c r="D2" s="243"/>
      <c r="E2" s="243"/>
      <c r="F2" s="243"/>
      <c r="G2" s="244"/>
    </row>
    <row r="3" spans="1:7" ht="24.95" customHeight="1" x14ac:dyDescent="0.2">
      <c r="A3" s="50" t="s">
        <v>9</v>
      </c>
      <c r="B3" s="49"/>
      <c r="C3" s="243"/>
      <c r="D3" s="243"/>
      <c r="E3" s="243"/>
      <c r="F3" s="243"/>
      <c r="G3" s="244"/>
    </row>
    <row r="4" spans="1:7" ht="24.95" customHeight="1" x14ac:dyDescent="0.2">
      <c r="A4" s="50" t="s">
        <v>10</v>
      </c>
      <c r="B4" s="49"/>
      <c r="C4" s="243"/>
      <c r="D4" s="243"/>
      <c r="E4" s="243"/>
      <c r="F4" s="243"/>
      <c r="G4" s="244"/>
    </row>
    <row r="5" spans="1:7" x14ac:dyDescent="0.2">
      <c r="B5" s="4"/>
      <c r="C5" s="5"/>
      <c r="D5" s="6"/>
    </row>
  </sheetData>
  <sheetProtection algorithmName="SHA-512" hashValue="kCOMfS4e6iXBKChIE9BJygoJNEPUp1aFAH3dnEJYu+IkzxTX4DtCRdQb0o3Xy3i9SwqL2U5Xepa31YQZ9420JA==" saltValue="hepgIpPU1ZlXUGw3Kt5pg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057F-B09E-46A2-90EA-FE27FB1A27F4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F9" sqref="F9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83</v>
      </c>
    </row>
    <row r="2" spans="1:60" ht="24.95" customHeight="1" x14ac:dyDescent="0.2">
      <c r="A2" s="139" t="s">
        <v>8</v>
      </c>
      <c r="B2" s="49" t="s">
        <v>43</v>
      </c>
      <c r="C2" s="258" t="s">
        <v>44</v>
      </c>
      <c r="D2" s="259"/>
      <c r="E2" s="259"/>
      <c r="F2" s="259"/>
      <c r="G2" s="260"/>
      <c r="AG2" t="s">
        <v>84</v>
      </c>
    </row>
    <row r="3" spans="1:60" ht="24.95" customHeight="1" x14ac:dyDescent="0.2">
      <c r="A3" s="139" t="s">
        <v>9</v>
      </c>
      <c r="B3" s="49" t="s">
        <v>46</v>
      </c>
      <c r="C3" s="258" t="s">
        <v>47</v>
      </c>
      <c r="D3" s="259"/>
      <c r="E3" s="259"/>
      <c r="F3" s="259"/>
      <c r="G3" s="260"/>
      <c r="AC3" s="120" t="s">
        <v>84</v>
      </c>
      <c r="AG3" t="s">
        <v>85</v>
      </c>
    </row>
    <row r="4" spans="1:60" ht="24.95" customHeight="1" x14ac:dyDescent="0.2">
      <c r="A4" s="140" t="s">
        <v>10</v>
      </c>
      <c r="B4" s="141" t="s">
        <v>46</v>
      </c>
      <c r="C4" s="261" t="s">
        <v>48</v>
      </c>
      <c r="D4" s="262"/>
      <c r="E4" s="262"/>
      <c r="F4" s="262"/>
      <c r="G4" s="263"/>
      <c r="AG4" t="s">
        <v>86</v>
      </c>
    </row>
    <row r="5" spans="1:60" x14ac:dyDescent="0.2">
      <c r="D5" s="10"/>
    </row>
    <row r="6" spans="1:60" ht="38.25" x14ac:dyDescent="0.2">
      <c r="A6" s="143" t="s">
        <v>87</v>
      </c>
      <c r="B6" s="145" t="s">
        <v>88</v>
      </c>
      <c r="C6" s="145" t="s">
        <v>89</v>
      </c>
      <c r="D6" s="144" t="s">
        <v>90</v>
      </c>
      <c r="E6" s="143" t="s">
        <v>91</v>
      </c>
      <c r="F6" s="142" t="s">
        <v>92</v>
      </c>
      <c r="G6" s="143" t="s">
        <v>31</v>
      </c>
      <c r="H6" s="146" t="s">
        <v>32</v>
      </c>
      <c r="I6" s="146" t="s">
        <v>93</v>
      </c>
      <c r="J6" s="146" t="s">
        <v>33</v>
      </c>
      <c r="K6" s="146" t="s">
        <v>94</v>
      </c>
      <c r="L6" s="146" t="s">
        <v>95</v>
      </c>
      <c r="M6" s="146" t="s">
        <v>96</v>
      </c>
      <c r="N6" s="146" t="s">
        <v>97</v>
      </c>
      <c r="O6" s="146" t="s">
        <v>98</v>
      </c>
      <c r="P6" s="146" t="s">
        <v>99</v>
      </c>
      <c r="Q6" s="146" t="s">
        <v>100</v>
      </c>
      <c r="R6" s="146" t="s">
        <v>101</v>
      </c>
      <c r="S6" s="146" t="s">
        <v>102</v>
      </c>
      <c r="T6" s="146" t="s">
        <v>103</v>
      </c>
      <c r="U6" s="146" t="s">
        <v>104</v>
      </c>
      <c r="V6" s="146" t="s">
        <v>105</v>
      </c>
      <c r="W6" s="146" t="s">
        <v>106</v>
      </c>
      <c r="X6" s="146" t="s">
        <v>107</v>
      </c>
      <c r="Y6" s="146" t="s">
        <v>108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109</v>
      </c>
      <c r="B8" s="162" t="s">
        <v>81</v>
      </c>
      <c r="C8" s="180" t="s">
        <v>29</v>
      </c>
      <c r="D8" s="163"/>
      <c r="E8" s="164"/>
      <c r="F8" s="165"/>
      <c r="G8" s="166">
        <f>SUMIF(AG9:AG12,"&lt;&gt;NOR",G9:G12)</f>
        <v>0</v>
      </c>
      <c r="H8" s="160"/>
      <c r="I8" s="160">
        <f>SUM(I9:I12)</f>
        <v>0</v>
      </c>
      <c r="J8" s="160"/>
      <c r="K8" s="160">
        <f>SUM(K9:K12)</f>
        <v>0</v>
      </c>
      <c r="L8" s="160"/>
      <c r="M8" s="160">
        <f>SUM(M9:M12)</f>
        <v>0</v>
      </c>
      <c r="N8" s="159"/>
      <c r="O8" s="159">
        <f>SUM(O9:O12)</f>
        <v>0</v>
      </c>
      <c r="P8" s="159"/>
      <c r="Q8" s="159">
        <f>SUM(Q9:Q12)</f>
        <v>0</v>
      </c>
      <c r="R8" s="160"/>
      <c r="S8" s="160"/>
      <c r="T8" s="160"/>
      <c r="U8" s="160"/>
      <c r="V8" s="160">
        <f>SUM(V9:V12)</f>
        <v>0</v>
      </c>
      <c r="W8" s="160"/>
      <c r="X8" s="160"/>
      <c r="Y8" s="160"/>
      <c r="AG8" t="s">
        <v>110</v>
      </c>
    </row>
    <row r="9" spans="1:60" outlineLevel="1" x14ac:dyDescent="0.2">
      <c r="A9" s="174">
        <v>1</v>
      </c>
      <c r="B9" s="175" t="s">
        <v>111</v>
      </c>
      <c r="C9" s="181" t="s">
        <v>112</v>
      </c>
      <c r="D9" s="176" t="s">
        <v>113</v>
      </c>
      <c r="E9" s="177">
        <v>1</v>
      </c>
      <c r="F9" s="178"/>
      <c r="G9" s="179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114</v>
      </c>
      <c r="T9" s="157" t="s">
        <v>115</v>
      </c>
      <c r="U9" s="157">
        <v>0</v>
      </c>
      <c r="V9" s="157">
        <f>ROUND(E9*U9,2)</f>
        <v>0</v>
      </c>
      <c r="W9" s="157"/>
      <c r="X9" s="157" t="s">
        <v>116</v>
      </c>
      <c r="Y9" s="157" t="s">
        <v>117</v>
      </c>
      <c r="Z9" s="147"/>
      <c r="AA9" s="147"/>
      <c r="AB9" s="147"/>
      <c r="AC9" s="147"/>
      <c r="AD9" s="147"/>
      <c r="AE9" s="147"/>
      <c r="AF9" s="147"/>
      <c r="AG9" s="147" t="s">
        <v>118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4">
        <v>2</v>
      </c>
      <c r="B10" s="175" t="s">
        <v>119</v>
      </c>
      <c r="C10" s="181" t="s">
        <v>120</v>
      </c>
      <c r="D10" s="176" t="s">
        <v>113</v>
      </c>
      <c r="E10" s="177">
        <v>1</v>
      </c>
      <c r="F10" s="178"/>
      <c r="G10" s="179">
        <f>ROUND(E10*F10,2)</f>
        <v>0</v>
      </c>
      <c r="H10" s="158"/>
      <c r="I10" s="157">
        <f>ROUND(E10*H10,2)</f>
        <v>0</v>
      </c>
      <c r="J10" s="158"/>
      <c r="K10" s="157">
        <f>ROUND(E10*J10,2)</f>
        <v>0</v>
      </c>
      <c r="L10" s="157">
        <v>21</v>
      </c>
      <c r="M10" s="157">
        <f>G10*(1+L10/100)</f>
        <v>0</v>
      </c>
      <c r="N10" s="156">
        <v>0</v>
      </c>
      <c r="O10" s="156">
        <f>ROUND(E10*N10,2)</f>
        <v>0</v>
      </c>
      <c r="P10" s="156">
        <v>0</v>
      </c>
      <c r="Q10" s="156">
        <f>ROUND(E10*P10,2)</f>
        <v>0</v>
      </c>
      <c r="R10" s="157"/>
      <c r="S10" s="157" t="s">
        <v>114</v>
      </c>
      <c r="T10" s="157" t="s">
        <v>115</v>
      </c>
      <c r="U10" s="157">
        <v>0</v>
      </c>
      <c r="V10" s="157">
        <f>ROUND(E10*U10,2)</f>
        <v>0</v>
      </c>
      <c r="W10" s="157"/>
      <c r="X10" s="157" t="s">
        <v>116</v>
      </c>
      <c r="Y10" s="157" t="s">
        <v>117</v>
      </c>
      <c r="Z10" s="147"/>
      <c r="AA10" s="147"/>
      <c r="AB10" s="147"/>
      <c r="AC10" s="147"/>
      <c r="AD10" s="147"/>
      <c r="AE10" s="147"/>
      <c r="AF10" s="147"/>
      <c r="AG10" s="147" t="s">
        <v>118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4">
        <v>3</v>
      </c>
      <c r="B11" s="175" t="s">
        <v>121</v>
      </c>
      <c r="C11" s="181" t="s">
        <v>122</v>
      </c>
      <c r="D11" s="176" t="s">
        <v>113</v>
      </c>
      <c r="E11" s="177">
        <v>1</v>
      </c>
      <c r="F11" s="178"/>
      <c r="G11" s="179">
        <f>ROUND(E11*F11,2)</f>
        <v>0</v>
      </c>
      <c r="H11" s="158"/>
      <c r="I11" s="157">
        <f>ROUND(E11*H11,2)</f>
        <v>0</v>
      </c>
      <c r="J11" s="158"/>
      <c r="K11" s="157">
        <f>ROUND(E11*J11,2)</f>
        <v>0</v>
      </c>
      <c r="L11" s="157">
        <v>21</v>
      </c>
      <c r="M11" s="157">
        <f>G11*(1+L11/100)</f>
        <v>0</v>
      </c>
      <c r="N11" s="156">
        <v>0</v>
      </c>
      <c r="O11" s="156">
        <f>ROUND(E11*N11,2)</f>
        <v>0</v>
      </c>
      <c r="P11" s="156">
        <v>0</v>
      </c>
      <c r="Q11" s="156">
        <f>ROUND(E11*P11,2)</f>
        <v>0</v>
      </c>
      <c r="R11" s="157"/>
      <c r="S11" s="157" t="s">
        <v>114</v>
      </c>
      <c r="T11" s="157" t="s">
        <v>115</v>
      </c>
      <c r="U11" s="157">
        <v>0</v>
      </c>
      <c r="V11" s="157">
        <f>ROUND(E11*U11,2)</f>
        <v>0</v>
      </c>
      <c r="W11" s="157"/>
      <c r="X11" s="157" t="s">
        <v>116</v>
      </c>
      <c r="Y11" s="157" t="s">
        <v>117</v>
      </c>
      <c r="Z11" s="147"/>
      <c r="AA11" s="147"/>
      <c r="AB11" s="147"/>
      <c r="AC11" s="147"/>
      <c r="AD11" s="147"/>
      <c r="AE11" s="147"/>
      <c r="AF11" s="147"/>
      <c r="AG11" s="147" t="s">
        <v>118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4">
        <v>4</v>
      </c>
      <c r="B12" s="175" t="s">
        <v>123</v>
      </c>
      <c r="C12" s="181" t="s">
        <v>124</v>
      </c>
      <c r="D12" s="176" t="s">
        <v>113</v>
      </c>
      <c r="E12" s="177">
        <v>1</v>
      </c>
      <c r="F12" s="178"/>
      <c r="G12" s="179">
        <f>ROUND(E12*F12,2)</f>
        <v>0</v>
      </c>
      <c r="H12" s="158"/>
      <c r="I12" s="157">
        <f>ROUND(E12*H12,2)</f>
        <v>0</v>
      </c>
      <c r="J12" s="158"/>
      <c r="K12" s="157">
        <f>ROUND(E12*J12,2)</f>
        <v>0</v>
      </c>
      <c r="L12" s="157">
        <v>21</v>
      </c>
      <c r="M12" s="157">
        <f>G12*(1+L12/100)</f>
        <v>0</v>
      </c>
      <c r="N12" s="156">
        <v>0</v>
      </c>
      <c r="O12" s="156">
        <f>ROUND(E12*N12,2)</f>
        <v>0</v>
      </c>
      <c r="P12" s="156">
        <v>0</v>
      </c>
      <c r="Q12" s="156">
        <f>ROUND(E12*P12,2)</f>
        <v>0</v>
      </c>
      <c r="R12" s="157"/>
      <c r="S12" s="157" t="s">
        <v>114</v>
      </c>
      <c r="T12" s="157" t="s">
        <v>115</v>
      </c>
      <c r="U12" s="157">
        <v>0</v>
      </c>
      <c r="V12" s="157">
        <f>ROUND(E12*U12,2)</f>
        <v>0</v>
      </c>
      <c r="W12" s="157"/>
      <c r="X12" s="157" t="s">
        <v>116</v>
      </c>
      <c r="Y12" s="157" t="s">
        <v>117</v>
      </c>
      <c r="Z12" s="147"/>
      <c r="AA12" s="147"/>
      <c r="AB12" s="147"/>
      <c r="AC12" s="147"/>
      <c r="AD12" s="147"/>
      <c r="AE12" s="147"/>
      <c r="AF12" s="147"/>
      <c r="AG12" s="147" t="s">
        <v>118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">
      <c r="A13" s="161" t="s">
        <v>109</v>
      </c>
      <c r="B13" s="162" t="s">
        <v>82</v>
      </c>
      <c r="C13" s="180" t="s">
        <v>30</v>
      </c>
      <c r="D13" s="163"/>
      <c r="E13" s="164"/>
      <c r="F13" s="165"/>
      <c r="G13" s="166">
        <f>SUMIF(AG14:AG16,"&lt;&gt;NOR",G14:G16)</f>
        <v>0</v>
      </c>
      <c r="H13" s="160"/>
      <c r="I13" s="160">
        <f>SUM(I14:I16)</f>
        <v>0</v>
      </c>
      <c r="J13" s="160"/>
      <c r="K13" s="160">
        <f>SUM(K14:K16)</f>
        <v>0</v>
      </c>
      <c r="L13" s="160"/>
      <c r="M13" s="160">
        <f>SUM(M14:M16)</f>
        <v>0</v>
      </c>
      <c r="N13" s="159"/>
      <c r="O13" s="159">
        <f>SUM(O14:O16)</f>
        <v>0</v>
      </c>
      <c r="P13" s="159"/>
      <c r="Q13" s="159">
        <f>SUM(Q14:Q16)</f>
        <v>0</v>
      </c>
      <c r="R13" s="160"/>
      <c r="S13" s="160"/>
      <c r="T13" s="160"/>
      <c r="U13" s="160"/>
      <c r="V13" s="160">
        <f>SUM(V14:V16)</f>
        <v>0</v>
      </c>
      <c r="W13" s="160"/>
      <c r="X13" s="160"/>
      <c r="Y13" s="160"/>
      <c r="AG13" t="s">
        <v>110</v>
      </c>
    </row>
    <row r="14" spans="1:60" outlineLevel="1" x14ac:dyDescent="0.2">
      <c r="A14" s="174">
        <v>5</v>
      </c>
      <c r="B14" s="175" t="s">
        <v>125</v>
      </c>
      <c r="C14" s="181" t="s">
        <v>126</v>
      </c>
      <c r="D14" s="176" t="s">
        <v>113</v>
      </c>
      <c r="E14" s="177">
        <v>1</v>
      </c>
      <c r="F14" s="178"/>
      <c r="G14" s="179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21</v>
      </c>
      <c r="M14" s="157">
        <f>G14*(1+L14/100)</f>
        <v>0</v>
      </c>
      <c r="N14" s="156">
        <v>0</v>
      </c>
      <c r="O14" s="156">
        <f>ROUND(E14*N14,2)</f>
        <v>0</v>
      </c>
      <c r="P14" s="156">
        <v>0</v>
      </c>
      <c r="Q14" s="156">
        <f>ROUND(E14*P14,2)</f>
        <v>0</v>
      </c>
      <c r="R14" s="157"/>
      <c r="S14" s="157" t="s">
        <v>114</v>
      </c>
      <c r="T14" s="157" t="s">
        <v>115</v>
      </c>
      <c r="U14" s="157">
        <v>0</v>
      </c>
      <c r="V14" s="157">
        <f>ROUND(E14*U14,2)</f>
        <v>0</v>
      </c>
      <c r="W14" s="157"/>
      <c r="X14" s="157" t="s">
        <v>116</v>
      </c>
      <c r="Y14" s="157" t="s">
        <v>117</v>
      </c>
      <c r="Z14" s="147"/>
      <c r="AA14" s="147"/>
      <c r="AB14" s="147"/>
      <c r="AC14" s="147"/>
      <c r="AD14" s="147"/>
      <c r="AE14" s="147"/>
      <c r="AF14" s="147"/>
      <c r="AG14" s="147" t="s">
        <v>118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4">
        <v>6</v>
      </c>
      <c r="B15" s="175" t="s">
        <v>127</v>
      </c>
      <c r="C15" s="181" t="s">
        <v>128</v>
      </c>
      <c r="D15" s="176" t="s">
        <v>113</v>
      </c>
      <c r="E15" s="177">
        <v>1</v>
      </c>
      <c r="F15" s="178"/>
      <c r="G15" s="179">
        <f>ROUND(E15*F15,2)</f>
        <v>0</v>
      </c>
      <c r="H15" s="158"/>
      <c r="I15" s="157">
        <f>ROUND(E15*H15,2)</f>
        <v>0</v>
      </c>
      <c r="J15" s="158"/>
      <c r="K15" s="157">
        <f>ROUND(E15*J15,2)</f>
        <v>0</v>
      </c>
      <c r="L15" s="157">
        <v>21</v>
      </c>
      <c r="M15" s="157">
        <f>G15*(1+L15/100)</f>
        <v>0</v>
      </c>
      <c r="N15" s="156">
        <v>0</v>
      </c>
      <c r="O15" s="156">
        <f>ROUND(E15*N15,2)</f>
        <v>0</v>
      </c>
      <c r="P15" s="156">
        <v>0</v>
      </c>
      <c r="Q15" s="156">
        <f>ROUND(E15*P15,2)</f>
        <v>0</v>
      </c>
      <c r="R15" s="157"/>
      <c r="S15" s="157" t="s">
        <v>114</v>
      </c>
      <c r="T15" s="157" t="s">
        <v>115</v>
      </c>
      <c r="U15" s="157">
        <v>0</v>
      </c>
      <c r="V15" s="157">
        <f>ROUND(E15*U15,2)</f>
        <v>0</v>
      </c>
      <c r="W15" s="157"/>
      <c r="X15" s="157" t="s">
        <v>116</v>
      </c>
      <c r="Y15" s="157" t="s">
        <v>117</v>
      </c>
      <c r="Z15" s="147"/>
      <c r="AA15" s="147"/>
      <c r="AB15" s="147"/>
      <c r="AC15" s="147"/>
      <c r="AD15" s="147"/>
      <c r="AE15" s="147"/>
      <c r="AF15" s="147"/>
      <c r="AG15" s="147" t="s">
        <v>118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68">
        <v>7</v>
      </c>
      <c r="B16" s="169" t="s">
        <v>129</v>
      </c>
      <c r="C16" s="182" t="s">
        <v>130</v>
      </c>
      <c r="D16" s="170" t="s">
        <v>131</v>
      </c>
      <c r="E16" s="171">
        <v>1</v>
      </c>
      <c r="F16" s="172"/>
      <c r="G16" s="173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21</v>
      </c>
      <c r="M16" s="157">
        <f>G16*(1+L16/100)</f>
        <v>0</v>
      </c>
      <c r="N16" s="156">
        <v>0</v>
      </c>
      <c r="O16" s="156">
        <f>ROUND(E16*N16,2)</f>
        <v>0</v>
      </c>
      <c r="P16" s="156">
        <v>0</v>
      </c>
      <c r="Q16" s="156">
        <f>ROUND(E16*P16,2)</f>
        <v>0</v>
      </c>
      <c r="R16" s="157"/>
      <c r="S16" s="157" t="s">
        <v>114</v>
      </c>
      <c r="T16" s="157" t="s">
        <v>115</v>
      </c>
      <c r="U16" s="157">
        <v>0</v>
      </c>
      <c r="V16" s="157">
        <f>ROUND(E16*U16,2)</f>
        <v>0</v>
      </c>
      <c r="W16" s="157"/>
      <c r="X16" s="157" t="s">
        <v>116</v>
      </c>
      <c r="Y16" s="157" t="s">
        <v>117</v>
      </c>
      <c r="Z16" s="147"/>
      <c r="AA16" s="147"/>
      <c r="AB16" s="147"/>
      <c r="AC16" s="147"/>
      <c r="AD16" s="147"/>
      <c r="AE16" s="147"/>
      <c r="AF16" s="147"/>
      <c r="AG16" s="147" t="s">
        <v>118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33" x14ac:dyDescent="0.2">
      <c r="A17" s="3"/>
      <c r="B17" s="4"/>
      <c r="C17" s="183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v>12</v>
      </c>
      <c r="AF17">
        <v>21</v>
      </c>
      <c r="AG17" t="s">
        <v>95</v>
      </c>
    </row>
    <row r="18" spans="1:33" x14ac:dyDescent="0.2">
      <c r="A18" s="150"/>
      <c r="B18" s="151" t="s">
        <v>31</v>
      </c>
      <c r="C18" s="184"/>
      <c r="D18" s="152"/>
      <c r="E18" s="153"/>
      <c r="F18" s="153"/>
      <c r="G18" s="167">
        <f>G8+G13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f>SUMIF(L7:L16,AE17,G7:G16)</f>
        <v>0</v>
      </c>
      <c r="AF18">
        <f>SUMIF(L7:L16,AF17,G7:G16)</f>
        <v>0</v>
      </c>
      <c r="AG18" t="s">
        <v>132</v>
      </c>
    </row>
    <row r="19" spans="1:33" x14ac:dyDescent="0.2">
      <c r="A19" s="3"/>
      <c r="B19" s="4"/>
      <c r="C19" s="183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3"/>
      <c r="B20" s="4"/>
      <c r="C20" s="183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264" t="s">
        <v>133</v>
      </c>
      <c r="B21" s="264"/>
      <c r="C21" s="26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245"/>
      <c r="B22" s="246"/>
      <c r="C22" s="247"/>
      <c r="D22" s="246"/>
      <c r="E22" s="246"/>
      <c r="F22" s="246"/>
      <c r="G22" s="24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G22" t="s">
        <v>134</v>
      </c>
    </row>
    <row r="23" spans="1:33" x14ac:dyDescent="0.2">
      <c r="A23" s="249"/>
      <c r="B23" s="250"/>
      <c r="C23" s="251"/>
      <c r="D23" s="250"/>
      <c r="E23" s="250"/>
      <c r="F23" s="250"/>
      <c r="G23" s="25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">
      <c r="A24" s="249"/>
      <c r="B24" s="250"/>
      <c r="C24" s="251"/>
      <c r="D24" s="250"/>
      <c r="E24" s="250"/>
      <c r="F24" s="250"/>
      <c r="G24" s="25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">
      <c r="A25" s="249"/>
      <c r="B25" s="250"/>
      <c r="C25" s="251"/>
      <c r="D25" s="250"/>
      <c r="E25" s="250"/>
      <c r="F25" s="250"/>
      <c r="G25" s="25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 x14ac:dyDescent="0.2">
      <c r="A26" s="253"/>
      <c r="B26" s="254"/>
      <c r="C26" s="255"/>
      <c r="D26" s="254"/>
      <c r="E26" s="254"/>
      <c r="F26" s="254"/>
      <c r="G26" s="25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 x14ac:dyDescent="0.2">
      <c r="A27" s="3"/>
      <c r="B27" s="4"/>
      <c r="C27" s="183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3" x14ac:dyDescent="0.2">
      <c r="C28" s="185"/>
      <c r="D28" s="10"/>
      <c r="AG28" t="s">
        <v>135</v>
      </c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RZUR9QH0Lr+/BIQDw2gHE/fOvV5cttKCxQCnaaF/r49m95yf+C7YYkACeYAg0Cuj2e1ovifjOjrxCCiTgvSO+Q==" saltValue="OC+oPh5ncga4B5oeMrMdeQ==" spinCount="100000" sheet="1" formatRows="0"/>
  <mergeCells count="6">
    <mergeCell ref="A22:G26"/>
    <mergeCell ref="A1:G1"/>
    <mergeCell ref="C2:G2"/>
    <mergeCell ref="C3:G3"/>
    <mergeCell ref="C4:G4"/>
    <mergeCell ref="A21:C21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AEE4-E624-4BDD-96B8-07E28163E026}">
  <sheetPr>
    <outlinePr summaryBelow="0"/>
  </sheetPr>
  <dimension ref="A1:BH5000"/>
  <sheetViews>
    <sheetView workbookViewId="0">
      <pane ySplit="7" topLeftCell="A8" activePane="bottomLeft" state="frozen"/>
      <selection pane="bottomLeft" activeCell="G12" sqref="G12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83</v>
      </c>
    </row>
    <row r="2" spans="1:60" ht="24.95" customHeight="1" x14ac:dyDescent="0.2">
      <c r="A2" s="139" t="s">
        <v>8</v>
      </c>
      <c r="B2" s="49" t="s">
        <v>43</v>
      </c>
      <c r="C2" s="258" t="s">
        <v>44</v>
      </c>
      <c r="D2" s="259"/>
      <c r="E2" s="259"/>
      <c r="F2" s="259"/>
      <c r="G2" s="260"/>
      <c r="AG2" t="s">
        <v>84</v>
      </c>
    </row>
    <row r="3" spans="1:60" ht="24.95" customHeight="1" x14ac:dyDescent="0.2">
      <c r="A3" s="139" t="s">
        <v>9</v>
      </c>
      <c r="B3" s="49" t="s">
        <v>46</v>
      </c>
      <c r="C3" s="258" t="s">
        <v>47</v>
      </c>
      <c r="D3" s="259"/>
      <c r="E3" s="259"/>
      <c r="F3" s="259"/>
      <c r="G3" s="260"/>
      <c r="AC3" s="120" t="s">
        <v>84</v>
      </c>
      <c r="AG3" t="s">
        <v>85</v>
      </c>
    </row>
    <row r="4" spans="1:60" ht="24.95" customHeight="1" x14ac:dyDescent="0.2">
      <c r="A4" s="140" t="s">
        <v>10</v>
      </c>
      <c r="B4" s="141" t="s">
        <v>49</v>
      </c>
      <c r="C4" s="261" t="s">
        <v>50</v>
      </c>
      <c r="D4" s="262"/>
      <c r="E4" s="262"/>
      <c r="F4" s="262"/>
      <c r="G4" s="263"/>
      <c r="AG4" t="s">
        <v>86</v>
      </c>
    </row>
    <row r="5" spans="1:60" x14ac:dyDescent="0.2">
      <c r="D5" s="10"/>
    </row>
    <row r="6" spans="1:60" ht="38.25" x14ac:dyDescent="0.2">
      <c r="A6" s="143" t="s">
        <v>87</v>
      </c>
      <c r="B6" s="145" t="s">
        <v>88</v>
      </c>
      <c r="C6" s="145" t="s">
        <v>89</v>
      </c>
      <c r="D6" s="144" t="s">
        <v>90</v>
      </c>
      <c r="E6" s="143" t="s">
        <v>91</v>
      </c>
      <c r="F6" s="142" t="s">
        <v>92</v>
      </c>
      <c r="G6" s="143" t="s">
        <v>31</v>
      </c>
      <c r="H6" s="146" t="s">
        <v>32</v>
      </c>
      <c r="I6" s="146" t="s">
        <v>93</v>
      </c>
      <c r="J6" s="146" t="s">
        <v>33</v>
      </c>
      <c r="K6" s="146" t="s">
        <v>94</v>
      </c>
      <c r="L6" s="146" t="s">
        <v>95</v>
      </c>
      <c r="M6" s="146" t="s">
        <v>96</v>
      </c>
      <c r="N6" s="146" t="s">
        <v>97</v>
      </c>
      <c r="O6" s="146" t="s">
        <v>98</v>
      </c>
      <c r="P6" s="146" t="s">
        <v>99</v>
      </c>
      <c r="Q6" s="146" t="s">
        <v>100</v>
      </c>
      <c r="R6" s="146" t="s">
        <v>101</v>
      </c>
      <c r="S6" s="146" t="s">
        <v>102</v>
      </c>
      <c r="T6" s="146" t="s">
        <v>103</v>
      </c>
      <c r="U6" s="146" t="s">
        <v>104</v>
      </c>
      <c r="V6" s="146" t="s">
        <v>105</v>
      </c>
      <c r="W6" s="146" t="s">
        <v>106</v>
      </c>
      <c r="X6" s="146" t="s">
        <v>107</v>
      </c>
      <c r="Y6" s="146" t="s">
        <v>108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109</v>
      </c>
      <c r="B8" s="162" t="s">
        <v>57</v>
      </c>
      <c r="C8" s="180" t="s">
        <v>58</v>
      </c>
      <c r="D8" s="163"/>
      <c r="E8" s="164"/>
      <c r="F8" s="165"/>
      <c r="G8" s="166">
        <f>SUMIF(AG9:AG17,"&lt;&gt;NOR",G9:G17)</f>
        <v>0</v>
      </c>
      <c r="H8" s="160"/>
      <c r="I8" s="160">
        <f>SUM(I9:I17)</f>
        <v>0</v>
      </c>
      <c r="J8" s="160"/>
      <c r="K8" s="160">
        <f>SUM(K9:K17)</f>
        <v>0</v>
      </c>
      <c r="L8" s="160"/>
      <c r="M8" s="160">
        <f>SUM(M9:M17)</f>
        <v>0</v>
      </c>
      <c r="N8" s="159"/>
      <c r="O8" s="159">
        <f>SUM(O9:O17)</f>
        <v>0.17</v>
      </c>
      <c r="P8" s="159"/>
      <c r="Q8" s="159">
        <f>SUM(Q9:Q17)</f>
        <v>0</v>
      </c>
      <c r="R8" s="160"/>
      <c r="S8" s="160"/>
      <c r="T8" s="160"/>
      <c r="U8" s="160"/>
      <c r="V8" s="160">
        <f>SUM(V9:V17)</f>
        <v>0</v>
      </c>
      <c r="W8" s="160"/>
      <c r="X8" s="160"/>
      <c r="Y8" s="160"/>
      <c r="AG8" t="s">
        <v>110</v>
      </c>
    </row>
    <row r="9" spans="1:60" ht="22.5" outlineLevel="1" x14ac:dyDescent="0.2">
      <c r="A9" s="174">
        <v>1</v>
      </c>
      <c r="B9" s="175" t="s">
        <v>136</v>
      </c>
      <c r="C9" s="181" t="s">
        <v>137</v>
      </c>
      <c r="D9" s="176" t="s">
        <v>138</v>
      </c>
      <c r="E9" s="177">
        <v>89.12</v>
      </c>
      <c r="F9" s="178"/>
      <c r="G9" s="179">
        <f t="shared" ref="G9:G17" si="0">ROUND(E9*F9,2)</f>
        <v>0</v>
      </c>
      <c r="H9" s="158"/>
      <c r="I9" s="157">
        <f t="shared" ref="I9:I17" si="1">ROUND(E9*H9,2)</f>
        <v>0</v>
      </c>
      <c r="J9" s="158"/>
      <c r="K9" s="157">
        <f t="shared" ref="K9:K17" si="2">ROUND(E9*J9,2)</f>
        <v>0</v>
      </c>
      <c r="L9" s="157">
        <v>21</v>
      </c>
      <c r="M9" s="157">
        <f t="shared" ref="M9:M17" si="3">G9*(1+L9/100)</f>
        <v>0</v>
      </c>
      <c r="N9" s="156">
        <v>1.9499999999999999E-3</v>
      </c>
      <c r="O9" s="156">
        <f t="shared" ref="O9:O17" si="4">ROUND(E9*N9,2)</f>
        <v>0.17</v>
      </c>
      <c r="P9" s="156">
        <v>0</v>
      </c>
      <c r="Q9" s="156">
        <f t="shared" ref="Q9:Q17" si="5">ROUND(E9*P9,2)</f>
        <v>0</v>
      </c>
      <c r="R9" s="157"/>
      <c r="S9" s="157" t="s">
        <v>114</v>
      </c>
      <c r="T9" s="157" t="s">
        <v>115</v>
      </c>
      <c r="U9" s="157">
        <v>0</v>
      </c>
      <c r="V9" s="157">
        <f t="shared" ref="V9:V17" si="6">ROUND(E9*U9,2)</f>
        <v>0</v>
      </c>
      <c r="W9" s="157"/>
      <c r="X9" s="157" t="s">
        <v>139</v>
      </c>
      <c r="Y9" s="157" t="s">
        <v>117</v>
      </c>
      <c r="Z9" s="147"/>
      <c r="AA9" s="147"/>
      <c r="AB9" s="147"/>
      <c r="AC9" s="147"/>
      <c r="AD9" s="147"/>
      <c r="AE9" s="147"/>
      <c r="AF9" s="147"/>
      <c r="AG9" s="147" t="s">
        <v>140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4">
        <v>2</v>
      </c>
      <c r="B10" s="175" t="s">
        <v>141</v>
      </c>
      <c r="C10" s="181" t="s">
        <v>142</v>
      </c>
      <c r="D10" s="176" t="s">
        <v>138</v>
      </c>
      <c r="E10" s="177">
        <v>267.36</v>
      </c>
      <c r="F10" s="178"/>
      <c r="G10" s="179">
        <f t="shared" si="0"/>
        <v>0</v>
      </c>
      <c r="H10" s="158"/>
      <c r="I10" s="157">
        <f t="shared" si="1"/>
        <v>0</v>
      </c>
      <c r="J10" s="158"/>
      <c r="K10" s="157">
        <f t="shared" si="2"/>
        <v>0</v>
      </c>
      <c r="L10" s="157">
        <v>21</v>
      </c>
      <c r="M10" s="157">
        <f t="shared" si="3"/>
        <v>0</v>
      </c>
      <c r="N10" s="156">
        <v>0</v>
      </c>
      <c r="O10" s="156">
        <f t="shared" si="4"/>
        <v>0</v>
      </c>
      <c r="P10" s="156">
        <v>0</v>
      </c>
      <c r="Q10" s="156">
        <f t="shared" si="5"/>
        <v>0</v>
      </c>
      <c r="R10" s="157"/>
      <c r="S10" s="157" t="s">
        <v>114</v>
      </c>
      <c r="T10" s="157" t="s">
        <v>115</v>
      </c>
      <c r="U10" s="157">
        <v>0</v>
      </c>
      <c r="V10" s="157">
        <f t="shared" si="6"/>
        <v>0</v>
      </c>
      <c r="W10" s="157"/>
      <c r="X10" s="157" t="s">
        <v>139</v>
      </c>
      <c r="Y10" s="157" t="s">
        <v>117</v>
      </c>
      <c r="Z10" s="147"/>
      <c r="AA10" s="147"/>
      <c r="AB10" s="147"/>
      <c r="AC10" s="147"/>
      <c r="AD10" s="147"/>
      <c r="AE10" s="147"/>
      <c r="AF10" s="147"/>
      <c r="AG10" s="147" t="s">
        <v>140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1" x14ac:dyDescent="0.2">
      <c r="A11" s="174">
        <v>3</v>
      </c>
      <c r="B11" s="175" t="s">
        <v>143</v>
      </c>
      <c r="C11" s="181" t="s">
        <v>144</v>
      </c>
      <c r="D11" s="176" t="s">
        <v>138</v>
      </c>
      <c r="E11" s="177">
        <v>89.12</v>
      </c>
      <c r="F11" s="178"/>
      <c r="G11" s="179">
        <f t="shared" si="0"/>
        <v>0</v>
      </c>
      <c r="H11" s="158"/>
      <c r="I11" s="157">
        <f t="shared" si="1"/>
        <v>0</v>
      </c>
      <c r="J11" s="158"/>
      <c r="K11" s="157">
        <f t="shared" si="2"/>
        <v>0</v>
      </c>
      <c r="L11" s="157">
        <v>21</v>
      </c>
      <c r="M11" s="157">
        <f t="shared" si="3"/>
        <v>0</v>
      </c>
      <c r="N11" s="156">
        <v>2.0000000000000002E-5</v>
      </c>
      <c r="O11" s="156">
        <f t="shared" si="4"/>
        <v>0</v>
      </c>
      <c r="P11" s="156">
        <v>0</v>
      </c>
      <c r="Q11" s="156">
        <f t="shared" si="5"/>
        <v>0</v>
      </c>
      <c r="R11" s="157"/>
      <c r="S11" s="157" t="s">
        <v>145</v>
      </c>
      <c r="T11" s="157" t="s">
        <v>115</v>
      </c>
      <c r="U11" s="157">
        <v>0</v>
      </c>
      <c r="V11" s="157">
        <f t="shared" si="6"/>
        <v>0</v>
      </c>
      <c r="W11" s="157"/>
      <c r="X11" s="157" t="s">
        <v>139</v>
      </c>
      <c r="Y11" s="157" t="s">
        <v>117</v>
      </c>
      <c r="Z11" s="147"/>
      <c r="AA11" s="147"/>
      <c r="AB11" s="147"/>
      <c r="AC11" s="147"/>
      <c r="AD11" s="147"/>
      <c r="AE11" s="147"/>
      <c r="AF11" s="147"/>
      <c r="AG11" s="147" t="s">
        <v>140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1" x14ac:dyDescent="0.2">
      <c r="A12" s="174">
        <v>4</v>
      </c>
      <c r="B12" s="175" t="s">
        <v>146</v>
      </c>
      <c r="C12" s="181" t="s">
        <v>147</v>
      </c>
      <c r="D12" s="176" t="s">
        <v>148</v>
      </c>
      <c r="E12" s="177">
        <v>10</v>
      </c>
      <c r="F12" s="178"/>
      <c r="G12" s="179">
        <f t="shared" si="0"/>
        <v>0</v>
      </c>
      <c r="H12" s="158"/>
      <c r="I12" s="157">
        <f t="shared" si="1"/>
        <v>0</v>
      </c>
      <c r="J12" s="158"/>
      <c r="K12" s="157">
        <f t="shared" si="2"/>
        <v>0</v>
      </c>
      <c r="L12" s="157">
        <v>21</v>
      </c>
      <c r="M12" s="157">
        <f t="shared" si="3"/>
        <v>0</v>
      </c>
      <c r="N12" s="156">
        <v>0</v>
      </c>
      <c r="O12" s="156">
        <f t="shared" si="4"/>
        <v>0</v>
      </c>
      <c r="P12" s="156">
        <v>0</v>
      </c>
      <c r="Q12" s="156">
        <f t="shared" si="5"/>
        <v>0</v>
      </c>
      <c r="R12" s="157"/>
      <c r="S12" s="157" t="s">
        <v>114</v>
      </c>
      <c r="T12" s="157" t="s">
        <v>115</v>
      </c>
      <c r="U12" s="157">
        <v>0</v>
      </c>
      <c r="V12" s="157">
        <f t="shared" si="6"/>
        <v>0</v>
      </c>
      <c r="W12" s="157"/>
      <c r="X12" s="157" t="s">
        <v>139</v>
      </c>
      <c r="Y12" s="157" t="s">
        <v>117</v>
      </c>
      <c r="Z12" s="147"/>
      <c r="AA12" s="147"/>
      <c r="AB12" s="147"/>
      <c r="AC12" s="147"/>
      <c r="AD12" s="147"/>
      <c r="AE12" s="147"/>
      <c r="AF12" s="147"/>
      <c r="AG12" s="147" t="s">
        <v>140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4">
        <v>5</v>
      </c>
      <c r="B13" s="175" t="s">
        <v>149</v>
      </c>
      <c r="C13" s="181" t="s">
        <v>150</v>
      </c>
      <c r="D13" s="176" t="s">
        <v>138</v>
      </c>
      <c r="E13" s="177">
        <v>746.68</v>
      </c>
      <c r="F13" s="178"/>
      <c r="G13" s="179">
        <f t="shared" si="0"/>
        <v>0</v>
      </c>
      <c r="H13" s="158"/>
      <c r="I13" s="157">
        <f t="shared" si="1"/>
        <v>0</v>
      </c>
      <c r="J13" s="158"/>
      <c r="K13" s="157">
        <f t="shared" si="2"/>
        <v>0</v>
      </c>
      <c r="L13" s="157">
        <v>21</v>
      </c>
      <c r="M13" s="157">
        <f t="shared" si="3"/>
        <v>0</v>
      </c>
      <c r="N13" s="156">
        <v>0</v>
      </c>
      <c r="O13" s="156">
        <f t="shared" si="4"/>
        <v>0</v>
      </c>
      <c r="P13" s="156">
        <v>0</v>
      </c>
      <c r="Q13" s="156">
        <f t="shared" si="5"/>
        <v>0</v>
      </c>
      <c r="R13" s="157"/>
      <c r="S13" s="157" t="s">
        <v>114</v>
      </c>
      <c r="T13" s="157" t="s">
        <v>115</v>
      </c>
      <c r="U13" s="157">
        <v>0</v>
      </c>
      <c r="V13" s="157">
        <f t="shared" si="6"/>
        <v>0</v>
      </c>
      <c r="W13" s="157"/>
      <c r="X13" s="157" t="s">
        <v>139</v>
      </c>
      <c r="Y13" s="157" t="s">
        <v>117</v>
      </c>
      <c r="Z13" s="147"/>
      <c r="AA13" s="147"/>
      <c r="AB13" s="147"/>
      <c r="AC13" s="147"/>
      <c r="AD13" s="147"/>
      <c r="AE13" s="147"/>
      <c r="AF13" s="147"/>
      <c r="AG13" s="147" t="s">
        <v>140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4">
        <v>6</v>
      </c>
      <c r="B14" s="175" t="s">
        <v>151</v>
      </c>
      <c r="C14" s="181" t="s">
        <v>152</v>
      </c>
      <c r="D14" s="176" t="s">
        <v>138</v>
      </c>
      <c r="E14" s="177">
        <v>1103.1600000000001</v>
      </c>
      <c r="F14" s="178"/>
      <c r="G14" s="179">
        <f t="shared" si="0"/>
        <v>0</v>
      </c>
      <c r="H14" s="158"/>
      <c r="I14" s="157">
        <f t="shared" si="1"/>
        <v>0</v>
      </c>
      <c r="J14" s="158"/>
      <c r="K14" s="157">
        <f t="shared" si="2"/>
        <v>0</v>
      </c>
      <c r="L14" s="157">
        <v>21</v>
      </c>
      <c r="M14" s="157">
        <f t="shared" si="3"/>
        <v>0</v>
      </c>
      <c r="N14" s="156">
        <v>0</v>
      </c>
      <c r="O14" s="156">
        <f t="shared" si="4"/>
        <v>0</v>
      </c>
      <c r="P14" s="156">
        <v>0</v>
      </c>
      <c r="Q14" s="156">
        <f t="shared" si="5"/>
        <v>0</v>
      </c>
      <c r="R14" s="157"/>
      <c r="S14" s="157" t="s">
        <v>114</v>
      </c>
      <c r="T14" s="157" t="s">
        <v>115</v>
      </c>
      <c r="U14" s="157">
        <v>0</v>
      </c>
      <c r="V14" s="157">
        <f t="shared" si="6"/>
        <v>0</v>
      </c>
      <c r="W14" s="157"/>
      <c r="X14" s="157" t="s">
        <v>139</v>
      </c>
      <c r="Y14" s="157" t="s">
        <v>117</v>
      </c>
      <c r="Z14" s="147"/>
      <c r="AA14" s="147"/>
      <c r="AB14" s="147"/>
      <c r="AC14" s="147"/>
      <c r="AD14" s="147"/>
      <c r="AE14" s="147"/>
      <c r="AF14" s="147"/>
      <c r="AG14" s="147" t="s">
        <v>140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4">
        <v>7</v>
      </c>
      <c r="B15" s="175" t="s">
        <v>153</v>
      </c>
      <c r="C15" s="181" t="s">
        <v>154</v>
      </c>
      <c r="D15" s="176" t="s">
        <v>138</v>
      </c>
      <c r="E15" s="177">
        <v>330.94</v>
      </c>
      <c r="F15" s="178"/>
      <c r="G15" s="179">
        <f t="shared" si="0"/>
        <v>0</v>
      </c>
      <c r="H15" s="158"/>
      <c r="I15" s="157">
        <f t="shared" si="1"/>
        <v>0</v>
      </c>
      <c r="J15" s="158"/>
      <c r="K15" s="157">
        <f t="shared" si="2"/>
        <v>0</v>
      </c>
      <c r="L15" s="157">
        <v>21</v>
      </c>
      <c r="M15" s="157">
        <f t="shared" si="3"/>
        <v>0</v>
      </c>
      <c r="N15" s="156">
        <v>0</v>
      </c>
      <c r="O15" s="156">
        <f t="shared" si="4"/>
        <v>0</v>
      </c>
      <c r="P15" s="156">
        <v>0</v>
      </c>
      <c r="Q15" s="156">
        <f t="shared" si="5"/>
        <v>0</v>
      </c>
      <c r="R15" s="157"/>
      <c r="S15" s="157" t="s">
        <v>114</v>
      </c>
      <c r="T15" s="157" t="s">
        <v>115</v>
      </c>
      <c r="U15" s="157">
        <v>0</v>
      </c>
      <c r="V15" s="157">
        <f t="shared" si="6"/>
        <v>0</v>
      </c>
      <c r="W15" s="157"/>
      <c r="X15" s="157" t="s">
        <v>139</v>
      </c>
      <c r="Y15" s="157" t="s">
        <v>117</v>
      </c>
      <c r="Z15" s="147"/>
      <c r="AA15" s="147"/>
      <c r="AB15" s="147"/>
      <c r="AC15" s="147"/>
      <c r="AD15" s="147"/>
      <c r="AE15" s="147"/>
      <c r="AF15" s="147"/>
      <c r="AG15" s="147" t="s">
        <v>140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4">
        <v>8</v>
      </c>
      <c r="B16" s="175" t="s">
        <v>155</v>
      </c>
      <c r="C16" s="181" t="s">
        <v>156</v>
      </c>
      <c r="D16" s="176" t="s">
        <v>138</v>
      </c>
      <c r="E16" s="177">
        <v>1103.1600000000001</v>
      </c>
      <c r="F16" s="178"/>
      <c r="G16" s="179">
        <f t="shared" si="0"/>
        <v>0</v>
      </c>
      <c r="H16" s="158"/>
      <c r="I16" s="157">
        <f t="shared" si="1"/>
        <v>0</v>
      </c>
      <c r="J16" s="158"/>
      <c r="K16" s="157">
        <f t="shared" si="2"/>
        <v>0</v>
      </c>
      <c r="L16" s="157">
        <v>21</v>
      </c>
      <c r="M16" s="157">
        <f t="shared" si="3"/>
        <v>0</v>
      </c>
      <c r="N16" s="156">
        <v>0</v>
      </c>
      <c r="O16" s="156">
        <f t="shared" si="4"/>
        <v>0</v>
      </c>
      <c r="P16" s="156">
        <v>0</v>
      </c>
      <c r="Q16" s="156">
        <f t="shared" si="5"/>
        <v>0</v>
      </c>
      <c r="R16" s="157"/>
      <c r="S16" s="157" t="s">
        <v>114</v>
      </c>
      <c r="T16" s="157" t="s">
        <v>115</v>
      </c>
      <c r="U16" s="157">
        <v>0</v>
      </c>
      <c r="V16" s="157">
        <f t="shared" si="6"/>
        <v>0</v>
      </c>
      <c r="W16" s="157"/>
      <c r="X16" s="157" t="s">
        <v>139</v>
      </c>
      <c r="Y16" s="157" t="s">
        <v>117</v>
      </c>
      <c r="Z16" s="147"/>
      <c r="AA16" s="147"/>
      <c r="AB16" s="147"/>
      <c r="AC16" s="147"/>
      <c r="AD16" s="147"/>
      <c r="AE16" s="147"/>
      <c r="AF16" s="147"/>
      <c r="AG16" s="147" t="s">
        <v>140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1" x14ac:dyDescent="0.2">
      <c r="A17" s="174">
        <v>9</v>
      </c>
      <c r="B17" s="175" t="s">
        <v>157</v>
      </c>
      <c r="C17" s="181" t="s">
        <v>158</v>
      </c>
      <c r="D17" s="176" t="s">
        <v>138</v>
      </c>
      <c r="E17" s="177">
        <v>450</v>
      </c>
      <c r="F17" s="178"/>
      <c r="G17" s="179">
        <f t="shared" si="0"/>
        <v>0</v>
      </c>
      <c r="H17" s="158"/>
      <c r="I17" s="157">
        <f t="shared" si="1"/>
        <v>0</v>
      </c>
      <c r="J17" s="158"/>
      <c r="K17" s="157">
        <f t="shared" si="2"/>
        <v>0</v>
      </c>
      <c r="L17" s="157">
        <v>21</v>
      </c>
      <c r="M17" s="157">
        <f t="shared" si="3"/>
        <v>0</v>
      </c>
      <c r="N17" s="156">
        <v>0</v>
      </c>
      <c r="O17" s="156">
        <f t="shared" si="4"/>
        <v>0</v>
      </c>
      <c r="P17" s="156">
        <v>0</v>
      </c>
      <c r="Q17" s="156">
        <f t="shared" si="5"/>
        <v>0</v>
      </c>
      <c r="R17" s="157"/>
      <c r="S17" s="157" t="s">
        <v>145</v>
      </c>
      <c r="T17" s="157" t="s">
        <v>115</v>
      </c>
      <c r="U17" s="157">
        <v>0</v>
      </c>
      <c r="V17" s="157">
        <f t="shared" si="6"/>
        <v>0</v>
      </c>
      <c r="W17" s="157"/>
      <c r="X17" s="157" t="s">
        <v>139</v>
      </c>
      <c r="Y17" s="157" t="s">
        <v>117</v>
      </c>
      <c r="Z17" s="147"/>
      <c r="AA17" s="147"/>
      <c r="AB17" s="147"/>
      <c r="AC17" s="147"/>
      <c r="AD17" s="147"/>
      <c r="AE17" s="147"/>
      <c r="AF17" s="147"/>
      <c r="AG17" s="147" t="s">
        <v>140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">
      <c r="A18" s="161" t="s">
        <v>109</v>
      </c>
      <c r="B18" s="162" t="s">
        <v>59</v>
      </c>
      <c r="C18" s="180" t="s">
        <v>60</v>
      </c>
      <c r="D18" s="163"/>
      <c r="E18" s="164"/>
      <c r="F18" s="165"/>
      <c r="G18" s="166">
        <f>SUMIF(AG19:AG29,"&lt;&gt;NOR",G19:G29)</f>
        <v>0</v>
      </c>
      <c r="H18" s="160"/>
      <c r="I18" s="160">
        <f>SUM(I19:I29)</f>
        <v>0</v>
      </c>
      <c r="J18" s="160"/>
      <c r="K18" s="160">
        <f>SUM(K19:K29)</f>
        <v>0</v>
      </c>
      <c r="L18" s="160"/>
      <c r="M18" s="160">
        <f>SUM(M19:M29)</f>
        <v>0</v>
      </c>
      <c r="N18" s="159"/>
      <c r="O18" s="159">
        <f>SUM(O19:O29)</f>
        <v>37.21</v>
      </c>
      <c r="P18" s="159"/>
      <c r="Q18" s="159">
        <f>SUM(Q19:Q29)</f>
        <v>0</v>
      </c>
      <c r="R18" s="160"/>
      <c r="S18" s="160"/>
      <c r="T18" s="160"/>
      <c r="U18" s="160"/>
      <c r="V18" s="160">
        <f>SUM(V19:V29)</f>
        <v>0</v>
      </c>
      <c r="W18" s="160"/>
      <c r="X18" s="160"/>
      <c r="Y18" s="160"/>
      <c r="AG18" t="s">
        <v>110</v>
      </c>
    </row>
    <row r="19" spans="1:60" ht="22.5" outlineLevel="1" x14ac:dyDescent="0.2">
      <c r="A19" s="174">
        <v>10</v>
      </c>
      <c r="B19" s="175" t="s">
        <v>159</v>
      </c>
      <c r="C19" s="181" t="s">
        <v>160</v>
      </c>
      <c r="D19" s="176" t="s">
        <v>138</v>
      </c>
      <c r="E19" s="177">
        <v>1568.6</v>
      </c>
      <c r="F19" s="178"/>
      <c r="G19" s="179">
        <f>ROUND(E19*F19,2)</f>
        <v>0</v>
      </c>
      <c r="H19" s="158"/>
      <c r="I19" s="157">
        <f>ROUND(E19*H19,2)</f>
        <v>0</v>
      </c>
      <c r="J19" s="158"/>
      <c r="K19" s="157">
        <f>ROUND(E19*J19,2)</f>
        <v>0</v>
      </c>
      <c r="L19" s="157">
        <v>21</v>
      </c>
      <c r="M19" s="157">
        <f>G19*(1+L19/100)</f>
        <v>0</v>
      </c>
      <c r="N19" s="156">
        <v>2.3720000000000001E-2</v>
      </c>
      <c r="O19" s="156">
        <f>ROUND(E19*N19,2)</f>
        <v>37.21</v>
      </c>
      <c r="P19" s="156">
        <v>0</v>
      </c>
      <c r="Q19" s="156">
        <f>ROUND(E19*P19,2)</f>
        <v>0</v>
      </c>
      <c r="R19" s="157"/>
      <c r="S19" s="157" t="s">
        <v>145</v>
      </c>
      <c r="T19" s="157" t="s">
        <v>115</v>
      </c>
      <c r="U19" s="157">
        <v>0</v>
      </c>
      <c r="V19" s="157">
        <f>ROUND(E19*U19,2)</f>
        <v>0</v>
      </c>
      <c r="W19" s="157"/>
      <c r="X19" s="157" t="s">
        <v>139</v>
      </c>
      <c r="Y19" s="157" t="s">
        <v>117</v>
      </c>
      <c r="Z19" s="147"/>
      <c r="AA19" s="147"/>
      <c r="AB19" s="147"/>
      <c r="AC19" s="147"/>
      <c r="AD19" s="147"/>
      <c r="AE19" s="147"/>
      <c r="AF19" s="147"/>
      <c r="AG19" s="147" t="s">
        <v>140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68">
        <v>11</v>
      </c>
      <c r="B20" s="169" t="s">
        <v>161</v>
      </c>
      <c r="C20" s="182" t="s">
        <v>162</v>
      </c>
      <c r="D20" s="170" t="s">
        <v>138</v>
      </c>
      <c r="E20" s="171">
        <v>3137.2</v>
      </c>
      <c r="F20" s="172"/>
      <c r="G20" s="173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21</v>
      </c>
      <c r="M20" s="157">
        <f>G20*(1+L20/100)</f>
        <v>0</v>
      </c>
      <c r="N20" s="156">
        <v>0</v>
      </c>
      <c r="O20" s="156">
        <f>ROUND(E20*N20,2)</f>
        <v>0</v>
      </c>
      <c r="P20" s="156">
        <v>0</v>
      </c>
      <c r="Q20" s="156">
        <f>ROUND(E20*P20,2)</f>
        <v>0</v>
      </c>
      <c r="R20" s="157"/>
      <c r="S20" s="157" t="s">
        <v>114</v>
      </c>
      <c r="T20" s="157" t="s">
        <v>115</v>
      </c>
      <c r="U20" s="157">
        <v>0</v>
      </c>
      <c r="V20" s="157">
        <f>ROUND(E20*U20,2)</f>
        <v>0</v>
      </c>
      <c r="W20" s="157"/>
      <c r="X20" s="157" t="s">
        <v>139</v>
      </c>
      <c r="Y20" s="157" t="s">
        <v>117</v>
      </c>
      <c r="Z20" s="147"/>
      <c r="AA20" s="147"/>
      <c r="AB20" s="147"/>
      <c r="AC20" s="147"/>
      <c r="AD20" s="147"/>
      <c r="AE20" s="147"/>
      <c r="AF20" s="147"/>
      <c r="AG20" s="147" t="s">
        <v>140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88" t="s">
        <v>163</v>
      </c>
      <c r="D21" s="186"/>
      <c r="E21" s="187"/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164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88" t="s">
        <v>165</v>
      </c>
      <c r="D22" s="186"/>
      <c r="E22" s="187">
        <v>3137.2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164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1" x14ac:dyDescent="0.2">
      <c r="A23" s="174">
        <v>12</v>
      </c>
      <c r="B23" s="175" t="s">
        <v>166</v>
      </c>
      <c r="C23" s="181" t="s">
        <v>167</v>
      </c>
      <c r="D23" s="176" t="s">
        <v>138</v>
      </c>
      <c r="E23" s="177">
        <v>1568.6</v>
      </c>
      <c r="F23" s="178"/>
      <c r="G23" s="179">
        <f>ROUND(E23*F23,2)</f>
        <v>0</v>
      </c>
      <c r="H23" s="158"/>
      <c r="I23" s="157">
        <f>ROUND(E23*H23,2)</f>
        <v>0</v>
      </c>
      <c r="J23" s="158"/>
      <c r="K23" s="157">
        <f>ROUND(E23*J23,2)</f>
        <v>0</v>
      </c>
      <c r="L23" s="157">
        <v>21</v>
      </c>
      <c r="M23" s="157">
        <f>G23*(1+L23/100)</f>
        <v>0</v>
      </c>
      <c r="N23" s="156">
        <v>0</v>
      </c>
      <c r="O23" s="156">
        <f>ROUND(E23*N23,2)</f>
        <v>0</v>
      </c>
      <c r="P23" s="156">
        <v>0</v>
      </c>
      <c r="Q23" s="156">
        <f>ROUND(E23*P23,2)</f>
        <v>0</v>
      </c>
      <c r="R23" s="157"/>
      <c r="S23" s="157" t="s">
        <v>114</v>
      </c>
      <c r="T23" s="157" t="s">
        <v>115</v>
      </c>
      <c r="U23" s="157">
        <v>0</v>
      </c>
      <c r="V23" s="157">
        <f>ROUND(E23*U23,2)</f>
        <v>0</v>
      </c>
      <c r="W23" s="157"/>
      <c r="X23" s="157" t="s">
        <v>139</v>
      </c>
      <c r="Y23" s="157" t="s">
        <v>117</v>
      </c>
      <c r="Z23" s="147"/>
      <c r="AA23" s="147"/>
      <c r="AB23" s="147"/>
      <c r="AC23" s="147"/>
      <c r="AD23" s="147"/>
      <c r="AE23" s="147"/>
      <c r="AF23" s="147"/>
      <c r="AG23" s="147" t="s">
        <v>140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4">
        <v>13</v>
      </c>
      <c r="B24" s="175" t="s">
        <v>168</v>
      </c>
      <c r="C24" s="181" t="s">
        <v>169</v>
      </c>
      <c r="D24" s="176" t="s">
        <v>138</v>
      </c>
      <c r="E24" s="177">
        <v>356.48</v>
      </c>
      <c r="F24" s="178"/>
      <c r="G24" s="179">
        <f>ROUND(E24*F24,2)</f>
        <v>0</v>
      </c>
      <c r="H24" s="158"/>
      <c r="I24" s="157">
        <f>ROUND(E24*H24,2)</f>
        <v>0</v>
      </c>
      <c r="J24" s="158"/>
      <c r="K24" s="157">
        <f>ROUND(E24*J24,2)</f>
        <v>0</v>
      </c>
      <c r="L24" s="157">
        <v>21</v>
      </c>
      <c r="M24" s="157">
        <f>G24*(1+L24/100)</f>
        <v>0</v>
      </c>
      <c r="N24" s="156">
        <v>0</v>
      </c>
      <c r="O24" s="156">
        <f>ROUND(E24*N24,2)</f>
        <v>0</v>
      </c>
      <c r="P24" s="156">
        <v>0</v>
      </c>
      <c r="Q24" s="156">
        <f>ROUND(E24*P24,2)</f>
        <v>0</v>
      </c>
      <c r="R24" s="157"/>
      <c r="S24" s="157" t="s">
        <v>114</v>
      </c>
      <c r="T24" s="157" t="s">
        <v>115</v>
      </c>
      <c r="U24" s="157">
        <v>0</v>
      </c>
      <c r="V24" s="157">
        <f>ROUND(E24*U24,2)</f>
        <v>0</v>
      </c>
      <c r="W24" s="157"/>
      <c r="X24" s="157" t="s">
        <v>139</v>
      </c>
      <c r="Y24" s="157" t="s">
        <v>117</v>
      </c>
      <c r="Z24" s="147"/>
      <c r="AA24" s="147"/>
      <c r="AB24" s="147"/>
      <c r="AC24" s="147"/>
      <c r="AD24" s="147"/>
      <c r="AE24" s="147"/>
      <c r="AF24" s="147"/>
      <c r="AG24" s="147" t="s">
        <v>140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4">
        <v>14</v>
      </c>
      <c r="B25" s="175" t="s">
        <v>170</v>
      </c>
      <c r="C25" s="181" t="s">
        <v>171</v>
      </c>
      <c r="D25" s="176" t="s">
        <v>172</v>
      </c>
      <c r="E25" s="177">
        <v>2</v>
      </c>
      <c r="F25" s="178"/>
      <c r="G25" s="179">
        <f>ROUND(E25*F25,2)</f>
        <v>0</v>
      </c>
      <c r="H25" s="158"/>
      <c r="I25" s="157">
        <f>ROUND(E25*H25,2)</f>
        <v>0</v>
      </c>
      <c r="J25" s="158"/>
      <c r="K25" s="157">
        <f>ROUND(E25*J25,2)</f>
        <v>0</v>
      </c>
      <c r="L25" s="157">
        <v>21</v>
      </c>
      <c r="M25" s="157">
        <f>G25*(1+L25/100)</f>
        <v>0</v>
      </c>
      <c r="N25" s="156">
        <v>0</v>
      </c>
      <c r="O25" s="156">
        <f>ROUND(E25*N25,2)</f>
        <v>0</v>
      </c>
      <c r="P25" s="156">
        <v>0</v>
      </c>
      <c r="Q25" s="156">
        <f>ROUND(E25*P25,2)</f>
        <v>0</v>
      </c>
      <c r="R25" s="157"/>
      <c r="S25" s="157" t="s">
        <v>145</v>
      </c>
      <c r="T25" s="157" t="s">
        <v>115</v>
      </c>
      <c r="U25" s="157">
        <v>0</v>
      </c>
      <c r="V25" s="157">
        <f>ROUND(E25*U25,2)</f>
        <v>0</v>
      </c>
      <c r="W25" s="157"/>
      <c r="X25" s="157" t="s">
        <v>139</v>
      </c>
      <c r="Y25" s="157" t="s">
        <v>117</v>
      </c>
      <c r="Z25" s="147"/>
      <c r="AA25" s="147"/>
      <c r="AB25" s="147"/>
      <c r="AC25" s="147"/>
      <c r="AD25" s="147"/>
      <c r="AE25" s="147"/>
      <c r="AF25" s="147"/>
      <c r="AG25" s="147" t="s">
        <v>140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68">
        <v>15</v>
      </c>
      <c r="B26" s="169" t="s">
        <v>173</v>
      </c>
      <c r="C26" s="182" t="s">
        <v>174</v>
      </c>
      <c r="D26" s="170" t="s">
        <v>172</v>
      </c>
      <c r="E26" s="171">
        <v>4</v>
      </c>
      <c r="F26" s="172"/>
      <c r="G26" s="173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21</v>
      </c>
      <c r="M26" s="157">
        <f>G26*(1+L26/100)</f>
        <v>0</v>
      </c>
      <c r="N26" s="156">
        <v>0</v>
      </c>
      <c r="O26" s="156">
        <f>ROUND(E26*N26,2)</f>
        <v>0</v>
      </c>
      <c r="P26" s="156">
        <v>0</v>
      </c>
      <c r="Q26" s="156">
        <f>ROUND(E26*P26,2)</f>
        <v>0</v>
      </c>
      <c r="R26" s="157"/>
      <c r="S26" s="157" t="s">
        <v>114</v>
      </c>
      <c r="T26" s="157" t="s">
        <v>115</v>
      </c>
      <c r="U26" s="157">
        <v>0</v>
      </c>
      <c r="V26" s="157">
        <f>ROUND(E26*U26,2)</f>
        <v>0</v>
      </c>
      <c r="W26" s="157"/>
      <c r="X26" s="157" t="s">
        <v>139</v>
      </c>
      <c r="Y26" s="157" t="s">
        <v>117</v>
      </c>
      <c r="Z26" s="147"/>
      <c r="AA26" s="147"/>
      <c r="AB26" s="147"/>
      <c r="AC26" s="147"/>
      <c r="AD26" s="147"/>
      <c r="AE26" s="147"/>
      <c r="AF26" s="147"/>
      <c r="AG26" s="147" t="s">
        <v>140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8" t="s">
        <v>175</v>
      </c>
      <c r="D27" s="186"/>
      <c r="E27" s="187"/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164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188" t="s">
        <v>176</v>
      </c>
      <c r="D28" s="186"/>
      <c r="E28" s="187">
        <v>4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164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4">
        <v>16</v>
      </c>
      <c r="B29" s="175" t="s">
        <v>177</v>
      </c>
      <c r="C29" s="181" t="s">
        <v>178</v>
      </c>
      <c r="D29" s="176" t="s">
        <v>172</v>
      </c>
      <c r="E29" s="177">
        <v>2</v>
      </c>
      <c r="F29" s="178"/>
      <c r="G29" s="179">
        <f>ROUND(E29*F29,2)</f>
        <v>0</v>
      </c>
      <c r="H29" s="158"/>
      <c r="I29" s="157">
        <f>ROUND(E29*H29,2)</f>
        <v>0</v>
      </c>
      <c r="J29" s="158"/>
      <c r="K29" s="157">
        <f>ROUND(E29*J29,2)</f>
        <v>0</v>
      </c>
      <c r="L29" s="157">
        <v>21</v>
      </c>
      <c r="M29" s="157">
        <f>G29*(1+L29/100)</f>
        <v>0</v>
      </c>
      <c r="N29" s="156">
        <v>0</v>
      </c>
      <c r="O29" s="156">
        <f>ROUND(E29*N29,2)</f>
        <v>0</v>
      </c>
      <c r="P29" s="156">
        <v>0</v>
      </c>
      <c r="Q29" s="156">
        <f>ROUND(E29*P29,2)</f>
        <v>0</v>
      </c>
      <c r="R29" s="157"/>
      <c r="S29" s="157" t="s">
        <v>114</v>
      </c>
      <c r="T29" s="157" t="s">
        <v>115</v>
      </c>
      <c r="U29" s="157">
        <v>0</v>
      </c>
      <c r="V29" s="157">
        <f>ROUND(E29*U29,2)</f>
        <v>0</v>
      </c>
      <c r="W29" s="157"/>
      <c r="X29" s="157" t="s">
        <v>139</v>
      </c>
      <c r="Y29" s="157" t="s">
        <v>117</v>
      </c>
      <c r="Z29" s="147"/>
      <c r="AA29" s="147"/>
      <c r="AB29" s="147"/>
      <c r="AC29" s="147"/>
      <c r="AD29" s="147"/>
      <c r="AE29" s="147"/>
      <c r="AF29" s="147"/>
      <c r="AG29" s="147" t="s">
        <v>140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ht="25.5" x14ac:dyDescent="0.2">
      <c r="A30" s="161" t="s">
        <v>109</v>
      </c>
      <c r="B30" s="162" t="s">
        <v>61</v>
      </c>
      <c r="C30" s="180" t="s">
        <v>62</v>
      </c>
      <c r="D30" s="163"/>
      <c r="E30" s="164"/>
      <c r="F30" s="165"/>
      <c r="G30" s="166">
        <f>SUMIF(AG31:AG31,"&lt;&gt;NOR",G31:G31)</f>
        <v>0</v>
      </c>
      <c r="H30" s="160"/>
      <c r="I30" s="160">
        <f>SUM(I31:I31)</f>
        <v>0</v>
      </c>
      <c r="J30" s="160"/>
      <c r="K30" s="160">
        <f>SUM(K31:K31)</f>
        <v>0</v>
      </c>
      <c r="L30" s="160"/>
      <c r="M30" s="160">
        <f>SUM(M31:M31)</f>
        <v>0</v>
      </c>
      <c r="N30" s="159"/>
      <c r="O30" s="159">
        <f>SUM(O31:O31)</f>
        <v>0.06</v>
      </c>
      <c r="P30" s="159"/>
      <c r="Q30" s="159">
        <f>SUM(Q31:Q31)</f>
        <v>0</v>
      </c>
      <c r="R30" s="160"/>
      <c r="S30" s="160"/>
      <c r="T30" s="160"/>
      <c r="U30" s="160"/>
      <c r="V30" s="160">
        <f>SUM(V31:V31)</f>
        <v>0</v>
      </c>
      <c r="W30" s="160"/>
      <c r="X30" s="160"/>
      <c r="Y30" s="160"/>
      <c r="AG30" t="s">
        <v>110</v>
      </c>
    </row>
    <row r="31" spans="1:60" outlineLevel="1" x14ac:dyDescent="0.2">
      <c r="A31" s="174">
        <v>17</v>
      </c>
      <c r="B31" s="175" t="s">
        <v>179</v>
      </c>
      <c r="C31" s="181" t="s">
        <v>180</v>
      </c>
      <c r="D31" s="176" t="s">
        <v>138</v>
      </c>
      <c r="E31" s="177">
        <v>1375</v>
      </c>
      <c r="F31" s="178"/>
      <c r="G31" s="179">
        <f>ROUND(E31*F31,2)</f>
        <v>0</v>
      </c>
      <c r="H31" s="158"/>
      <c r="I31" s="157">
        <f>ROUND(E31*H31,2)</f>
        <v>0</v>
      </c>
      <c r="J31" s="158"/>
      <c r="K31" s="157">
        <f>ROUND(E31*J31,2)</f>
        <v>0</v>
      </c>
      <c r="L31" s="157">
        <v>21</v>
      </c>
      <c r="M31" s="157">
        <f>G31*(1+L31/100)</f>
        <v>0</v>
      </c>
      <c r="N31" s="156">
        <v>4.0000000000000003E-5</v>
      </c>
      <c r="O31" s="156">
        <f>ROUND(E31*N31,2)</f>
        <v>0.06</v>
      </c>
      <c r="P31" s="156">
        <v>0</v>
      </c>
      <c r="Q31" s="156">
        <f>ROUND(E31*P31,2)</f>
        <v>0</v>
      </c>
      <c r="R31" s="157"/>
      <c r="S31" s="157" t="s">
        <v>145</v>
      </c>
      <c r="T31" s="157" t="s">
        <v>115</v>
      </c>
      <c r="U31" s="157">
        <v>0</v>
      </c>
      <c r="V31" s="157">
        <f>ROUND(E31*U31,2)</f>
        <v>0</v>
      </c>
      <c r="W31" s="157"/>
      <c r="X31" s="157" t="s">
        <v>139</v>
      </c>
      <c r="Y31" s="157" t="s">
        <v>117</v>
      </c>
      <c r="Z31" s="147"/>
      <c r="AA31" s="147"/>
      <c r="AB31" s="147"/>
      <c r="AC31" s="147"/>
      <c r="AD31" s="147"/>
      <c r="AE31" s="147"/>
      <c r="AF31" s="147"/>
      <c r="AG31" s="147" t="s">
        <v>140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">
      <c r="A32" s="161" t="s">
        <v>109</v>
      </c>
      <c r="B32" s="162" t="s">
        <v>63</v>
      </c>
      <c r="C32" s="180" t="s">
        <v>64</v>
      </c>
      <c r="D32" s="163"/>
      <c r="E32" s="164"/>
      <c r="F32" s="165"/>
      <c r="G32" s="166">
        <f>SUMIF(AG33:AG36,"&lt;&gt;NOR",G33:G36)</f>
        <v>0</v>
      </c>
      <c r="H32" s="160"/>
      <c r="I32" s="160">
        <f>SUM(I33:I36)</f>
        <v>0</v>
      </c>
      <c r="J32" s="160"/>
      <c r="K32" s="160">
        <f>SUM(K33:K36)</f>
        <v>0</v>
      </c>
      <c r="L32" s="160"/>
      <c r="M32" s="160">
        <f>SUM(M33:M36)</f>
        <v>0</v>
      </c>
      <c r="N32" s="159"/>
      <c r="O32" s="159">
        <f>SUM(O33:O36)</f>
        <v>0</v>
      </c>
      <c r="P32" s="159"/>
      <c r="Q32" s="159">
        <f>SUM(Q33:Q36)</f>
        <v>0</v>
      </c>
      <c r="R32" s="160"/>
      <c r="S32" s="160"/>
      <c r="T32" s="160"/>
      <c r="U32" s="160"/>
      <c r="V32" s="160">
        <f>SUM(V33:V36)</f>
        <v>0</v>
      </c>
      <c r="W32" s="160"/>
      <c r="X32" s="160"/>
      <c r="Y32" s="160"/>
      <c r="AG32" t="s">
        <v>110</v>
      </c>
    </row>
    <row r="33" spans="1:60" outlineLevel="1" x14ac:dyDescent="0.2">
      <c r="A33" s="174">
        <v>18</v>
      </c>
      <c r="B33" s="175" t="s">
        <v>181</v>
      </c>
      <c r="C33" s="181" t="s">
        <v>182</v>
      </c>
      <c r="D33" s="176" t="s">
        <v>148</v>
      </c>
      <c r="E33" s="177">
        <v>5</v>
      </c>
      <c r="F33" s="178"/>
      <c r="G33" s="179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21</v>
      </c>
      <c r="M33" s="157">
        <f>G33*(1+L33/100)</f>
        <v>0</v>
      </c>
      <c r="N33" s="156">
        <v>0</v>
      </c>
      <c r="O33" s="156">
        <f>ROUND(E33*N33,2)</f>
        <v>0</v>
      </c>
      <c r="P33" s="156">
        <v>0</v>
      </c>
      <c r="Q33" s="156">
        <f>ROUND(E33*P33,2)</f>
        <v>0</v>
      </c>
      <c r="R33" s="157"/>
      <c r="S33" s="157" t="s">
        <v>114</v>
      </c>
      <c r="T33" s="157" t="s">
        <v>115</v>
      </c>
      <c r="U33" s="157">
        <v>0</v>
      </c>
      <c r="V33" s="157">
        <f>ROUND(E33*U33,2)</f>
        <v>0</v>
      </c>
      <c r="W33" s="157"/>
      <c r="X33" s="157" t="s">
        <v>139</v>
      </c>
      <c r="Y33" s="157" t="s">
        <v>117</v>
      </c>
      <c r="Z33" s="147"/>
      <c r="AA33" s="147"/>
      <c r="AB33" s="147"/>
      <c r="AC33" s="147"/>
      <c r="AD33" s="147"/>
      <c r="AE33" s="147"/>
      <c r="AF33" s="147"/>
      <c r="AG33" s="147" t="s">
        <v>140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ht="22.5" outlineLevel="1" x14ac:dyDescent="0.2">
      <c r="A34" s="174">
        <v>19</v>
      </c>
      <c r="B34" s="175" t="s">
        <v>183</v>
      </c>
      <c r="C34" s="181" t="s">
        <v>184</v>
      </c>
      <c r="D34" s="176" t="s">
        <v>138</v>
      </c>
      <c r="E34" s="177">
        <v>100</v>
      </c>
      <c r="F34" s="178"/>
      <c r="G34" s="179">
        <f>ROUND(E34*F34,2)</f>
        <v>0</v>
      </c>
      <c r="H34" s="158"/>
      <c r="I34" s="157">
        <f>ROUND(E34*H34,2)</f>
        <v>0</v>
      </c>
      <c r="J34" s="158"/>
      <c r="K34" s="157">
        <f>ROUND(E34*J34,2)</f>
        <v>0</v>
      </c>
      <c r="L34" s="157">
        <v>21</v>
      </c>
      <c r="M34" s="157">
        <f>G34*(1+L34/100)</f>
        <v>0</v>
      </c>
      <c r="N34" s="156">
        <v>0</v>
      </c>
      <c r="O34" s="156">
        <f>ROUND(E34*N34,2)</f>
        <v>0</v>
      </c>
      <c r="P34" s="156">
        <v>0</v>
      </c>
      <c r="Q34" s="156">
        <f>ROUND(E34*P34,2)</f>
        <v>0</v>
      </c>
      <c r="R34" s="157"/>
      <c r="S34" s="157" t="s">
        <v>114</v>
      </c>
      <c r="T34" s="157" t="s">
        <v>115</v>
      </c>
      <c r="U34" s="157">
        <v>0</v>
      </c>
      <c r="V34" s="157">
        <f>ROUND(E34*U34,2)</f>
        <v>0</v>
      </c>
      <c r="W34" s="157"/>
      <c r="X34" s="157" t="s">
        <v>139</v>
      </c>
      <c r="Y34" s="157" t="s">
        <v>117</v>
      </c>
      <c r="Z34" s="147"/>
      <c r="AA34" s="147"/>
      <c r="AB34" s="147"/>
      <c r="AC34" s="147"/>
      <c r="AD34" s="147"/>
      <c r="AE34" s="147"/>
      <c r="AF34" s="147"/>
      <c r="AG34" s="147" t="s">
        <v>140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1" x14ac:dyDescent="0.2">
      <c r="A35" s="174">
        <v>20</v>
      </c>
      <c r="B35" s="175" t="s">
        <v>185</v>
      </c>
      <c r="C35" s="181" t="s">
        <v>186</v>
      </c>
      <c r="D35" s="176" t="s">
        <v>172</v>
      </c>
      <c r="E35" s="177">
        <v>287</v>
      </c>
      <c r="F35" s="178"/>
      <c r="G35" s="179">
        <f>ROUND(E35*F35,2)</f>
        <v>0</v>
      </c>
      <c r="H35" s="158"/>
      <c r="I35" s="157">
        <f>ROUND(E35*H35,2)</f>
        <v>0</v>
      </c>
      <c r="J35" s="158"/>
      <c r="K35" s="157">
        <f>ROUND(E35*J35,2)</f>
        <v>0</v>
      </c>
      <c r="L35" s="157">
        <v>21</v>
      </c>
      <c r="M35" s="157">
        <f>G35*(1+L35/100)</f>
        <v>0</v>
      </c>
      <c r="N35" s="156">
        <v>0</v>
      </c>
      <c r="O35" s="156">
        <f>ROUND(E35*N35,2)</f>
        <v>0</v>
      </c>
      <c r="P35" s="156">
        <v>0</v>
      </c>
      <c r="Q35" s="156">
        <f>ROUND(E35*P35,2)</f>
        <v>0</v>
      </c>
      <c r="R35" s="157"/>
      <c r="S35" s="157" t="s">
        <v>114</v>
      </c>
      <c r="T35" s="157" t="s">
        <v>115</v>
      </c>
      <c r="U35" s="157">
        <v>0</v>
      </c>
      <c r="V35" s="157">
        <f>ROUND(E35*U35,2)</f>
        <v>0</v>
      </c>
      <c r="W35" s="157"/>
      <c r="X35" s="157" t="s">
        <v>139</v>
      </c>
      <c r="Y35" s="157" t="s">
        <v>117</v>
      </c>
      <c r="Z35" s="147"/>
      <c r="AA35" s="147"/>
      <c r="AB35" s="147"/>
      <c r="AC35" s="147"/>
      <c r="AD35" s="147"/>
      <c r="AE35" s="147"/>
      <c r="AF35" s="147"/>
      <c r="AG35" s="147" t="s">
        <v>140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4">
        <v>21</v>
      </c>
      <c r="B36" s="175" t="s">
        <v>187</v>
      </c>
      <c r="C36" s="181" t="s">
        <v>188</v>
      </c>
      <c r="D36" s="176" t="s">
        <v>172</v>
      </c>
      <c r="E36" s="177">
        <v>160</v>
      </c>
      <c r="F36" s="178"/>
      <c r="G36" s="179">
        <f>ROUND(E36*F36,2)</f>
        <v>0</v>
      </c>
      <c r="H36" s="158"/>
      <c r="I36" s="157">
        <f>ROUND(E36*H36,2)</f>
        <v>0</v>
      </c>
      <c r="J36" s="158"/>
      <c r="K36" s="157">
        <f>ROUND(E36*J36,2)</f>
        <v>0</v>
      </c>
      <c r="L36" s="157">
        <v>21</v>
      </c>
      <c r="M36" s="157">
        <f>G36*(1+L36/100)</f>
        <v>0</v>
      </c>
      <c r="N36" s="156">
        <v>0</v>
      </c>
      <c r="O36" s="156">
        <f>ROUND(E36*N36,2)</f>
        <v>0</v>
      </c>
      <c r="P36" s="156">
        <v>0</v>
      </c>
      <c r="Q36" s="156">
        <f>ROUND(E36*P36,2)</f>
        <v>0</v>
      </c>
      <c r="R36" s="157"/>
      <c r="S36" s="157" t="s">
        <v>114</v>
      </c>
      <c r="T36" s="157" t="s">
        <v>115</v>
      </c>
      <c r="U36" s="157">
        <v>0</v>
      </c>
      <c r="V36" s="157">
        <f>ROUND(E36*U36,2)</f>
        <v>0</v>
      </c>
      <c r="W36" s="157"/>
      <c r="X36" s="157" t="s">
        <v>139</v>
      </c>
      <c r="Y36" s="157" t="s">
        <v>117</v>
      </c>
      <c r="Z36" s="147"/>
      <c r="AA36" s="147"/>
      <c r="AB36" s="147"/>
      <c r="AC36" s="147"/>
      <c r="AD36" s="147"/>
      <c r="AE36" s="147"/>
      <c r="AF36" s="147"/>
      <c r="AG36" s="147" t="s">
        <v>140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x14ac:dyDescent="0.2">
      <c r="A37" s="161" t="s">
        <v>109</v>
      </c>
      <c r="B37" s="162" t="s">
        <v>67</v>
      </c>
      <c r="C37" s="180" t="s">
        <v>68</v>
      </c>
      <c r="D37" s="163"/>
      <c r="E37" s="164"/>
      <c r="F37" s="165"/>
      <c r="G37" s="166">
        <f>SUMIF(AG38:AG51,"&lt;&gt;NOR",G38:G51)</f>
        <v>0</v>
      </c>
      <c r="H37" s="160"/>
      <c r="I37" s="160">
        <f>SUM(I38:I51)</f>
        <v>0</v>
      </c>
      <c r="J37" s="160"/>
      <c r="K37" s="160">
        <f>SUM(K38:K51)</f>
        <v>0</v>
      </c>
      <c r="L37" s="160"/>
      <c r="M37" s="160">
        <f>SUM(M38:M51)</f>
        <v>0</v>
      </c>
      <c r="N37" s="159"/>
      <c r="O37" s="159">
        <f>SUM(O38:O51)</f>
        <v>4.37</v>
      </c>
      <c r="P37" s="159"/>
      <c r="Q37" s="159">
        <f>SUM(Q38:Q51)</f>
        <v>0</v>
      </c>
      <c r="R37" s="160"/>
      <c r="S37" s="160"/>
      <c r="T37" s="160"/>
      <c r="U37" s="160"/>
      <c r="V37" s="160">
        <f>SUM(V38:V51)</f>
        <v>0</v>
      </c>
      <c r="W37" s="160"/>
      <c r="X37" s="160"/>
      <c r="Y37" s="160"/>
      <c r="AG37" t="s">
        <v>110</v>
      </c>
    </row>
    <row r="38" spans="1:60" ht="22.5" outlineLevel="1" x14ac:dyDescent="0.2">
      <c r="A38" s="174">
        <v>22</v>
      </c>
      <c r="B38" s="175" t="s">
        <v>189</v>
      </c>
      <c r="C38" s="181" t="s">
        <v>190</v>
      </c>
      <c r="D38" s="176" t="s">
        <v>138</v>
      </c>
      <c r="E38" s="177">
        <v>1409.212</v>
      </c>
      <c r="F38" s="178"/>
      <c r="G38" s="179">
        <f t="shared" ref="G38:G51" si="7">ROUND(E38*F38,2)</f>
        <v>0</v>
      </c>
      <c r="H38" s="158"/>
      <c r="I38" s="157">
        <f t="shared" ref="I38:I51" si="8">ROUND(E38*H38,2)</f>
        <v>0</v>
      </c>
      <c r="J38" s="158"/>
      <c r="K38" s="157">
        <f t="shared" ref="K38:K51" si="9">ROUND(E38*J38,2)</f>
        <v>0</v>
      </c>
      <c r="L38" s="157">
        <v>21</v>
      </c>
      <c r="M38" s="157">
        <f t="shared" ref="M38:M51" si="10">G38*(1+L38/100)</f>
        <v>0</v>
      </c>
      <c r="N38" s="156">
        <v>3.5E-4</v>
      </c>
      <c r="O38" s="156">
        <f t="shared" ref="O38:O51" si="11">ROUND(E38*N38,2)</f>
        <v>0.49</v>
      </c>
      <c r="P38" s="156">
        <v>0</v>
      </c>
      <c r="Q38" s="156">
        <f t="shared" ref="Q38:Q51" si="12">ROUND(E38*P38,2)</f>
        <v>0</v>
      </c>
      <c r="R38" s="157"/>
      <c r="S38" s="157" t="s">
        <v>145</v>
      </c>
      <c r="T38" s="157" t="s">
        <v>115</v>
      </c>
      <c r="U38" s="157">
        <v>0</v>
      </c>
      <c r="V38" s="157">
        <f t="shared" ref="V38:V51" si="13">ROUND(E38*U38,2)</f>
        <v>0</v>
      </c>
      <c r="W38" s="157"/>
      <c r="X38" s="157" t="s">
        <v>139</v>
      </c>
      <c r="Y38" s="157" t="s">
        <v>117</v>
      </c>
      <c r="Z38" s="147"/>
      <c r="AA38" s="147"/>
      <c r="AB38" s="147"/>
      <c r="AC38" s="147"/>
      <c r="AD38" s="147"/>
      <c r="AE38" s="147"/>
      <c r="AF38" s="147"/>
      <c r="AG38" s="147" t="s">
        <v>191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74">
        <v>23</v>
      </c>
      <c r="B39" s="175" t="s">
        <v>192</v>
      </c>
      <c r="C39" s="181" t="s">
        <v>193</v>
      </c>
      <c r="D39" s="176" t="s">
        <v>138</v>
      </c>
      <c r="E39" s="177">
        <v>1409.212</v>
      </c>
      <c r="F39" s="178"/>
      <c r="G39" s="179">
        <f t="shared" si="7"/>
        <v>0</v>
      </c>
      <c r="H39" s="158"/>
      <c r="I39" s="157">
        <f t="shared" si="8"/>
        <v>0</v>
      </c>
      <c r="J39" s="158"/>
      <c r="K39" s="157">
        <f t="shared" si="9"/>
        <v>0</v>
      </c>
      <c r="L39" s="157">
        <v>21</v>
      </c>
      <c r="M39" s="157">
        <f t="shared" si="10"/>
        <v>0</v>
      </c>
      <c r="N39" s="156">
        <v>0</v>
      </c>
      <c r="O39" s="156">
        <f t="shared" si="11"/>
        <v>0</v>
      </c>
      <c r="P39" s="156">
        <v>0</v>
      </c>
      <c r="Q39" s="156">
        <f t="shared" si="12"/>
        <v>0</v>
      </c>
      <c r="R39" s="157"/>
      <c r="S39" s="157" t="s">
        <v>114</v>
      </c>
      <c r="T39" s="157" t="s">
        <v>115</v>
      </c>
      <c r="U39" s="157">
        <v>0</v>
      </c>
      <c r="V39" s="157">
        <f t="shared" si="13"/>
        <v>0</v>
      </c>
      <c r="W39" s="157"/>
      <c r="X39" s="157" t="s">
        <v>139</v>
      </c>
      <c r="Y39" s="157" t="s">
        <v>117</v>
      </c>
      <c r="Z39" s="147"/>
      <c r="AA39" s="147"/>
      <c r="AB39" s="147"/>
      <c r="AC39" s="147"/>
      <c r="AD39" s="147"/>
      <c r="AE39" s="147"/>
      <c r="AF39" s="147"/>
      <c r="AG39" s="147" t="s">
        <v>191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74">
        <v>24</v>
      </c>
      <c r="B40" s="175" t="s">
        <v>194</v>
      </c>
      <c r="C40" s="181" t="s">
        <v>195</v>
      </c>
      <c r="D40" s="176" t="s">
        <v>172</v>
      </c>
      <c r="E40" s="177">
        <v>105</v>
      </c>
      <c r="F40" s="178"/>
      <c r="G40" s="179">
        <f t="shared" si="7"/>
        <v>0</v>
      </c>
      <c r="H40" s="158"/>
      <c r="I40" s="157">
        <f t="shared" si="8"/>
        <v>0</v>
      </c>
      <c r="J40" s="158"/>
      <c r="K40" s="157">
        <f t="shared" si="9"/>
        <v>0</v>
      </c>
      <c r="L40" s="157">
        <v>21</v>
      </c>
      <c r="M40" s="157">
        <f t="shared" si="10"/>
        <v>0</v>
      </c>
      <c r="N40" s="156">
        <v>3.7499999999999999E-3</v>
      </c>
      <c r="O40" s="156">
        <f t="shared" si="11"/>
        <v>0.39</v>
      </c>
      <c r="P40" s="156">
        <v>0</v>
      </c>
      <c r="Q40" s="156">
        <f t="shared" si="12"/>
        <v>0</v>
      </c>
      <c r="R40" s="157"/>
      <c r="S40" s="157" t="s">
        <v>145</v>
      </c>
      <c r="T40" s="157" t="s">
        <v>115</v>
      </c>
      <c r="U40" s="157">
        <v>0</v>
      </c>
      <c r="V40" s="157">
        <f t="shared" si="13"/>
        <v>0</v>
      </c>
      <c r="W40" s="157"/>
      <c r="X40" s="157" t="s">
        <v>139</v>
      </c>
      <c r="Y40" s="157" t="s">
        <v>117</v>
      </c>
      <c r="Z40" s="147"/>
      <c r="AA40" s="147"/>
      <c r="AB40" s="147"/>
      <c r="AC40" s="147"/>
      <c r="AD40" s="147"/>
      <c r="AE40" s="147"/>
      <c r="AF40" s="147"/>
      <c r="AG40" s="147" t="s">
        <v>191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74">
        <v>25</v>
      </c>
      <c r="B41" s="175" t="s">
        <v>196</v>
      </c>
      <c r="C41" s="181" t="s">
        <v>197</v>
      </c>
      <c r="D41" s="176" t="s">
        <v>172</v>
      </c>
      <c r="E41" s="177">
        <v>177.4</v>
      </c>
      <c r="F41" s="178"/>
      <c r="G41" s="179">
        <f t="shared" si="7"/>
        <v>0</v>
      </c>
      <c r="H41" s="158"/>
      <c r="I41" s="157">
        <f t="shared" si="8"/>
        <v>0</v>
      </c>
      <c r="J41" s="158"/>
      <c r="K41" s="157">
        <f t="shared" si="9"/>
        <v>0</v>
      </c>
      <c r="L41" s="157">
        <v>21</v>
      </c>
      <c r="M41" s="157">
        <f t="shared" si="10"/>
        <v>0</v>
      </c>
      <c r="N41" s="156">
        <v>0</v>
      </c>
      <c r="O41" s="156">
        <f t="shared" si="11"/>
        <v>0</v>
      </c>
      <c r="P41" s="156">
        <v>0</v>
      </c>
      <c r="Q41" s="156">
        <f t="shared" si="12"/>
        <v>0</v>
      </c>
      <c r="R41" s="157"/>
      <c r="S41" s="157" t="s">
        <v>114</v>
      </c>
      <c r="T41" s="157" t="s">
        <v>115</v>
      </c>
      <c r="U41" s="157">
        <v>0</v>
      </c>
      <c r="V41" s="157">
        <f t="shared" si="13"/>
        <v>0</v>
      </c>
      <c r="W41" s="157"/>
      <c r="X41" s="157" t="s">
        <v>139</v>
      </c>
      <c r="Y41" s="157" t="s">
        <v>117</v>
      </c>
      <c r="Z41" s="147"/>
      <c r="AA41" s="147"/>
      <c r="AB41" s="147"/>
      <c r="AC41" s="147"/>
      <c r="AD41" s="147"/>
      <c r="AE41" s="147"/>
      <c r="AF41" s="147"/>
      <c r="AG41" s="147" t="s">
        <v>191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74">
        <v>26</v>
      </c>
      <c r="B42" s="175" t="s">
        <v>198</v>
      </c>
      <c r="C42" s="181" t="s">
        <v>199</v>
      </c>
      <c r="D42" s="176" t="s">
        <v>172</v>
      </c>
      <c r="E42" s="177">
        <v>55</v>
      </c>
      <c r="F42" s="178"/>
      <c r="G42" s="179">
        <f t="shared" si="7"/>
        <v>0</v>
      </c>
      <c r="H42" s="158"/>
      <c r="I42" s="157">
        <f t="shared" si="8"/>
        <v>0</v>
      </c>
      <c r="J42" s="158"/>
      <c r="K42" s="157">
        <f t="shared" si="9"/>
        <v>0</v>
      </c>
      <c r="L42" s="157">
        <v>21</v>
      </c>
      <c r="M42" s="157">
        <f t="shared" si="10"/>
        <v>0</v>
      </c>
      <c r="N42" s="156">
        <v>0</v>
      </c>
      <c r="O42" s="156">
        <f t="shared" si="11"/>
        <v>0</v>
      </c>
      <c r="P42" s="156">
        <v>0</v>
      </c>
      <c r="Q42" s="156">
        <f t="shared" si="12"/>
        <v>0</v>
      </c>
      <c r="R42" s="157"/>
      <c r="S42" s="157" t="s">
        <v>114</v>
      </c>
      <c r="T42" s="157" t="s">
        <v>115</v>
      </c>
      <c r="U42" s="157">
        <v>0</v>
      </c>
      <c r="V42" s="157">
        <f t="shared" si="13"/>
        <v>0</v>
      </c>
      <c r="W42" s="157"/>
      <c r="X42" s="157" t="s">
        <v>139</v>
      </c>
      <c r="Y42" s="157" t="s">
        <v>117</v>
      </c>
      <c r="Z42" s="147"/>
      <c r="AA42" s="147"/>
      <c r="AB42" s="147"/>
      <c r="AC42" s="147"/>
      <c r="AD42" s="147"/>
      <c r="AE42" s="147"/>
      <c r="AF42" s="147"/>
      <c r="AG42" s="147" t="s">
        <v>191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1" x14ac:dyDescent="0.2">
      <c r="A43" s="174">
        <v>27</v>
      </c>
      <c r="B43" s="175" t="s">
        <v>200</v>
      </c>
      <c r="C43" s="181" t="s">
        <v>201</v>
      </c>
      <c r="D43" s="176" t="s">
        <v>148</v>
      </c>
      <c r="E43" s="177">
        <v>20</v>
      </c>
      <c r="F43" s="178"/>
      <c r="G43" s="179">
        <f t="shared" si="7"/>
        <v>0</v>
      </c>
      <c r="H43" s="158"/>
      <c r="I43" s="157">
        <f t="shared" si="8"/>
        <v>0</v>
      </c>
      <c r="J43" s="158"/>
      <c r="K43" s="157">
        <f t="shared" si="9"/>
        <v>0</v>
      </c>
      <c r="L43" s="157">
        <v>21</v>
      </c>
      <c r="M43" s="157">
        <f t="shared" si="10"/>
        <v>0</v>
      </c>
      <c r="N43" s="156">
        <v>3.5E-4</v>
      </c>
      <c r="O43" s="156">
        <f t="shared" si="11"/>
        <v>0.01</v>
      </c>
      <c r="P43" s="156">
        <v>0</v>
      </c>
      <c r="Q43" s="156">
        <f t="shared" si="12"/>
        <v>0</v>
      </c>
      <c r="R43" s="157"/>
      <c r="S43" s="157" t="s">
        <v>145</v>
      </c>
      <c r="T43" s="157" t="s">
        <v>115</v>
      </c>
      <c r="U43" s="157">
        <v>0</v>
      </c>
      <c r="V43" s="157">
        <f t="shared" si="13"/>
        <v>0</v>
      </c>
      <c r="W43" s="157"/>
      <c r="X43" s="157" t="s">
        <v>139</v>
      </c>
      <c r="Y43" s="157" t="s">
        <v>117</v>
      </c>
      <c r="Z43" s="147"/>
      <c r="AA43" s="147"/>
      <c r="AB43" s="147"/>
      <c r="AC43" s="147"/>
      <c r="AD43" s="147"/>
      <c r="AE43" s="147"/>
      <c r="AF43" s="147"/>
      <c r="AG43" s="147" t="s">
        <v>191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2.5" outlineLevel="1" x14ac:dyDescent="0.2">
      <c r="A44" s="174">
        <v>28</v>
      </c>
      <c r="B44" s="175" t="s">
        <v>202</v>
      </c>
      <c r="C44" s="181" t="s">
        <v>203</v>
      </c>
      <c r="D44" s="176" t="s">
        <v>148</v>
      </c>
      <c r="E44" s="177">
        <v>15</v>
      </c>
      <c r="F44" s="178"/>
      <c r="G44" s="179">
        <f t="shared" si="7"/>
        <v>0</v>
      </c>
      <c r="H44" s="158"/>
      <c r="I44" s="157">
        <f t="shared" si="8"/>
        <v>0</v>
      </c>
      <c r="J44" s="158"/>
      <c r="K44" s="157">
        <f t="shared" si="9"/>
        <v>0</v>
      </c>
      <c r="L44" s="157">
        <v>21</v>
      </c>
      <c r="M44" s="157">
        <f t="shared" si="10"/>
        <v>0</v>
      </c>
      <c r="N44" s="156">
        <v>0</v>
      </c>
      <c r="O44" s="156">
        <f t="shared" si="11"/>
        <v>0</v>
      </c>
      <c r="P44" s="156">
        <v>0</v>
      </c>
      <c r="Q44" s="156">
        <f t="shared" si="12"/>
        <v>0</v>
      </c>
      <c r="R44" s="157"/>
      <c r="S44" s="157" t="s">
        <v>114</v>
      </c>
      <c r="T44" s="157" t="s">
        <v>115</v>
      </c>
      <c r="U44" s="157">
        <v>0</v>
      </c>
      <c r="V44" s="157">
        <f t="shared" si="13"/>
        <v>0</v>
      </c>
      <c r="W44" s="157"/>
      <c r="X44" s="157" t="s">
        <v>139</v>
      </c>
      <c r="Y44" s="157" t="s">
        <v>117</v>
      </c>
      <c r="Z44" s="147"/>
      <c r="AA44" s="147"/>
      <c r="AB44" s="147"/>
      <c r="AC44" s="147"/>
      <c r="AD44" s="147"/>
      <c r="AE44" s="147"/>
      <c r="AF44" s="147"/>
      <c r="AG44" s="147" t="s">
        <v>191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22.5" outlineLevel="1" x14ac:dyDescent="0.2">
      <c r="A45" s="174">
        <v>29</v>
      </c>
      <c r="B45" s="175" t="s">
        <v>204</v>
      </c>
      <c r="C45" s="181" t="s">
        <v>205</v>
      </c>
      <c r="D45" s="176" t="s">
        <v>138</v>
      </c>
      <c r="E45" s="177">
        <v>1409.212</v>
      </c>
      <c r="F45" s="178"/>
      <c r="G45" s="179">
        <f t="shared" si="7"/>
        <v>0</v>
      </c>
      <c r="H45" s="158"/>
      <c r="I45" s="157">
        <f t="shared" si="8"/>
        <v>0</v>
      </c>
      <c r="J45" s="158"/>
      <c r="K45" s="157">
        <f t="shared" si="9"/>
        <v>0</v>
      </c>
      <c r="L45" s="157">
        <v>21</v>
      </c>
      <c r="M45" s="157">
        <f t="shared" si="10"/>
        <v>0</v>
      </c>
      <c r="N45" s="156">
        <v>0</v>
      </c>
      <c r="O45" s="156">
        <f t="shared" si="11"/>
        <v>0</v>
      </c>
      <c r="P45" s="156">
        <v>0</v>
      </c>
      <c r="Q45" s="156">
        <f t="shared" si="12"/>
        <v>0</v>
      </c>
      <c r="R45" s="157"/>
      <c r="S45" s="157" t="s">
        <v>114</v>
      </c>
      <c r="T45" s="157" t="s">
        <v>115</v>
      </c>
      <c r="U45" s="157">
        <v>0</v>
      </c>
      <c r="V45" s="157">
        <f t="shared" si="13"/>
        <v>0</v>
      </c>
      <c r="W45" s="157"/>
      <c r="X45" s="157" t="s">
        <v>139</v>
      </c>
      <c r="Y45" s="157" t="s">
        <v>117</v>
      </c>
      <c r="Z45" s="147"/>
      <c r="AA45" s="147"/>
      <c r="AB45" s="147"/>
      <c r="AC45" s="147"/>
      <c r="AD45" s="147"/>
      <c r="AE45" s="147"/>
      <c r="AF45" s="147"/>
      <c r="AG45" s="147" t="s">
        <v>191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4">
        <v>30</v>
      </c>
      <c r="B46" s="175" t="s">
        <v>206</v>
      </c>
      <c r="C46" s="181" t="s">
        <v>207</v>
      </c>
      <c r="D46" s="176" t="s">
        <v>138</v>
      </c>
      <c r="E46" s="177">
        <v>1409.212</v>
      </c>
      <c r="F46" s="178"/>
      <c r="G46" s="179">
        <f t="shared" si="7"/>
        <v>0</v>
      </c>
      <c r="H46" s="158"/>
      <c r="I46" s="157">
        <f t="shared" si="8"/>
        <v>0</v>
      </c>
      <c r="J46" s="158"/>
      <c r="K46" s="157">
        <f t="shared" si="9"/>
        <v>0</v>
      </c>
      <c r="L46" s="157">
        <v>21</v>
      </c>
      <c r="M46" s="157">
        <f t="shared" si="10"/>
        <v>0</v>
      </c>
      <c r="N46" s="156">
        <v>0</v>
      </c>
      <c r="O46" s="156">
        <f t="shared" si="11"/>
        <v>0</v>
      </c>
      <c r="P46" s="156">
        <v>0</v>
      </c>
      <c r="Q46" s="156">
        <f t="shared" si="12"/>
        <v>0</v>
      </c>
      <c r="R46" s="157"/>
      <c r="S46" s="157" t="s">
        <v>114</v>
      </c>
      <c r="T46" s="157" t="s">
        <v>115</v>
      </c>
      <c r="U46" s="157">
        <v>0</v>
      </c>
      <c r="V46" s="157">
        <f t="shared" si="13"/>
        <v>0</v>
      </c>
      <c r="W46" s="157"/>
      <c r="X46" s="157" t="s">
        <v>139</v>
      </c>
      <c r="Y46" s="157" t="s">
        <v>117</v>
      </c>
      <c r="Z46" s="147"/>
      <c r="AA46" s="147"/>
      <c r="AB46" s="147"/>
      <c r="AC46" s="147"/>
      <c r="AD46" s="147"/>
      <c r="AE46" s="147"/>
      <c r="AF46" s="147"/>
      <c r="AG46" s="147" t="s">
        <v>191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t="22.5" outlineLevel="1" x14ac:dyDescent="0.2">
      <c r="A47" s="174">
        <v>31</v>
      </c>
      <c r="B47" s="175" t="s">
        <v>208</v>
      </c>
      <c r="C47" s="181" t="s">
        <v>209</v>
      </c>
      <c r="D47" s="176" t="s">
        <v>138</v>
      </c>
      <c r="E47" s="177">
        <v>1620.5938000000001</v>
      </c>
      <c r="F47" s="178"/>
      <c r="G47" s="179">
        <f t="shared" si="7"/>
        <v>0</v>
      </c>
      <c r="H47" s="158"/>
      <c r="I47" s="157">
        <f t="shared" si="8"/>
        <v>0</v>
      </c>
      <c r="J47" s="158"/>
      <c r="K47" s="157">
        <f t="shared" si="9"/>
        <v>0</v>
      </c>
      <c r="L47" s="157">
        <v>21</v>
      </c>
      <c r="M47" s="157">
        <f t="shared" si="10"/>
        <v>0</v>
      </c>
      <c r="N47" s="156">
        <v>2.15E-3</v>
      </c>
      <c r="O47" s="156">
        <f t="shared" si="11"/>
        <v>3.48</v>
      </c>
      <c r="P47" s="156">
        <v>0</v>
      </c>
      <c r="Q47" s="156">
        <f t="shared" si="12"/>
        <v>0</v>
      </c>
      <c r="R47" s="157" t="s">
        <v>210</v>
      </c>
      <c r="S47" s="157" t="s">
        <v>145</v>
      </c>
      <c r="T47" s="157" t="s">
        <v>115</v>
      </c>
      <c r="U47" s="157">
        <v>0</v>
      </c>
      <c r="V47" s="157">
        <f t="shared" si="13"/>
        <v>0</v>
      </c>
      <c r="W47" s="157"/>
      <c r="X47" s="157" t="s">
        <v>211</v>
      </c>
      <c r="Y47" s="157" t="s">
        <v>117</v>
      </c>
      <c r="Z47" s="147"/>
      <c r="AA47" s="147"/>
      <c r="AB47" s="147"/>
      <c r="AC47" s="147"/>
      <c r="AD47" s="147"/>
      <c r="AE47" s="147"/>
      <c r="AF47" s="147"/>
      <c r="AG47" s="147" t="s">
        <v>212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2.5" outlineLevel="1" x14ac:dyDescent="0.2">
      <c r="A48" s="174">
        <v>32</v>
      </c>
      <c r="B48" s="175" t="s">
        <v>213</v>
      </c>
      <c r="C48" s="181" t="s">
        <v>214</v>
      </c>
      <c r="D48" s="176" t="s">
        <v>148</v>
      </c>
      <c r="E48" s="177">
        <v>8455</v>
      </c>
      <c r="F48" s="178"/>
      <c r="G48" s="179">
        <f t="shared" si="7"/>
        <v>0</v>
      </c>
      <c r="H48" s="158"/>
      <c r="I48" s="157">
        <f t="shared" si="8"/>
        <v>0</v>
      </c>
      <c r="J48" s="158"/>
      <c r="K48" s="157">
        <f t="shared" si="9"/>
        <v>0</v>
      </c>
      <c r="L48" s="157">
        <v>21</v>
      </c>
      <c r="M48" s="157">
        <f t="shared" si="10"/>
        <v>0</v>
      </c>
      <c r="N48" s="156">
        <v>0</v>
      </c>
      <c r="O48" s="156">
        <f t="shared" si="11"/>
        <v>0</v>
      </c>
      <c r="P48" s="156">
        <v>0</v>
      </c>
      <c r="Q48" s="156">
        <f t="shared" si="12"/>
        <v>0</v>
      </c>
      <c r="R48" s="157"/>
      <c r="S48" s="157" t="s">
        <v>114</v>
      </c>
      <c r="T48" s="157" t="s">
        <v>115</v>
      </c>
      <c r="U48" s="157">
        <v>0</v>
      </c>
      <c r="V48" s="157">
        <f t="shared" si="13"/>
        <v>0</v>
      </c>
      <c r="W48" s="157"/>
      <c r="X48" s="157" t="s">
        <v>211</v>
      </c>
      <c r="Y48" s="157" t="s">
        <v>117</v>
      </c>
      <c r="Z48" s="147"/>
      <c r="AA48" s="147"/>
      <c r="AB48" s="147"/>
      <c r="AC48" s="147"/>
      <c r="AD48" s="147"/>
      <c r="AE48" s="147"/>
      <c r="AF48" s="147"/>
      <c r="AG48" s="147" t="s">
        <v>212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74">
        <v>33</v>
      </c>
      <c r="B49" s="175" t="s">
        <v>215</v>
      </c>
      <c r="C49" s="181" t="s">
        <v>216</v>
      </c>
      <c r="D49" s="176" t="s">
        <v>148</v>
      </c>
      <c r="E49" s="177">
        <v>8455</v>
      </c>
      <c r="F49" s="178"/>
      <c r="G49" s="179">
        <f t="shared" si="7"/>
        <v>0</v>
      </c>
      <c r="H49" s="158"/>
      <c r="I49" s="157">
        <f t="shared" si="8"/>
        <v>0</v>
      </c>
      <c r="J49" s="158"/>
      <c r="K49" s="157">
        <f t="shared" si="9"/>
        <v>0</v>
      </c>
      <c r="L49" s="157">
        <v>21</v>
      </c>
      <c r="M49" s="157">
        <f t="shared" si="10"/>
        <v>0</v>
      </c>
      <c r="N49" s="156">
        <v>0</v>
      </c>
      <c r="O49" s="156">
        <f t="shared" si="11"/>
        <v>0</v>
      </c>
      <c r="P49" s="156">
        <v>0</v>
      </c>
      <c r="Q49" s="156">
        <f t="shared" si="12"/>
        <v>0</v>
      </c>
      <c r="R49" s="157"/>
      <c r="S49" s="157" t="s">
        <v>114</v>
      </c>
      <c r="T49" s="157" t="s">
        <v>115</v>
      </c>
      <c r="U49" s="157">
        <v>0</v>
      </c>
      <c r="V49" s="157">
        <f t="shared" si="13"/>
        <v>0</v>
      </c>
      <c r="W49" s="157"/>
      <c r="X49" s="157" t="s">
        <v>211</v>
      </c>
      <c r="Y49" s="157" t="s">
        <v>117</v>
      </c>
      <c r="Z49" s="147"/>
      <c r="AA49" s="147"/>
      <c r="AB49" s="147"/>
      <c r="AC49" s="147"/>
      <c r="AD49" s="147"/>
      <c r="AE49" s="147"/>
      <c r="AF49" s="147"/>
      <c r="AG49" s="147" t="s">
        <v>212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74">
        <v>34</v>
      </c>
      <c r="B50" s="175" t="s">
        <v>217</v>
      </c>
      <c r="C50" s="181" t="s">
        <v>218</v>
      </c>
      <c r="D50" s="176" t="s">
        <v>138</v>
      </c>
      <c r="E50" s="177">
        <v>1620.5938000000001</v>
      </c>
      <c r="F50" s="178"/>
      <c r="G50" s="179">
        <f t="shared" si="7"/>
        <v>0</v>
      </c>
      <c r="H50" s="158"/>
      <c r="I50" s="157">
        <f t="shared" si="8"/>
        <v>0</v>
      </c>
      <c r="J50" s="158"/>
      <c r="K50" s="157">
        <f t="shared" si="9"/>
        <v>0</v>
      </c>
      <c r="L50" s="157">
        <v>21</v>
      </c>
      <c r="M50" s="157">
        <f t="shared" si="10"/>
        <v>0</v>
      </c>
      <c r="N50" s="156">
        <v>0</v>
      </c>
      <c r="O50" s="156">
        <f t="shared" si="11"/>
        <v>0</v>
      </c>
      <c r="P50" s="156">
        <v>0</v>
      </c>
      <c r="Q50" s="156">
        <f t="shared" si="12"/>
        <v>0</v>
      </c>
      <c r="R50" s="157"/>
      <c r="S50" s="157" t="s">
        <v>114</v>
      </c>
      <c r="T50" s="157" t="s">
        <v>115</v>
      </c>
      <c r="U50" s="157">
        <v>0</v>
      </c>
      <c r="V50" s="157">
        <f t="shared" si="13"/>
        <v>0</v>
      </c>
      <c r="W50" s="157"/>
      <c r="X50" s="157" t="s">
        <v>211</v>
      </c>
      <c r="Y50" s="157" t="s">
        <v>117</v>
      </c>
      <c r="Z50" s="147"/>
      <c r="AA50" s="147"/>
      <c r="AB50" s="147"/>
      <c r="AC50" s="147"/>
      <c r="AD50" s="147"/>
      <c r="AE50" s="147"/>
      <c r="AF50" s="147"/>
      <c r="AG50" s="147" t="s">
        <v>212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74">
        <v>35</v>
      </c>
      <c r="B51" s="175" t="s">
        <v>219</v>
      </c>
      <c r="C51" s="181" t="s">
        <v>220</v>
      </c>
      <c r="D51" s="176" t="s">
        <v>221</v>
      </c>
      <c r="E51" s="177">
        <v>4.7253400000000001</v>
      </c>
      <c r="F51" s="178"/>
      <c r="G51" s="179">
        <f t="shared" si="7"/>
        <v>0</v>
      </c>
      <c r="H51" s="158"/>
      <c r="I51" s="157">
        <f t="shared" si="8"/>
        <v>0</v>
      </c>
      <c r="J51" s="158"/>
      <c r="K51" s="157">
        <f t="shared" si="9"/>
        <v>0</v>
      </c>
      <c r="L51" s="157">
        <v>21</v>
      </c>
      <c r="M51" s="157">
        <f t="shared" si="10"/>
        <v>0</v>
      </c>
      <c r="N51" s="156">
        <v>0</v>
      </c>
      <c r="O51" s="156">
        <f t="shared" si="11"/>
        <v>0</v>
      </c>
      <c r="P51" s="156">
        <v>0</v>
      </c>
      <c r="Q51" s="156">
        <f t="shared" si="12"/>
        <v>0</v>
      </c>
      <c r="R51" s="157"/>
      <c r="S51" s="157" t="s">
        <v>114</v>
      </c>
      <c r="T51" s="157" t="s">
        <v>115</v>
      </c>
      <c r="U51" s="157">
        <v>0</v>
      </c>
      <c r="V51" s="157">
        <f t="shared" si="13"/>
        <v>0</v>
      </c>
      <c r="W51" s="157"/>
      <c r="X51" s="157" t="s">
        <v>139</v>
      </c>
      <c r="Y51" s="157" t="s">
        <v>117</v>
      </c>
      <c r="Z51" s="147"/>
      <c r="AA51" s="147"/>
      <c r="AB51" s="147"/>
      <c r="AC51" s="147"/>
      <c r="AD51" s="147"/>
      <c r="AE51" s="147"/>
      <c r="AF51" s="147"/>
      <c r="AG51" s="147" t="s">
        <v>191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x14ac:dyDescent="0.2">
      <c r="A52" s="161" t="s">
        <v>109</v>
      </c>
      <c r="B52" s="162" t="s">
        <v>69</v>
      </c>
      <c r="C52" s="180" t="s">
        <v>70</v>
      </c>
      <c r="D52" s="163"/>
      <c r="E52" s="164"/>
      <c r="F52" s="165"/>
      <c r="G52" s="166">
        <f>SUMIF(AG53:AG55,"&lt;&gt;NOR",G53:G55)</f>
        <v>0</v>
      </c>
      <c r="H52" s="160"/>
      <c r="I52" s="160">
        <f>SUM(I53:I55)</f>
        <v>0</v>
      </c>
      <c r="J52" s="160"/>
      <c r="K52" s="160">
        <f>SUM(K53:K55)</f>
        <v>0</v>
      </c>
      <c r="L52" s="160"/>
      <c r="M52" s="160">
        <f>SUM(M53:M55)</f>
        <v>0</v>
      </c>
      <c r="N52" s="159"/>
      <c r="O52" s="159">
        <f>SUM(O53:O55)</f>
        <v>0</v>
      </c>
      <c r="P52" s="159"/>
      <c r="Q52" s="159">
        <f>SUM(Q53:Q55)</f>
        <v>0</v>
      </c>
      <c r="R52" s="160"/>
      <c r="S52" s="160"/>
      <c r="T52" s="160"/>
      <c r="U52" s="160"/>
      <c r="V52" s="160">
        <f>SUM(V53:V55)</f>
        <v>0</v>
      </c>
      <c r="W52" s="160"/>
      <c r="X52" s="160"/>
      <c r="Y52" s="160"/>
      <c r="AG52" t="s">
        <v>110</v>
      </c>
    </row>
    <row r="53" spans="1:60" ht="22.5" outlineLevel="1" x14ac:dyDescent="0.2">
      <c r="A53" s="174">
        <v>36</v>
      </c>
      <c r="B53" s="175" t="s">
        <v>222</v>
      </c>
      <c r="C53" s="181" t="s">
        <v>223</v>
      </c>
      <c r="D53" s="176" t="s">
        <v>138</v>
      </c>
      <c r="E53" s="177">
        <v>100</v>
      </c>
      <c r="F53" s="178"/>
      <c r="G53" s="179">
        <f>ROUND(E53*F53,2)</f>
        <v>0</v>
      </c>
      <c r="H53" s="158"/>
      <c r="I53" s="157">
        <f>ROUND(E53*H53,2)</f>
        <v>0</v>
      </c>
      <c r="J53" s="158"/>
      <c r="K53" s="157">
        <f>ROUND(E53*J53,2)</f>
        <v>0</v>
      </c>
      <c r="L53" s="157">
        <v>21</v>
      </c>
      <c r="M53" s="157">
        <f>G53*(1+L53/100)</f>
        <v>0</v>
      </c>
      <c r="N53" s="156">
        <v>0</v>
      </c>
      <c r="O53" s="156">
        <f>ROUND(E53*N53,2)</f>
        <v>0</v>
      </c>
      <c r="P53" s="156">
        <v>0</v>
      </c>
      <c r="Q53" s="156">
        <f>ROUND(E53*P53,2)</f>
        <v>0</v>
      </c>
      <c r="R53" s="157"/>
      <c r="S53" s="157" t="s">
        <v>114</v>
      </c>
      <c r="T53" s="157" t="s">
        <v>115</v>
      </c>
      <c r="U53" s="157">
        <v>0</v>
      </c>
      <c r="V53" s="157">
        <f>ROUND(E53*U53,2)</f>
        <v>0</v>
      </c>
      <c r="W53" s="157"/>
      <c r="X53" s="157" t="s">
        <v>139</v>
      </c>
      <c r="Y53" s="157" t="s">
        <v>117</v>
      </c>
      <c r="Z53" s="147"/>
      <c r="AA53" s="147"/>
      <c r="AB53" s="147"/>
      <c r="AC53" s="147"/>
      <c r="AD53" s="147"/>
      <c r="AE53" s="147"/>
      <c r="AF53" s="147"/>
      <c r="AG53" s="147" t="s">
        <v>191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t="22.5" outlineLevel="1" x14ac:dyDescent="0.2">
      <c r="A54" s="174">
        <v>37</v>
      </c>
      <c r="B54" s="175" t="s">
        <v>224</v>
      </c>
      <c r="C54" s="181" t="s">
        <v>225</v>
      </c>
      <c r="D54" s="176" t="s">
        <v>138</v>
      </c>
      <c r="E54" s="177">
        <v>100</v>
      </c>
      <c r="F54" s="178"/>
      <c r="G54" s="179">
        <f>ROUND(E54*F54,2)</f>
        <v>0</v>
      </c>
      <c r="H54" s="158"/>
      <c r="I54" s="157">
        <f>ROUND(E54*H54,2)</f>
        <v>0</v>
      </c>
      <c r="J54" s="158"/>
      <c r="K54" s="157">
        <f>ROUND(E54*J54,2)</f>
        <v>0</v>
      </c>
      <c r="L54" s="157">
        <v>21</v>
      </c>
      <c r="M54" s="157">
        <f>G54*(1+L54/100)</f>
        <v>0</v>
      </c>
      <c r="N54" s="156">
        <v>0</v>
      </c>
      <c r="O54" s="156">
        <f>ROUND(E54*N54,2)</f>
        <v>0</v>
      </c>
      <c r="P54" s="156">
        <v>0</v>
      </c>
      <c r="Q54" s="156">
        <f>ROUND(E54*P54,2)</f>
        <v>0</v>
      </c>
      <c r="R54" s="157"/>
      <c r="S54" s="157" t="s">
        <v>114</v>
      </c>
      <c r="T54" s="157" t="s">
        <v>115</v>
      </c>
      <c r="U54" s="157">
        <v>0</v>
      </c>
      <c r="V54" s="157">
        <f>ROUND(E54*U54,2)</f>
        <v>0</v>
      </c>
      <c r="W54" s="157"/>
      <c r="X54" s="157" t="s">
        <v>211</v>
      </c>
      <c r="Y54" s="157" t="s">
        <v>117</v>
      </c>
      <c r="Z54" s="147"/>
      <c r="AA54" s="147"/>
      <c r="AB54" s="147"/>
      <c r="AC54" s="147"/>
      <c r="AD54" s="147"/>
      <c r="AE54" s="147"/>
      <c r="AF54" s="147"/>
      <c r="AG54" s="147" t="s">
        <v>212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4">
        <v>38</v>
      </c>
      <c r="B55" s="175" t="s">
        <v>226</v>
      </c>
      <c r="C55" s="181" t="s">
        <v>227</v>
      </c>
      <c r="D55" s="176" t="s">
        <v>221</v>
      </c>
      <c r="E55" s="177">
        <v>2.2999999999999998</v>
      </c>
      <c r="F55" s="178"/>
      <c r="G55" s="179">
        <f>ROUND(E55*F55,2)</f>
        <v>0</v>
      </c>
      <c r="H55" s="158"/>
      <c r="I55" s="157">
        <f>ROUND(E55*H55,2)</f>
        <v>0</v>
      </c>
      <c r="J55" s="158"/>
      <c r="K55" s="157">
        <f>ROUND(E55*J55,2)</f>
        <v>0</v>
      </c>
      <c r="L55" s="157">
        <v>21</v>
      </c>
      <c r="M55" s="157">
        <f>G55*(1+L55/100)</f>
        <v>0</v>
      </c>
      <c r="N55" s="156">
        <v>0</v>
      </c>
      <c r="O55" s="156">
        <f>ROUND(E55*N55,2)</f>
        <v>0</v>
      </c>
      <c r="P55" s="156">
        <v>0</v>
      </c>
      <c r="Q55" s="156">
        <f>ROUND(E55*P55,2)</f>
        <v>0</v>
      </c>
      <c r="R55" s="157"/>
      <c r="S55" s="157" t="s">
        <v>114</v>
      </c>
      <c r="T55" s="157" t="s">
        <v>115</v>
      </c>
      <c r="U55" s="157">
        <v>0</v>
      </c>
      <c r="V55" s="157">
        <f>ROUND(E55*U55,2)</f>
        <v>0</v>
      </c>
      <c r="W55" s="157"/>
      <c r="X55" s="157" t="s">
        <v>139</v>
      </c>
      <c r="Y55" s="157" t="s">
        <v>117</v>
      </c>
      <c r="Z55" s="147"/>
      <c r="AA55" s="147"/>
      <c r="AB55" s="147"/>
      <c r="AC55" s="147"/>
      <c r="AD55" s="147"/>
      <c r="AE55" s="147"/>
      <c r="AF55" s="147"/>
      <c r="AG55" s="147" t="s">
        <v>191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x14ac:dyDescent="0.2">
      <c r="A56" s="161" t="s">
        <v>109</v>
      </c>
      <c r="B56" s="162" t="s">
        <v>71</v>
      </c>
      <c r="C56" s="180" t="s">
        <v>72</v>
      </c>
      <c r="D56" s="163"/>
      <c r="E56" s="164"/>
      <c r="F56" s="165"/>
      <c r="G56" s="166">
        <f>SUMIF(AG57:AG59,"&lt;&gt;NOR",G57:G59)</f>
        <v>0</v>
      </c>
      <c r="H56" s="160"/>
      <c r="I56" s="160">
        <f>SUM(I57:I59)</f>
        <v>0</v>
      </c>
      <c r="J56" s="160"/>
      <c r="K56" s="160">
        <f>SUM(K57:K59)</f>
        <v>0</v>
      </c>
      <c r="L56" s="160"/>
      <c r="M56" s="160">
        <f>SUM(M57:M59)</f>
        <v>0</v>
      </c>
      <c r="N56" s="159"/>
      <c r="O56" s="159">
        <f>SUM(O57:O59)</f>
        <v>0</v>
      </c>
      <c r="P56" s="159"/>
      <c r="Q56" s="159">
        <f>SUM(Q57:Q59)</f>
        <v>0.08</v>
      </c>
      <c r="R56" s="160"/>
      <c r="S56" s="160"/>
      <c r="T56" s="160"/>
      <c r="U56" s="160"/>
      <c r="V56" s="160">
        <f>SUM(V57:V59)</f>
        <v>0</v>
      </c>
      <c r="W56" s="160"/>
      <c r="X56" s="160"/>
      <c r="Y56" s="160"/>
      <c r="AG56" t="s">
        <v>110</v>
      </c>
    </row>
    <row r="57" spans="1:60" outlineLevel="1" x14ac:dyDescent="0.2">
      <c r="A57" s="174">
        <v>39</v>
      </c>
      <c r="B57" s="175" t="s">
        <v>228</v>
      </c>
      <c r="C57" s="181" t="s">
        <v>229</v>
      </c>
      <c r="D57" s="176" t="s">
        <v>148</v>
      </c>
      <c r="E57" s="177">
        <v>5</v>
      </c>
      <c r="F57" s="178"/>
      <c r="G57" s="179">
        <f>ROUND(E57*F57,2)</f>
        <v>0</v>
      </c>
      <c r="H57" s="158"/>
      <c r="I57" s="157">
        <f>ROUND(E57*H57,2)</f>
        <v>0</v>
      </c>
      <c r="J57" s="158"/>
      <c r="K57" s="157">
        <f>ROUND(E57*J57,2)</f>
        <v>0</v>
      </c>
      <c r="L57" s="157">
        <v>21</v>
      </c>
      <c r="M57" s="157">
        <f>G57*(1+L57/100)</f>
        <v>0</v>
      </c>
      <c r="N57" s="156">
        <v>0</v>
      </c>
      <c r="O57" s="156">
        <f>ROUND(E57*N57,2)</f>
        <v>0</v>
      </c>
      <c r="P57" s="156">
        <v>1.4999999999999999E-2</v>
      </c>
      <c r="Q57" s="156">
        <f>ROUND(E57*P57,2)</f>
        <v>0.08</v>
      </c>
      <c r="R57" s="157"/>
      <c r="S57" s="157" t="s">
        <v>145</v>
      </c>
      <c r="T57" s="157" t="s">
        <v>115</v>
      </c>
      <c r="U57" s="157">
        <v>0</v>
      </c>
      <c r="V57" s="157">
        <f>ROUND(E57*U57,2)</f>
        <v>0</v>
      </c>
      <c r="W57" s="157"/>
      <c r="X57" s="157" t="s">
        <v>139</v>
      </c>
      <c r="Y57" s="157" t="s">
        <v>117</v>
      </c>
      <c r="Z57" s="147"/>
      <c r="AA57" s="147"/>
      <c r="AB57" s="147"/>
      <c r="AC57" s="147"/>
      <c r="AD57" s="147"/>
      <c r="AE57" s="147"/>
      <c r="AF57" s="147"/>
      <c r="AG57" s="147" t="s">
        <v>191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2.5" outlineLevel="1" x14ac:dyDescent="0.2">
      <c r="A58" s="174">
        <v>40</v>
      </c>
      <c r="B58" s="175" t="s">
        <v>230</v>
      </c>
      <c r="C58" s="181" t="s">
        <v>231</v>
      </c>
      <c r="D58" s="176" t="s">
        <v>148</v>
      </c>
      <c r="E58" s="177">
        <v>5</v>
      </c>
      <c r="F58" s="178"/>
      <c r="G58" s="179">
        <f>ROUND(E58*F58,2)</f>
        <v>0</v>
      </c>
      <c r="H58" s="158"/>
      <c r="I58" s="157">
        <f>ROUND(E58*H58,2)</f>
        <v>0</v>
      </c>
      <c r="J58" s="158"/>
      <c r="K58" s="157">
        <f>ROUND(E58*J58,2)</f>
        <v>0</v>
      </c>
      <c r="L58" s="157">
        <v>21</v>
      </c>
      <c r="M58" s="157">
        <f>G58*(1+L58/100)</f>
        <v>0</v>
      </c>
      <c r="N58" s="156">
        <v>0</v>
      </c>
      <c r="O58" s="156">
        <f>ROUND(E58*N58,2)</f>
        <v>0</v>
      </c>
      <c r="P58" s="156">
        <v>0</v>
      </c>
      <c r="Q58" s="156">
        <f>ROUND(E58*P58,2)</f>
        <v>0</v>
      </c>
      <c r="R58" s="157"/>
      <c r="S58" s="157" t="s">
        <v>114</v>
      </c>
      <c r="T58" s="157" t="s">
        <v>115</v>
      </c>
      <c r="U58" s="157">
        <v>0</v>
      </c>
      <c r="V58" s="157">
        <f>ROUND(E58*U58,2)</f>
        <v>0</v>
      </c>
      <c r="W58" s="157"/>
      <c r="X58" s="157" t="s">
        <v>139</v>
      </c>
      <c r="Y58" s="157" t="s">
        <v>117</v>
      </c>
      <c r="Z58" s="147"/>
      <c r="AA58" s="147"/>
      <c r="AB58" s="147"/>
      <c r="AC58" s="147"/>
      <c r="AD58" s="147"/>
      <c r="AE58" s="147"/>
      <c r="AF58" s="147"/>
      <c r="AG58" s="147" t="s">
        <v>191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74">
        <v>41</v>
      </c>
      <c r="B59" s="175" t="s">
        <v>232</v>
      </c>
      <c r="C59" s="181" t="s">
        <v>233</v>
      </c>
      <c r="D59" s="176" t="s">
        <v>221</v>
      </c>
      <c r="E59" s="177">
        <v>1.155E-2</v>
      </c>
      <c r="F59" s="178"/>
      <c r="G59" s="179">
        <f>ROUND(E59*F59,2)</f>
        <v>0</v>
      </c>
      <c r="H59" s="158"/>
      <c r="I59" s="157">
        <f>ROUND(E59*H59,2)</f>
        <v>0</v>
      </c>
      <c r="J59" s="158"/>
      <c r="K59" s="157">
        <f>ROUND(E59*J59,2)</f>
        <v>0</v>
      </c>
      <c r="L59" s="157">
        <v>21</v>
      </c>
      <c r="M59" s="157">
        <f>G59*(1+L59/100)</f>
        <v>0</v>
      </c>
      <c r="N59" s="156">
        <v>0</v>
      </c>
      <c r="O59" s="156">
        <f>ROUND(E59*N59,2)</f>
        <v>0</v>
      </c>
      <c r="P59" s="156">
        <v>0</v>
      </c>
      <c r="Q59" s="156">
        <f>ROUND(E59*P59,2)</f>
        <v>0</v>
      </c>
      <c r="R59" s="157"/>
      <c r="S59" s="157" t="s">
        <v>145</v>
      </c>
      <c r="T59" s="157" t="s">
        <v>115</v>
      </c>
      <c r="U59" s="157">
        <v>0</v>
      </c>
      <c r="V59" s="157">
        <f>ROUND(E59*U59,2)</f>
        <v>0</v>
      </c>
      <c r="W59" s="157"/>
      <c r="X59" s="157" t="s">
        <v>139</v>
      </c>
      <c r="Y59" s="157" t="s">
        <v>117</v>
      </c>
      <c r="Z59" s="147"/>
      <c r="AA59" s="147"/>
      <c r="AB59" s="147"/>
      <c r="AC59" s="147"/>
      <c r="AD59" s="147"/>
      <c r="AE59" s="147"/>
      <c r="AF59" s="147"/>
      <c r="AG59" s="147" t="s">
        <v>191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x14ac:dyDescent="0.2">
      <c r="A60" s="161" t="s">
        <v>109</v>
      </c>
      <c r="B60" s="162" t="s">
        <v>73</v>
      </c>
      <c r="C60" s="180" t="s">
        <v>74</v>
      </c>
      <c r="D60" s="163"/>
      <c r="E60" s="164"/>
      <c r="F60" s="165"/>
      <c r="G60" s="166">
        <f>SUMIF(AG61:AG64,"&lt;&gt;NOR",G61:G64)</f>
        <v>0</v>
      </c>
      <c r="H60" s="160"/>
      <c r="I60" s="160">
        <f>SUM(I61:I64)</f>
        <v>0</v>
      </c>
      <c r="J60" s="160"/>
      <c r="K60" s="160">
        <f>SUM(K61:K64)</f>
        <v>0</v>
      </c>
      <c r="L60" s="160"/>
      <c r="M60" s="160">
        <f>SUM(M61:M64)</f>
        <v>0</v>
      </c>
      <c r="N60" s="159"/>
      <c r="O60" s="159">
        <f>SUM(O61:O64)</f>
        <v>0</v>
      </c>
      <c r="P60" s="159"/>
      <c r="Q60" s="159">
        <f>SUM(Q61:Q64)</f>
        <v>0</v>
      </c>
      <c r="R60" s="160"/>
      <c r="S60" s="160"/>
      <c r="T60" s="160"/>
      <c r="U60" s="160"/>
      <c r="V60" s="160">
        <f>SUM(V61:V64)</f>
        <v>0</v>
      </c>
      <c r="W60" s="160"/>
      <c r="X60" s="160"/>
      <c r="Y60" s="160"/>
      <c r="AG60" t="s">
        <v>110</v>
      </c>
    </row>
    <row r="61" spans="1:60" ht="22.5" outlineLevel="1" x14ac:dyDescent="0.2">
      <c r="A61" s="174">
        <v>42</v>
      </c>
      <c r="B61" s="175" t="s">
        <v>234</v>
      </c>
      <c r="C61" s="181" t="s">
        <v>235</v>
      </c>
      <c r="D61" s="176" t="s">
        <v>138</v>
      </c>
      <c r="E61" s="177">
        <v>100</v>
      </c>
      <c r="F61" s="178"/>
      <c r="G61" s="179">
        <f>ROUND(E61*F61,2)</f>
        <v>0</v>
      </c>
      <c r="H61" s="158"/>
      <c r="I61" s="157">
        <f>ROUND(E61*H61,2)</f>
        <v>0</v>
      </c>
      <c r="J61" s="158"/>
      <c r="K61" s="157">
        <f>ROUND(E61*J61,2)</f>
        <v>0</v>
      </c>
      <c r="L61" s="157">
        <v>21</v>
      </c>
      <c r="M61" s="157">
        <f>G61*(1+L61/100)</f>
        <v>0</v>
      </c>
      <c r="N61" s="156">
        <v>0</v>
      </c>
      <c r="O61" s="156">
        <f>ROUND(E61*N61,2)</f>
        <v>0</v>
      </c>
      <c r="P61" s="156">
        <v>0</v>
      </c>
      <c r="Q61" s="156">
        <f>ROUND(E61*P61,2)</f>
        <v>0</v>
      </c>
      <c r="R61" s="157"/>
      <c r="S61" s="157" t="s">
        <v>114</v>
      </c>
      <c r="T61" s="157" t="s">
        <v>115</v>
      </c>
      <c r="U61" s="157">
        <v>0</v>
      </c>
      <c r="V61" s="157">
        <f>ROUND(E61*U61,2)</f>
        <v>0</v>
      </c>
      <c r="W61" s="157"/>
      <c r="X61" s="157" t="s">
        <v>139</v>
      </c>
      <c r="Y61" s="157" t="s">
        <v>117</v>
      </c>
      <c r="Z61" s="147"/>
      <c r="AA61" s="147"/>
      <c r="AB61" s="147"/>
      <c r="AC61" s="147"/>
      <c r="AD61" s="147"/>
      <c r="AE61" s="147"/>
      <c r="AF61" s="147"/>
      <c r="AG61" s="147" t="s">
        <v>191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74">
        <v>43</v>
      </c>
      <c r="B62" s="175" t="s">
        <v>236</v>
      </c>
      <c r="C62" s="181" t="s">
        <v>237</v>
      </c>
      <c r="D62" s="176" t="s">
        <v>138</v>
      </c>
      <c r="E62" s="177">
        <v>1375</v>
      </c>
      <c r="F62" s="178"/>
      <c r="G62" s="179">
        <f>ROUND(E62*F62,2)</f>
        <v>0</v>
      </c>
      <c r="H62" s="158"/>
      <c r="I62" s="157">
        <f>ROUND(E62*H62,2)</f>
        <v>0</v>
      </c>
      <c r="J62" s="158"/>
      <c r="K62" s="157">
        <f>ROUND(E62*J62,2)</f>
        <v>0</v>
      </c>
      <c r="L62" s="157">
        <v>21</v>
      </c>
      <c r="M62" s="157">
        <f>G62*(1+L62/100)</f>
        <v>0</v>
      </c>
      <c r="N62" s="156">
        <v>0</v>
      </c>
      <c r="O62" s="156">
        <f>ROUND(E62*N62,2)</f>
        <v>0</v>
      </c>
      <c r="P62" s="156">
        <v>0</v>
      </c>
      <c r="Q62" s="156">
        <f>ROUND(E62*P62,2)</f>
        <v>0</v>
      </c>
      <c r="R62" s="157"/>
      <c r="S62" s="157" t="s">
        <v>114</v>
      </c>
      <c r="T62" s="157" t="s">
        <v>115</v>
      </c>
      <c r="U62" s="157">
        <v>0</v>
      </c>
      <c r="V62" s="157">
        <f>ROUND(E62*U62,2)</f>
        <v>0</v>
      </c>
      <c r="W62" s="157"/>
      <c r="X62" s="157" t="s">
        <v>139</v>
      </c>
      <c r="Y62" s="157" t="s">
        <v>117</v>
      </c>
      <c r="Z62" s="147"/>
      <c r="AA62" s="147"/>
      <c r="AB62" s="147"/>
      <c r="AC62" s="147"/>
      <c r="AD62" s="147"/>
      <c r="AE62" s="147"/>
      <c r="AF62" s="147"/>
      <c r="AG62" s="147" t="s">
        <v>191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4">
        <v>44</v>
      </c>
      <c r="B63" s="175" t="s">
        <v>234</v>
      </c>
      <c r="C63" s="181" t="s">
        <v>238</v>
      </c>
      <c r="D63" s="176" t="s">
        <v>138</v>
      </c>
      <c r="E63" s="177">
        <v>1443.75</v>
      </c>
      <c r="F63" s="178"/>
      <c r="G63" s="179">
        <f>ROUND(E63*F63,2)</f>
        <v>0</v>
      </c>
      <c r="H63" s="158"/>
      <c r="I63" s="157">
        <f>ROUND(E63*H63,2)</f>
        <v>0</v>
      </c>
      <c r="J63" s="158"/>
      <c r="K63" s="157">
        <f>ROUND(E63*J63,2)</f>
        <v>0</v>
      </c>
      <c r="L63" s="157">
        <v>21</v>
      </c>
      <c r="M63" s="157">
        <f>G63*(1+L63/100)</f>
        <v>0</v>
      </c>
      <c r="N63" s="156">
        <v>0</v>
      </c>
      <c r="O63" s="156">
        <f>ROUND(E63*N63,2)</f>
        <v>0</v>
      </c>
      <c r="P63" s="156">
        <v>0</v>
      </c>
      <c r="Q63" s="156">
        <f>ROUND(E63*P63,2)</f>
        <v>0</v>
      </c>
      <c r="R63" s="157"/>
      <c r="S63" s="157" t="s">
        <v>114</v>
      </c>
      <c r="T63" s="157" t="s">
        <v>115</v>
      </c>
      <c r="U63" s="157">
        <v>0</v>
      </c>
      <c r="V63" s="157">
        <f>ROUND(E63*U63,2)</f>
        <v>0</v>
      </c>
      <c r="W63" s="157"/>
      <c r="X63" s="157" t="s">
        <v>211</v>
      </c>
      <c r="Y63" s="157" t="s">
        <v>117</v>
      </c>
      <c r="Z63" s="147"/>
      <c r="AA63" s="147"/>
      <c r="AB63" s="147"/>
      <c r="AC63" s="147"/>
      <c r="AD63" s="147"/>
      <c r="AE63" s="147"/>
      <c r="AF63" s="147"/>
      <c r="AG63" s="147" t="s">
        <v>212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ht="22.5" outlineLevel="1" x14ac:dyDescent="0.2">
      <c r="A64" s="174">
        <v>45</v>
      </c>
      <c r="B64" s="175" t="s">
        <v>239</v>
      </c>
      <c r="C64" s="181" t="s">
        <v>240</v>
      </c>
      <c r="D64" s="176" t="s">
        <v>221</v>
      </c>
      <c r="E64" s="177">
        <v>18.805879999999998</v>
      </c>
      <c r="F64" s="178"/>
      <c r="G64" s="179">
        <f>ROUND(E64*F64,2)</f>
        <v>0</v>
      </c>
      <c r="H64" s="158"/>
      <c r="I64" s="157">
        <f>ROUND(E64*H64,2)</f>
        <v>0</v>
      </c>
      <c r="J64" s="158"/>
      <c r="K64" s="157">
        <f>ROUND(E64*J64,2)</f>
        <v>0</v>
      </c>
      <c r="L64" s="157">
        <v>21</v>
      </c>
      <c r="M64" s="157">
        <f>G64*(1+L64/100)</f>
        <v>0</v>
      </c>
      <c r="N64" s="156">
        <v>0</v>
      </c>
      <c r="O64" s="156">
        <f>ROUND(E64*N64,2)</f>
        <v>0</v>
      </c>
      <c r="P64" s="156">
        <v>0</v>
      </c>
      <c r="Q64" s="156">
        <f>ROUND(E64*P64,2)</f>
        <v>0</v>
      </c>
      <c r="R64" s="157"/>
      <c r="S64" s="157" t="s">
        <v>114</v>
      </c>
      <c r="T64" s="157" t="s">
        <v>115</v>
      </c>
      <c r="U64" s="157">
        <v>0</v>
      </c>
      <c r="V64" s="157">
        <f>ROUND(E64*U64,2)</f>
        <v>0</v>
      </c>
      <c r="W64" s="157"/>
      <c r="X64" s="157" t="s">
        <v>139</v>
      </c>
      <c r="Y64" s="157" t="s">
        <v>117</v>
      </c>
      <c r="Z64" s="147"/>
      <c r="AA64" s="147"/>
      <c r="AB64" s="147"/>
      <c r="AC64" s="147"/>
      <c r="AD64" s="147"/>
      <c r="AE64" s="147"/>
      <c r="AF64" s="147"/>
      <c r="AG64" s="147" t="s">
        <v>191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x14ac:dyDescent="0.2">
      <c r="A65" s="161" t="s">
        <v>109</v>
      </c>
      <c r="B65" s="162" t="s">
        <v>75</v>
      </c>
      <c r="C65" s="180" t="s">
        <v>76</v>
      </c>
      <c r="D65" s="163"/>
      <c r="E65" s="164"/>
      <c r="F65" s="165"/>
      <c r="G65" s="166">
        <f>SUMIF(AG66:AG67,"&lt;&gt;NOR",G66:G67)</f>
        <v>0</v>
      </c>
      <c r="H65" s="160"/>
      <c r="I65" s="160">
        <f>SUM(I66:I67)</f>
        <v>0</v>
      </c>
      <c r="J65" s="160"/>
      <c r="K65" s="160">
        <f>SUM(K66:K67)</f>
        <v>0</v>
      </c>
      <c r="L65" s="160"/>
      <c r="M65" s="160">
        <f>SUM(M66:M67)</f>
        <v>0</v>
      </c>
      <c r="N65" s="159"/>
      <c r="O65" s="159">
        <f>SUM(O66:O67)</f>
        <v>0</v>
      </c>
      <c r="P65" s="159"/>
      <c r="Q65" s="159">
        <f>SUM(Q66:Q67)</f>
        <v>0</v>
      </c>
      <c r="R65" s="160"/>
      <c r="S65" s="160"/>
      <c r="T65" s="160"/>
      <c r="U65" s="160"/>
      <c r="V65" s="160">
        <f>SUM(V66:V67)</f>
        <v>0</v>
      </c>
      <c r="W65" s="160"/>
      <c r="X65" s="160"/>
      <c r="Y65" s="160"/>
      <c r="AG65" t="s">
        <v>110</v>
      </c>
    </row>
    <row r="66" spans="1:60" outlineLevel="1" x14ac:dyDescent="0.2">
      <c r="A66" s="174">
        <v>46</v>
      </c>
      <c r="B66" s="175" t="s">
        <v>241</v>
      </c>
      <c r="C66" s="181" t="s">
        <v>242</v>
      </c>
      <c r="D66" s="176" t="s">
        <v>172</v>
      </c>
      <c r="E66" s="177">
        <v>160</v>
      </c>
      <c r="F66" s="178"/>
      <c r="G66" s="179">
        <f>ROUND(E66*F66,2)</f>
        <v>0</v>
      </c>
      <c r="H66" s="158"/>
      <c r="I66" s="157">
        <f>ROUND(E66*H66,2)</f>
        <v>0</v>
      </c>
      <c r="J66" s="158"/>
      <c r="K66" s="157">
        <f>ROUND(E66*J66,2)</f>
        <v>0</v>
      </c>
      <c r="L66" s="157">
        <v>21</v>
      </c>
      <c r="M66" s="157">
        <f>G66*(1+L66/100)</f>
        <v>0</v>
      </c>
      <c r="N66" s="156">
        <v>0</v>
      </c>
      <c r="O66" s="156">
        <f>ROUND(E66*N66,2)</f>
        <v>0</v>
      </c>
      <c r="P66" s="156">
        <v>0</v>
      </c>
      <c r="Q66" s="156">
        <f>ROUND(E66*P66,2)</f>
        <v>0</v>
      </c>
      <c r="R66" s="157"/>
      <c r="S66" s="157" t="s">
        <v>114</v>
      </c>
      <c r="T66" s="157" t="s">
        <v>115</v>
      </c>
      <c r="U66" s="157">
        <v>0</v>
      </c>
      <c r="V66" s="157">
        <f>ROUND(E66*U66,2)</f>
        <v>0</v>
      </c>
      <c r="W66" s="157"/>
      <c r="X66" s="157" t="s">
        <v>139</v>
      </c>
      <c r="Y66" s="157" t="s">
        <v>117</v>
      </c>
      <c r="Z66" s="147"/>
      <c r="AA66" s="147"/>
      <c r="AB66" s="147"/>
      <c r="AC66" s="147"/>
      <c r="AD66" s="147"/>
      <c r="AE66" s="147"/>
      <c r="AF66" s="147"/>
      <c r="AG66" s="147" t="s">
        <v>191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74">
        <v>47</v>
      </c>
      <c r="B67" s="175" t="s">
        <v>243</v>
      </c>
      <c r="C67" s="181" t="s">
        <v>244</v>
      </c>
      <c r="D67" s="176" t="s">
        <v>221</v>
      </c>
      <c r="E67" s="177">
        <v>0.21920000000000001</v>
      </c>
      <c r="F67" s="178"/>
      <c r="G67" s="179">
        <f>ROUND(E67*F67,2)</f>
        <v>0</v>
      </c>
      <c r="H67" s="158"/>
      <c r="I67" s="157">
        <f>ROUND(E67*H67,2)</f>
        <v>0</v>
      </c>
      <c r="J67" s="158"/>
      <c r="K67" s="157">
        <f>ROUND(E67*J67,2)</f>
        <v>0</v>
      </c>
      <c r="L67" s="157">
        <v>21</v>
      </c>
      <c r="M67" s="157">
        <f>G67*(1+L67/100)</f>
        <v>0</v>
      </c>
      <c r="N67" s="156">
        <v>0</v>
      </c>
      <c r="O67" s="156">
        <f>ROUND(E67*N67,2)</f>
        <v>0</v>
      </c>
      <c r="P67" s="156">
        <v>0</v>
      </c>
      <c r="Q67" s="156">
        <f>ROUND(E67*P67,2)</f>
        <v>0</v>
      </c>
      <c r="R67" s="157"/>
      <c r="S67" s="157" t="s">
        <v>114</v>
      </c>
      <c r="T67" s="157" t="s">
        <v>115</v>
      </c>
      <c r="U67" s="157">
        <v>0</v>
      </c>
      <c r="V67" s="157">
        <f>ROUND(E67*U67,2)</f>
        <v>0</v>
      </c>
      <c r="W67" s="157"/>
      <c r="X67" s="157" t="s">
        <v>139</v>
      </c>
      <c r="Y67" s="157" t="s">
        <v>117</v>
      </c>
      <c r="Z67" s="147"/>
      <c r="AA67" s="147"/>
      <c r="AB67" s="147"/>
      <c r="AC67" s="147"/>
      <c r="AD67" s="147"/>
      <c r="AE67" s="147"/>
      <c r="AF67" s="147"/>
      <c r="AG67" s="147" t="s">
        <v>191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x14ac:dyDescent="0.2">
      <c r="A68" s="161" t="s">
        <v>109</v>
      </c>
      <c r="B68" s="162" t="s">
        <v>77</v>
      </c>
      <c r="C68" s="180" t="s">
        <v>78</v>
      </c>
      <c r="D68" s="163"/>
      <c r="E68" s="164"/>
      <c r="F68" s="165"/>
      <c r="G68" s="166">
        <f>SUMIF(AG69:AG71,"&lt;&gt;NOR",G69:G71)</f>
        <v>0</v>
      </c>
      <c r="H68" s="160"/>
      <c r="I68" s="160">
        <f>SUM(I69:I71)</f>
        <v>0</v>
      </c>
      <c r="J68" s="160"/>
      <c r="K68" s="160">
        <f>SUM(K69:K71)</f>
        <v>0</v>
      </c>
      <c r="L68" s="160"/>
      <c r="M68" s="160">
        <f>SUM(M69:M71)</f>
        <v>0</v>
      </c>
      <c r="N68" s="159"/>
      <c r="O68" s="159">
        <f>SUM(O69:O71)</f>
        <v>0</v>
      </c>
      <c r="P68" s="159"/>
      <c r="Q68" s="159">
        <f>SUM(Q69:Q71)</f>
        <v>0</v>
      </c>
      <c r="R68" s="160"/>
      <c r="S68" s="160"/>
      <c r="T68" s="160"/>
      <c r="U68" s="160"/>
      <c r="V68" s="160">
        <f>SUM(V69:V71)</f>
        <v>0</v>
      </c>
      <c r="W68" s="160"/>
      <c r="X68" s="160"/>
      <c r="Y68" s="160"/>
      <c r="AG68" t="s">
        <v>110</v>
      </c>
    </row>
    <row r="69" spans="1:60" outlineLevel="1" x14ac:dyDescent="0.2">
      <c r="A69" s="174">
        <v>48</v>
      </c>
      <c r="B69" s="175" t="s">
        <v>245</v>
      </c>
      <c r="C69" s="181" t="s">
        <v>246</v>
      </c>
      <c r="D69" s="176" t="s">
        <v>138</v>
      </c>
      <c r="E69" s="177">
        <v>1375</v>
      </c>
      <c r="F69" s="178"/>
      <c r="G69" s="179">
        <f>ROUND(E69*F69,2)</f>
        <v>0</v>
      </c>
      <c r="H69" s="158"/>
      <c r="I69" s="157">
        <f>ROUND(E69*H69,2)</f>
        <v>0</v>
      </c>
      <c r="J69" s="158"/>
      <c r="K69" s="157">
        <f>ROUND(E69*J69,2)</f>
        <v>0</v>
      </c>
      <c r="L69" s="157">
        <v>21</v>
      </c>
      <c r="M69" s="157">
        <f>G69*(1+L69/100)</f>
        <v>0</v>
      </c>
      <c r="N69" s="156">
        <v>0</v>
      </c>
      <c r="O69" s="156">
        <f>ROUND(E69*N69,2)</f>
        <v>0</v>
      </c>
      <c r="P69" s="156">
        <v>0</v>
      </c>
      <c r="Q69" s="156">
        <f>ROUND(E69*P69,2)</f>
        <v>0</v>
      </c>
      <c r="R69" s="157"/>
      <c r="S69" s="157" t="s">
        <v>145</v>
      </c>
      <c r="T69" s="157" t="s">
        <v>115</v>
      </c>
      <c r="U69" s="157">
        <v>0</v>
      </c>
      <c r="V69" s="157">
        <f>ROUND(E69*U69,2)</f>
        <v>0</v>
      </c>
      <c r="W69" s="157"/>
      <c r="X69" s="157" t="s">
        <v>139</v>
      </c>
      <c r="Y69" s="157" t="s">
        <v>117</v>
      </c>
      <c r="Z69" s="147"/>
      <c r="AA69" s="147"/>
      <c r="AB69" s="147"/>
      <c r="AC69" s="147"/>
      <c r="AD69" s="147"/>
      <c r="AE69" s="147"/>
      <c r="AF69" s="147"/>
      <c r="AG69" s="147" t="s">
        <v>191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2.5" outlineLevel="1" x14ac:dyDescent="0.2">
      <c r="A70" s="174">
        <v>49</v>
      </c>
      <c r="B70" s="175" t="s">
        <v>247</v>
      </c>
      <c r="C70" s="181" t="s">
        <v>248</v>
      </c>
      <c r="D70" s="176" t="s">
        <v>138</v>
      </c>
      <c r="E70" s="177">
        <v>87.8</v>
      </c>
      <c r="F70" s="178"/>
      <c r="G70" s="179">
        <f>ROUND(E70*F70,2)</f>
        <v>0</v>
      </c>
      <c r="H70" s="158"/>
      <c r="I70" s="157">
        <f>ROUND(E70*H70,2)</f>
        <v>0</v>
      </c>
      <c r="J70" s="158"/>
      <c r="K70" s="157">
        <f>ROUND(E70*J70,2)</f>
        <v>0</v>
      </c>
      <c r="L70" s="157">
        <v>21</v>
      </c>
      <c r="M70" s="157">
        <f>G70*(1+L70/100)</f>
        <v>0</v>
      </c>
      <c r="N70" s="156">
        <v>0</v>
      </c>
      <c r="O70" s="156">
        <f>ROUND(E70*N70,2)</f>
        <v>0</v>
      </c>
      <c r="P70" s="156">
        <v>0</v>
      </c>
      <c r="Q70" s="156">
        <f>ROUND(E70*P70,2)</f>
        <v>0</v>
      </c>
      <c r="R70" s="157"/>
      <c r="S70" s="157" t="s">
        <v>114</v>
      </c>
      <c r="T70" s="157" t="s">
        <v>115</v>
      </c>
      <c r="U70" s="157">
        <v>0</v>
      </c>
      <c r="V70" s="157">
        <f>ROUND(E70*U70,2)</f>
        <v>0</v>
      </c>
      <c r="W70" s="157"/>
      <c r="X70" s="157" t="s">
        <v>139</v>
      </c>
      <c r="Y70" s="157" t="s">
        <v>117</v>
      </c>
      <c r="Z70" s="147"/>
      <c r="AA70" s="147"/>
      <c r="AB70" s="147"/>
      <c r="AC70" s="147"/>
      <c r="AD70" s="147"/>
      <c r="AE70" s="147"/>
      <c r="AF70" s="147"/>
      <c r="AG70" s="147" t="s">
        <v>191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74">
        <v>50</v>
      </c>
      <c r="B71" s="175" t="s">
        <v>249</v>
      </c>
      <c r="C71" s="181" t="s">
        <v>250</v>
      </c>
      <c r="D71" s="176" t="s">
        <v>138</v>
      </c>
      <c r="E71" s="177">
        <v>87.8</v>
      </c>
      <c r="F71" s="178"/>
      <c r="G71" s="179">
        <f>ROUND(E71*F71,2)</f>
        <v>0</v>
      </c>
      <c r="H71" s="158"/>
      <c r="I71" s="157">
        <f>ROUND(E71*H71,2)</f>
        <v>0</v>
      </c>
      <c r="J71" s="158"/>
      <c r="K71" s="157">
        <f>ROUND(E71*J71,2)</f>
        <v>0</v>
      </c>
      <c r="L71" s="157">
        <v>21</v>
      </c>
      <c r="M71" s="157">
        <f>G71*(1+L71/100)</f>
        <v>0</v>
      </c>
      <c r="N71" s="156">
        <v>0</v>
      </c>
      <c r="O71" s="156">
        <f>ROUND(E71*N71,2)</f>
        <v>0</v>
      </c>
      <c r="P71" s="156">
        <v>0</v>
      </c>
      <c r="Q71" s="156">
        <f>ROUND(E71*P71,2)</f>
        <v>0</v>
      </c>
      <c r="R71" s="157"/>
      <c r="S71" s="157" t="s">
        <v>145</v>
      </c>
      <c r="T71" s="157" t="s">
        <v>115</v>
      </c>
      <c r="U71" s="157">
        <v>0</v>
      </c>
      <c r="V71" s="157">
        <f>ROUND(E71*U71,2)</f>
        <v>0</v>
      </c>
      <c r="W71" s="157"/>
      <c r="X71" s="157" t="s">
        <v>139</v>
      </c>
      <c r="Y71" s="157" t="s">
        <v>117</v>
      </c>
      <c r="Z71" s="147"/>
      <c r="AA71" s="147"/>
      <c r="AB71" s="147"/>
      <c r="AC71" s="147"/>
      <c r="AD71" s="147"/>
      <c r="AE71" s="147"/>
      <c r="AF71" s="147"/>
      <c r="AG71" s="147" t="s">
        <v>191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x14ac:dyDescent="0.2">
      <c r="A72" s="161" t="s">
        <v>109</v>
      </c>
      <c r="B72" s="162" t="s">
        <v>65</v>
      </c>
      <c r="C72" s="180" t="s">
        <v>66</v>
      </c>
      <c r="D72" s="163"/>
      <c r="E72" s="164"/>
      <c r="F72" s="165"/>
      <c r="G72" s="166">
        <f>SUMIF(AG73:AG80,"&lt;&gt;NOR",G73:G80)</f>
        <v>0</v>
      </c>
      <c r="H72" s="160"/>
      <c r="I72" s="160">
        <f>SUM(I73:I80)</f>
        <v>0</v>
      </c>
      <c r="J72" s="160"/>
      <c r="K72" s="160">
        <f>SUM(K73:K80)</f>
        <v>0</v>
      </c>
      <c r="L72" s="160"/>
      <c r="M72" s="160">
        <f>SUM(M73:M80)</f>
        <v>0</v>
      </c>
      <c r="N72" s="159"/>
      <c r="O72" s="159">
        <f>SUM(O73:O80)</f>
        <v>0</v>
      </c>
      <c r="P72" s="159"/>
      <c r="Q72" s="159">
        <f>SUM(Q73:Q80)</f>
        <v>0</v>
      </c>
      <c r="R72" s="160"/>
      <c r="S72" s="160"/>
      <c r="T72" s="160"/>
      <c r="U72" s="160"/>
      <c r="V72" s="160">
        <f>SUM(V73:V80)</f>
        <v>0</v>
      </c>
      <c r="W72" s="160"/>
      <c r="X72" s="160"/>
      <c r="Y72" s="160"/>
      <c r="AG72" t="s">
        <v>110</v>
      </c>
    </row>
    <row r="73" spans="1:60" outlineLevel="1" x14ac:dyDescent="0.2">
      <c r="A73" s="174">
        <v>51</v>
      </c>
      <c r="B73" s="175" t="s">
        <v>251</v>
      </c>
      <c r="C73" s="181" t="s">
        <v>252</v>
      </c>
      <c r="D73" s="176" t="s">
        <v>221</v>
      </c>
      <c r="E73" s="177">
        <v>28.7</v>
      </c>
      <c r="F73" s="178"/>
      <c r="G73" s="179">
        <f t="shared" ref="G73:G80" si="14">ROUND(E73*F73,2)</f>
        <v>0</v>
      </c>
      <c r="H73" s="158"/>
      <c r="I73" s="157">
        <f t="shared" ref="I73:I80" si="15">ROUND(E73*H73,2)</f>
        <v>0</v>
      </c>
      <c r="J73" s="158"/>
      <c r="K73" s="157">
        <f t="shared" ref="K73:K80" si="16">ROUND(E73*J73,2)</f>
        <v>0</v>
      </c>
      <c r="L73" s="157">
        <v>21</v>
      </c>
      <c r="M73" s="157">
        <f t="shared" ref="M73:M80" si="17">G73*(1+L73/100)</f>
        <v>0</v>
      </c>
      <c r="N73" s="156">
        <v>0</v>
      </c>
      <c r="O73" s="156">
        <f t="shared" ref="O73:O80" si="18">ROUND(E73*N73,2)</f>
        <v>0</v>
      </c>
      <c r="P73" s="156">
        <v>0</v>
      </c>
      <c r="Q73" s="156">
        <f t="shared" ref="Q73:Q80" si="19">ROUND(E73*P73,2)</f>
        <v>0</v>
      </c>
      <c r="R73" s="157"/>
      <c r="S73" s="157" t="s">
        <v>114</v>
      </c>
      <c r="T73" s="157" t="s">
        <v>115</v>
      </c>
      <c r="U73" s="157">
        <v>0</v>
      </c>
      <c r="V73" s="157">
        <f t="shared" ref="V73:V80" si="20">ROUND(E73*U73,2)</f>
        <v>0</v>
      </c>
      <c r="W73" s="157"/>
      <c r="X73" s="157" t="s">
        <v>139</v>
      </c>
      <c r="Y73" s="157" t="s">
        <v>117</v>
      </c>
      <c r="Z73" s="147"/>
      <c r="AA73" s="147"/>
      <c r="AB73" s="147"/>
      <c r="AC73" s="147"/>
      <c r="AD73" s="147"/>
      <c r="AE73" s="147"/>
      <c r="AF73" s="147"/>
      <c r="AG73" s="147" t="s">
        <v>140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4">
        <v>52</v>
      </c>
      <c r="B74" s="175" t="s">
        <v>253</v>
      </c>
      <c r="C74" s="181" t="s">
        <v>254</v>
      </c>
      <c r="D74" s="176" t="s">
        <v>221</v>
      </c>
      <c r="E74" s="177">
        <v>57.4</v>
      </c>
      <c r="F74" s="178"/>
      <c r="G74" s="179">
        <f t="shared" si="14"/>
        <v>0</v>
      </c>
      <c r="H74" s="158"/>
      <c r="I74" s="157">
        <f t="shared" si="15"/>
        <v>0</v>
      </c>
      <c r="J74" s="158"/>
      <c r="K74" s="157">
        <f t="shared" si="16"/>
        <v>0</v>
      </c>
      <c r="L74" s="157">
        <v>21</v>
      </c>
      <c r="M74" s="157">
        <f t="shared" si="17"/>
        <v>0</v>
      </c>
      <c r="N74" s="156">
        <v>0</v>
      </c>
      <c r="O74" s="156">
        <f t="shared" si="18"/>
        <v>0</v>
      </c>
      <c r="P74" s="156">
        <v>0</v>
      </c>
      <c r="Q74" s="156">
        <f t="shared" si="19"/>
        <v>0</v>
      </c>
      <c r="R74" s="157"/>
      <c r="S74" s="157" t="s">
        <v>114</v>
      </c>
      <c r="T74" s="157" t="s">
        <v>115</v>
      </c>
      <c r="U74" s="157">
        <v>0</v>
      </c>
      <c r="V74" s="157">
        <f t="shared" si="20"/>
        <v>0</v>
      </c>
      <c r="W74" s="157"/>
      <c r="X74" s="157" t="s">
        <v>139</v>
      </c>
      <c r="Y74" s="157" t="s">
        <v>117</v>
      </c>
      <c r="Z74" s="147"/>
      <c r="AA74" s="147"/>
      <c r="AB74" s="147"/>
      <c r="AC74" s="147"/>
      <c r="AD74" s="147"/>
      <c r="AE74" s="147"/>
      <c r="AF74" s="147"/>
      <c r="AG74" s="147" t="s">
        <v>140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74">
        <v>53</v>
      </c>
      <c r="B75" s="175" t="s">
        <v>255</v>
      </c>
      <c r="C75" s="181" t="s">
        <v>256</v>
      </c>
      <c r="D75" s="176" t="s">
        <v>221</v>
      </c>
      <c r="E75" s="177">
        <v>28.7</v>
      </c>
      <c r="F75" s="178"/>
      <c r="G75" s="179">
        <f t="shared" si="14"/>
        <v>0</v>
      </c>
      <c r="H75" s="158"/>
      <c r="I75" s="157">
        <f t="shared" si="15"/>
        <v>0</v>
      </c>
      <c r="J75" s="158"/>
      <c r="K75" s="157">
        <f t="shared" si="16"/>
        <v>0</v>
      </c>
      <c r="L75" s="157">
        <v>21</v>
      </c>
      <c r="M75" s="157">
        <f t="shared" si="17"/>
        <v>0</v>
      </c>
      <c r="N75" s="156">
        <v>0</v>
      </c>
      <c r="O75" s="156">
        <f t="shared" si="18"/>
        <v>0</v>
      </c>
      <c r="P75" s="156">
        <v>0</v>
      </c>
      <c r="Q75" s="156">
        <f t="shared" si="19"/>
        <v>0</v>
      </c>
      <c r="R75" s="157"/>
      <c r="S75" s="157" t="s">
        <v>145</v>
      </c>
      <c r="T75" s="157" t="s">
        <v>115</v>
      </c>
      <c r="U75" s="157">
        <v>0</v>
      </c>
      <c r="V75" s="157">
        <f t="shared" si="20"/>
        <v>0</v>
      </c>
      <c r="W75" s="157"/>
      <c r="X75" s="157" t="s">
        <v>139</v>
      </c>
      <c r="Y75" s="157" t="s">
        <v>117</v>
      </c>
      <c r="Z75" s="147"/>
      <c r="AA75" s="147"/>
      <c r="AB75" s="147"/>
      <c r="AC75" s="147"/>
      <c r="AD75" s="147"/>
      <c r="AE75" s="147"/>
      <c r="AF75" s="147"/>
      <c r="AG75" s="147" t="s">
        <v>140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74">
        <v>54</v>
      </c>
      <c r="B76" s="175" t="s">
        <v>257</v>
      </c>
      <c r="C76" s="181" t="s">
        <v>258</v>
      </c>
      <c r="D76" s="176" t="s">
        <v>221</v>
      </c>
      <c r="E76" s="177">
        <v>574</v>
      </c>
      <c r="F76" s="178"/>
      <c r="G76" s="179">
        <f t="shared" si="14"/>
        <v>0</v>
      </c>
      <c r="H76" s="158"/>
      <c r="I76" s="157">
        <f t="shared" si="15"/>
        <v>0</v>
      </c>
      <c r="J76" s="158"/>
      <c r="K76" s="157">
        <f t="shared" si="16"/>
        <v>0</v>
      </c>
      <c r="L76" s="157">
        <v>21</v>
      </c>
      <c r="M76" s="157">
        <f t="shared" si="17"/>
        <v>0</v>
      </c>
      <c r="N76" s="156">
        <v>0</v>
      </c>
      <c r="O76" s="156">
        <f t="shared" si="18"/>
        <v>0</v>
      </c>
      <c r="P76" s="156">
        <v>0</v>
      </c>
      <c r="Q76" s="156">
        <f t="shared" si="19"/>
        <v>0</v>
      </c>
      <c r="R76" s="157"/>
      <c r="S76" s="157" t="s">
        <v>114</v>
      </c>
      <c r="T76" s="157" t="s">
        <v>115</v>
      </c>
      <c r="U76" s="157">
        <v>0</v>
      </c>
      <c r="V76" s="157">
        <f t="shared" si="20"/>
        <v>0</v>
      </c>
      <c r="W76" s="157"/>
      <c r="X76" s="157" t="s">
        <v>139</v>
      </c>
      <c r="Y76" s="157" t="s">
        <v>117</v>
      </c>
      <c r="Z76" s="147"/>
      <c r="AA76" s="147"/>
      <c r="AB76" s="147"/>
      <c r="AC76" s="147"/>
      <c r="AD76" s="147"/>
      <c r="AE76" s="147"/>
      <c r="AF76" s="147"/>
      <c r="AG76" s="147" t="s">
        <v>140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74">
        <v>55</v>
      </c>
      <c r="B77" s="175" t="s">
        <v>259</v>
      </c>
      <c r="C77" s="181" t="s">
        <v>260</v>
      </c>
      <c r="D77" s="176" t="s">
        <v>221</v>
      </c>
      <c r="E77" s="177">
        <v>28.7</v>
      </c>
      <c r="F77" s="178"/>
      <c r="G77" s="179">
        <f t="shared" si="14"/>
        <v>0</v>
      </c>
      <c r="H77" s="158"/>
      <c r="I77" s="157">
        <f t="shared" si="15"/>
        <v>0</v>
      </c>
      <c r="J77" s="158"/>
      <c r="K77" s="157">
        <f t="shared" si="16"/>
        <v>0</v>
      </c>
      <c r="L77" s="157">
        <v>21</v>
      </c>
      <c r="M77" s="157">
        <f t="shared" si="17"/>
        <v>0</v>
      </c>
      <c r="N77" s="156">
        <v>0</v>
      </c>
      <c r="O77" s="156">
        <f t="shared" si="18"/>
        <v>0</v>
      </c>
      <c r="P77" s="156">
        <v>0</v>
      </c>
      <c r="Q77" s="156">
        <f t="shared" si="19"/>
        <v>0</v>
      </c>
      <c r="R77" s="157"/>
      <c r="S77" s="157" t="s">
        <v>145</v>
      </c>
      <c r="T77" s="157" t="s">
        <v>115</v>
      </c>
      <c r="U77" s="157">
        <v>0</v>
      </c>
      <c r="V77" s="157">
        <f t="shared" si="20"/>
        <v>0</v>
      </c>
      <c r="W77" s="157"/>
      <c r="X77" s="157" t="s">
        <v>139</v>
      </c>
      <c r="Y77" s="157" t="s">
        <v>117</v>
      </c>
      <c r="Z77" s="147"/>
      <c r="AA77" s="147"/>
      <c r="AB77" s="147"/>
      <c r="AC77" s="147"/>
      <c r="AD77" s="147"/>
      <c r="AE77" s="147"/>
      <c r="AF77" s="147"/>
      <c r="AG77" s="147" t="s">
        <v>140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74">
        <v>56</v>
      </c>
      <c r="B78" s="175" t="s">
        <v>261</v>
      </c>
      <c r="C78" s="181" t="s">
        <v>262</v>
      </c>
      <c r="D78" s="176" t="s">
        <v>221</v>
      </c>
      <c r="E78" s="177">
        <v>287</v>
      </c>
      <c r="F78" s="178"/>
      <c r="G78" s="179">
        <f t="shared" si="14"/>
        <v>0</v>
      </c>
      <c r="H78" s="158"/>
      <c r="I78" s="157">
        <f t="shared" si="15"/>
        <v>0</v>
      </c>
      <c r="J78" s="158"/>
      <c r="K78" s="157">
        <f t="shared" si="16"/>
        <v>0</v>
      </c>
      <c r="L78" s="157">
        <v>21</v>
      </c>
      <c r="M78" s="157">
        <f t="shared" si="17"/>
        <v>0</v>
      </c>
      <c r="N78" s="156">
        <v>0</v>
      </c>
      <c r="O78" s="156">
        <f t="shared" si="18"/>
        <v>0</v>
      </c>
      <c r="P78" s="156">
        <v>0</v>
      </c>
      <c r="Q78" s="156">
        <f t="shared" si="19"/>
        <v>0</v>
      </c>
      <c r="R78" s="157"/>
      <c r="S78" s="157" t="s">
        <v>114</v>
      </c>
      <c r="T78" s="157" t="s">
        <v>115</v>
      </c>
      <c r="U78" s="157">
        <v>0</v>
      </c>
      <c r="V78" s="157">
        <f t="shared" si="20"/>
        <v>0</v>
      </c>
      <c r="W78" s="157"/>
      <c r="X78" s="157" t="s">
        <v>139</v>
      </c>
      <c r="Y78" s="157" t="s">
        <v>117</v>
      </c>
      <c r="Z78" s="147"/>
      <c r="AA78" s="147"/>
      <c r="AB78" s="147"/>
      <c r="AC78" s="147"/>
      <c r="AD78" s="147"/>
      <c r="AE78" s="147"/>
      <c r="AF78" s="147"/>
      <c r="AG78" s="147" t="s">
        <v>140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2.5" outlineLevel="1" x14ac:dyDescent="0.2">
      <c r="A79" s="174">
        <v>57</v>
      </c>
      <c r="B79" s="175" t="s">
        <v>263</v>
      </c>
      <c r="C79" s="181" t="s">
        <v>264</v>
      </c>
      <c r="D79" s="176" t="s">
        <v>221</v>
      </c>
      <c r="E79" s="177">
        <v>13.75</v>
      </c>
      <c r="F79" s="178"/>
      <c r="G79" s="179">
        <f t="shared" si="14"/>
        <v>0</v>
      </c>
      <c r="H79" s="158"/>
      <c r="I79" s="157">
        <f t="shared" si="15"/>
        <v>0</v>
      </c>
      <c r="J79" s="158"/>
      <c r="K79" s="157">
        <f t="shared" si="16"/>
        <v>0</v>
      </c>
      <c r="L79" s="157">
        <v>21</v>
      </c>
      <c r="M79" s="157">
        <f t="shared" si="17"/>
        <v>0</v>
      </c>
      <c r="N79" s="156">
        <v>0</v>
      </c>
      <c r="O79" s="156">
        <f t="shared" si="18"/>
        <v>0</v>
      </c>
      <c r="P79" s="156">
        <v>0</v>
      </c>
      <c r="Q79" s="156">
        <f t="shared" si="19"/>
        <v>0</v>
      </c>
      <c r="R79" s="157"/>
      <c r="S79" s="157" t="s">
        <v>114</v>
      </c>
      <c r="T79" s="157" t="s">
        <v>115</v>
      </c>
      <c r="U79" s="157">
        <v>0</v>
      </c>
      <c r="V79" s="157">
        <f t="shared" si="20"/>
        <v>0</v>
      </c>
      <c r="W79" s="157"/>
      <c r="X79" s="157" t="s">
        <v>139</v>
      </c>
      <c r="Y79" s="157" t="s">
        <v>117</v>
      </c>
      <c r="Z79" s="147"/>
      <c r="AA79" s="147"/>
      <c r="AB79" s="147"/>
      <c r="AC79" s="147"/>
      <c r="AD79" s="147"/>
      <c r="AE79" s="147"/>
      <c r="AF79" s="147"/>
      <c r="AG79" s="147" t="s">
        <v>140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22.5" outlineLevel="1" x14ac:dyDescent="0.2">
      <c r="A80" s="168">
        <v>58</v>
      </c>
      <c r="B80" s="169" t="s">
        <v>265</v>
      </c>
      <c r="C80" s="182" t="s">
        <v>266</v>
      </c>
      <c r="D80" s="170" t="s">
        <v>221</v>
      </c>
      <c r="E80" s="171">
        <v>14.95</v>
      </c>
      <c r="F80" s="172"/>
      <c r="G80" s="173">
        <f t="shared" si="14"/>
        <v>0</v>
      </c>
      <c r="H80" s="158"/>
      <c r="I80" s="157">
        <f t="shared" si="15"/>
        <v>0</v>
      </c>
      <c r="J80" s="158"/>
      <c r="K80" s="157">
        <f t="shared" si="16"/>
        <v>0</v>
      </c>
      <c r="L80" s="157">
        <v>21</v>
      </c>
      <c r="M80" s="157">
        <f t="shared" si="17"/>
        <v>0</v>
      </c>
      <c r="N80" s="156">
        <v>0</v>
      </c>
      <c r="O80" s="156">
        <f t="shared" si="18"/>
        <v>0</v>
      </c>
      <c r="P80" s="156">
        <v>0</v>
      </c>
      <c r="Q80" s="156">
        <f t="shared" si="19"/>
        <v>0</v>
      </c>
      <c r="R80" s="157"/>
      <c r="S80" s="157" t="s">
        <v>114</v>
      </c>
      <c r="T80" s="157" t="s">
        <v>115</v>
      </c>
      <c r="U80" s="157">
        <v>0</v>
      </c>
      <c r="V80" s="157">
        <f t="shared" si="20"/>
        <v>0</v>
      </c>
      <c r="W80" s="157"/>
      <c r="X80" s="157" t="s">
        <v>139</v>
      </c>
      <c r="Y80" s="157" t="s">
        <v>117</v>
      </c>
      <c r="Z80" s="147"/>
      <c r="AA80" s="147"/>
      <c r="AB80" s="147"/>
      <c r="AC80" s="147"/>
      <c r="AD80" s="147"/>
      <c r="AE80" s="147"/>
      <c r="AF80" s="147"/>
      <c r="AG80" s="147" t="s">
        <v>140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33" x14ac:dyDescent="0.2">
      <c r="A81" s="3"/>
      <c r="B81" s="4"/>
      <c r="C81" s="183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E81">
        <v>12</v>
      </c>
      <c r="AF81">
        <v>21</v>
      </c>
      <c r="AG81" t="s">
        <v>95</v>
      </c>
    </row>
    <row r="82" spans="1:33" x14ac:dyDescent="0.2">
      <c r="A82" s="150"/>
      <c r="B82" s="151" t="s">
        <v>31</v>
      </c>
      <c r="C82" s="184"/>
      <c r="D82" s="152"/>
      <c r="E82" s="153"/>
      <c r="F82" s="153"/>
      <c r="G82" s="167">
        <f>G8+G18+G30+G32+G37+G52+G56+G60+G65+G68+G72</f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E82">
        <f>SUMIF(L7:L80,AE81,G7:G80)</f>
        <v>0</v>
      </c>
      <c r="AF82">
        <f>SUMIF(L7:L80,AF81,G7:G80)</f>
        <v>0</v>
      </c>
      <c r="AG82" t="s">
        <v>132</v>
      </c>
    </row>
    <row r="83" spans="1:33" x14ac:dyDescent="0.2">
      <c r="A83" s="3"/>
      <c r="B83" s="4"/>
      <c r="C83" s="183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 x14ac:dyDescent="0.2">
      <c r="A84" s="3"/>
      <c r="B84" s="4"/>
      <c r="C84" s="183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33" x14ac:dyDescent="0.2">
      <c r="A85" s="264" t="s">
        <v>133</v>
      </c>
      <c r="B85" s="264"/>
      <c r="C85" s="265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33" x14ac:dyDescent="0.2">
      <c r="A86" s="245"/>
      <c r="B86" s="246"/>
      <c r="C86" s="247"/>
      <c r="D86" s="246"/>
      <c r="E86" s="246"/>
      <c r="F86" s="246"/>
      <c r="G86" s="24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G86" t="s">
        <v>134</v>
      </c>
    </row>
    <row r="87" spans="1:33" x14ac:dyDescent="0.2">
      <c r="A87" s="249"/>
      <c r="B87" s="250"/>
      <c r="C87" s="251"/>
      <c r="D87" s="250"/>
      <c r="E87" s="250"/>
      <c r="F87" s="250"/>
      <c r="G87" s="25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33" x14ac:dyDescent="0.2">
      <c r="A88" s="249"/>
      <c r="B88" s="250"/>
      <c r="C88" s="251"/>
      <c r="D88" s="250"/>
      <c r="E88" s="250"/>
      <c r="F88" s="250"/>
      <c r="G88" s="25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33" x14ac:dyDescent="0.2">
      <c r="A89" s="249"/>
      <c r="B89" s="250"/>
      <c r="C89" s="251"/>
      <c r="D89" s="250"/>
      <c r="E89" s="250"/>
      <c r="F89" s="250"/>
      <c r="G89" s="25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33" x14ac:dyDescent="0.2">
      <c r="A90" s="253"/>
      <c r="B90" s="254"/>
      <c r="C90" s="255"/>
      <c r="D90" s="254"/>
      <c r="E90" s="254"/>
      <c r="F90" s="254"/>
      <c r="G90" s="25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33" x14ac:dyDescent="0.2">
      <c r="A91" s="3"/>
      <c r="B91" s="4"/>
      <c r="C91" s="183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33" x14ac:dyDescent="0.2">
      <c r="C92" s="185"/>
      <c r="D92" s="10"/>
      <c r="AG92" t="s">
        <v>135</v>
      </c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9VXFzQSnuIZ5V7vMtYFwCIwI4La16AJ0raHsVOvFSiaOscwi99pEbsZJm/I61hyAFbN1lg6eIryIW1WQYlP+Q==" saltValue="s+e9Uep1nDhawg6bnQgoOA==" spinCount="100000" sheet="1" formatRows="0"/>
  <mergeCells count="6">
    <mergeCell ref="A86:G90"/>
    <mergeCell ref="A1:G1"/>
    <mergeCell ref="C2:G2"/>
    <mergeCell ref="C3:G3"/>
    <mergeCell ref="C4:G4"/>
    <mergeCell ref="A85:C85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15B5-FF73-428F-ABFE-0751D0F97AC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83</v>
      </c>
    </row>
    <row r="2" spans="1:60" ht="24.95" customHeight="1" x14ac:dyDescent="0.2">
      <c r="A2" s="139" t="s">
        <v>8</v>
      </c>
      <c r="B2" s="49" t="s">
        <v>43</v>
      </c>
      <c r="C2" s="258" t="s">
        <v>44</v>
      </c>
      <c r="D2" s="259"/>
      <c r="E2" s="259"/>
      <c r="F2" s="259"/>
      <c r="G2" s="260"/>
      <c r="AG2" t="s">
        <v>84</v>
      </c>
    </row>
    <row r="3" spans="1:60" ht="24.95" customHeight="1" x14ac:dyDescent="0.2">
      <c r="A3" s="139" t="s">
        <v>9</v>
      </c>
      <c r="B3" s="49" t="s">
        <v>46</v>
      </c>
      <c r="C3" s="258" t="s">
        <v>47</v>
      </c>
      <c r="D3" s="259"/>
      <c r="E3" s="259"/>
      <c r="F3" s="259"/>
      <c r="G3" s="260"/>
      <c r="AC3" s="120" t="s">
        <v>84</v>
      </c>
      <c r="AG3" t="s">
        <v>85</v>
      </c>
    </row>
    <row r="4" spans="1:60" ht="24.95" customHeight="1" x14ac:dyDescent="0.2">
      <c r="A4" s="140" t="s">
        <v>10</v>
      </c>
      <c r="B4" s="141" t="s">
        <v>51</v>
      </c>
      <c r="C4" s="261" t="s">
        <v>52</v>
      </c>
      <c r="D4" s="262"/>
      <c r="E4" s="262"/>
      <c r="F4" s="262"/>
      <c r="G4" s="263"/>
      <c r="AG4" t="s">
        <v>86</v>
      </c>
    </row>
    <row r="5" spans="1:60" x14ac:dyDescent="0.2">
      <c r="D5" s="10"/>
    </row>
    <row r="6" spans="1:60" ht="38.25" x14ac:dyDescent="0.2">
      <c r="A6" s="143" t="s">
        <v>87</v>
      </c>
      <c r="B6" s="145" t="s">
        <v>88</v>
      </c>
      <c r="C6" s="145" t="s">
        <v>89</v>
      </c>
      <c r="D6" s="144" t="s">
        <v>90</v>
      </c>
      <c r="E6" s="143" t="s">
        <v>91</v>
      </c>
      <c r="F6" s="142" t="s">
        <v>92</v>
      </c>
      <c r="G6" s="143" t="s">
        <v>31</v>
      </c>
      <c r="H6" s="146" t="s">
        <v>32</v>
      </c>
      <c r="I6" s="146" t="s">
        <v>93</v>
      </c>
      <c r="J6" s="146" t="s">
        <v>33</v>
      </c>
      <c r="K6" s="146" t="s">
        <v>94</v>
      </c>
      <c r="L6" s="146" t="s">
        <v>95</v>
      </c>
      <c r="M6" s="146" t="s">
        <v>96</v>
      </c>
      <c r="N6" s="146" t="s">
        <v>97</v>
      </c>
      <c r="O6" s="146" t="s">
        <v>98</v>
      </c>
      <c r="P6" s="146" t="s">
        <v>99</v>
      </c>
      <c r="Q6" s="146" t="s">
        <v>100</v>
      </c>
      <c r="R6" s="146" t="s">
        <v>101</v>
      </c>
      <c r="S6" s="146" t="s">
        <v>102</v>
      </c>
      <c r="T6" s="146" t="s">
        <v>103</v>
      </c>
      <c r="U6" s="146" t="s">
        <v>104</v>
      </c>
      <c r="V6" s="146" t="s">
        <v>105</v>
      </c>
      <c r="W6" s="146" t="s">
        <v>106</v>
      </c>
      <c r="X6" s="146" t="s">
        <v>107</v>
      </c>
      <c r="Y6" s="146" t="s">
        <v>108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109</v>
      </c>
      <c r="B8" s="162" t="s">
        <v>79</v>
      </c>
      <c r="C8" s="180" t="s">
        <v>80</v>
      </c>
      <c r="D8" s="163"/>
      <c r="E8" s="164"/>
      <c r="F8" s="165"/>
      <c r="G8" s="166">
        <f>SUMIF(AG9:AG19,"&lt;&gt;NOR",G9:G19)</f>
        <v>0</v>
      </c>
      <c r="H8" s="160"/>
      <c r="I8" s="160">
        <f>SUM(I9:I19)</f>
        <v>0</v>
      </c>
      <c r="J8" s="160"/>
      <c r="K8" s="160">
        <f>SUM(K9:K19)</f>
        <v>0</v>
      </c>
      <c r="L8" s="160"/>
      <c r="M8" s="160">
        <f>SUM(M9:M19)</f>
        <v>0</v>
      </c>
      <c r="N8" s="159"/>
      <c r="O8" s="159">
        <f>SUM(O9:O19)</f>
        <v>0</v>
      </c>
      <c r="P8" s="159"/>
      <c r="Q8" s="159">
        <f>SUM(Q9:Q19)</f>
        <v>0</v>
      </c>
      <c r="R8" s="160"/>
      <c r="S8" s="160"/>
      <c r="T8" s="160"/>
      <c r="U8" s="160"/>
      <c r="V8" s="160">
        <f>SUM(V9:V19)</f>
        <v>0</v>
      </c>
      <c r="W8" s="160"/>
      <c r="X8" s="160"/>
      <c r="Y8" s="160"/>
      <c r="AG8" t="s">
        <v>110</v>
      </c>
    </row>
    <row r="9" spans="1:60" ht="22.5" outlineLevel="1" x14ac:dyDescent="0.2">
      <c r="A9" s="174">
        <v>1</v>
      </c>
      <c r="B9" s="175" t="s">
        <v>267</v>
      </c>
      <c r="C9" s="181" t="s">
        <v>268</v>
      </c>
      <c r="D9" s="176" t="s">
        <v>269</v>
      </c>
      <c r="E9" s="177">
        <v>8</v>
      </c>
      <c r="F9" s="178"/>
      <c r="G9" s="179">
        <f t="shared" ref="G9:G19" si="0">ROUND(E9*F9,2)</f>
        <v>0</v>
      </c>
      <c r="H9" s="158"/>
      <c r="I9" s="157">
        <f t="shared" ref="I9:I19" si="1">ROUND(E9*H9,2)</f>
        <v>0</v>
      </c>
      <c r="J9" s="158"/>
      <c r="K9" s="157">
        <f t="shared" ref="K9:K19" si="2">ROUND(E9*J9,2)</f>
        <v>0</v>
      </c>
      <c r="L9" s="157">
        <v>21</v>
      </c>
      <c r="M9" s="157">
        <f t="shared" ref="M9:M19" si="3">G9*(1+L9/100)</f>
        <v>0</v>
      </c>
      <c r="N9" s="156">
        <v>0</v>
      </c>
      <c r="O9" s="156">
        <f t="shared" ref="O9:O19" si="4">ROUND(E9*N9,2)</f>
        <v>0</v>
      </c>
      <c r="P9" s="156">
        <v>0</v>
      </c>
      <c r="Q9" s="156">
        <f t="shared" ref="Q9:Q19" si="5">ROUND(E9*P9,2)</f>
        <v>0</v>
      </c>
      <c r="R9" s="157"/>
      <c r="S9" s="157" t="s">
        <v>114</v>
      </c>
      <c r="T9" s="157" t="s">
        <v>115</v>
      </c>
      <c r="U9" s="157">
        <v>0</v>
      </c>
      <c r="V9" s="157">
        <f t="shared" ref="V9:V19" si="6">ROUND(E9*U9,2)</f>
        <v>0</v>
      </c>
      <c r="W9" s="157"/>
      <c r="X9" s="157" t="s">
        <v>139</v>
      </c>
      <c r="Y9" s="157" t="s">
        <v>117</v>
      </c>
      <c r="Z9" s="147"/>
      <c r="AA9" s="147"/>
      <c r="AB9" s="147"/>
      <c r="AC9" s="147"/>
      <c r="AD9" s="147"/>
      <c r="AE9" s="147"/>
      <c r="AF9" s="147"/>
      <c r="AG9" s="147" t="s">
        <v>140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4">
        <v>2</v>
      </c>
      <c r="B10" s="175" t="s">
        <v>270</v>
      </c>
      <c r="C10" s="181" t="s">
        <v>271</v>
      </c>
      <c r="D10" s="176" t="s">
        <v>172</v>
      </c>
      <c r="E10" s="177">
        <v>310</v>
      </c>
      <c r="F10" s="178"/>
      <c r="G10" s="179">
        <f t="shared" si="0"/>
        <v>0</v>
      </c>
      <c r="H10" s="158"/>
      <c r="I10" s="157">
        <f t="shared" si="1"/>
        <v>0</v>
      </c>
      <c r="J10" s="158"/>
      <c r="K10" s="157">
        <f t="shared" si="2"/>
        <v>0</v>
      </c>
      <c r="L10" s="157">
        <v>21</v>
      </c>
      <c r="M10" s="157">
        <f t="shared" si="3"/>
        <v>0</v>
      </c>
      <c r="N10" s="156">
        <v>0</v>
      </c>
      <c r="O10" s="156">
        <f t="shared" si="4"/>
        <v>0</v>
      </c>
      <c r="P10" s="156">
        <v>0</v>
      </c>
      <c r="Q10" s="156">
        <f t="shared" si="5"/>
        <v>0</v>
      </c>
      <c r="R10" s="157"/>
      <c r="S10" s="157" t="s">
        <v>114</v>
      </c>
      <c r="T10" s="157" t="s">
        <v>115</v>
      </c>
      <c r="U10" s="157">
        <v>0</v>
      </c>
      <c r="V10" s="157">
        <f t="shared" si="6"/>
        <v>0</v>
      </c>
      <c r="W10" s="157"/>
      <c r="X10" s="157" t="s">
        <v>139</v>
      </c>
      <c r="Y10" s="157" t="s">
        <v>117</v>
      </c>
      <c r="Z10" s="147"/>
      <c r="AA10" s="147"/>
      <c r="AB10" s="147"/>
      <c r="AC10" s="147"/>
      <c r="AD10" s="147"/>
      <c r="AE10" s="147"/>
      <c r="AF10" s="147"/>
      <c r="AG10" s="147" t="s">
        <v>140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4">
        <v>3</v>
      </c>
      <c r="B11" s="175" t="s">
        <v>272</v>
      </c>
      <c r="C11" s="181" t="s">
        <v>273</v>
      </c>
      <c r="D11" s="176" t="s">
        <v>269</v>
      </c>
      <c r="E11" s="177">
        <v>11</v>
      </c>
      <c r="F11" s="178"/>
      <c r="G11" s="179">
        <f t="shared" si="0"/>
        <v>0</v>
      </c>
      <c r="H11" s="158"/>
      <c r="I11" s="157">
        <f t="shared" si="1"/>
        <v>0</v>
      </c>
      <c r="J11" s="158"/>
      <c r="K11" s="157">
        <f t="shared" si="2"/>
        <v>0</v>
      </c>
      <c r="L11" s="157">
        <v>21</v>
      </c>
      <c r="M11" s="157">
        <f t="shared" si="3"/>
        <v>0</v>
      </c>
      <c r="N11" s="156">
        <v>0</v>
      </c>
      <c r="O11" s="156">
        <f t="shared" si="4"/>
        <v>0</v>
      </c>
      <c r="P11" s="156">
        <v>0</v>
      </c>
      <c r="Q11" s="156">
        <f t="shared" si="5"/>
        <v>0</v>
      </c>
      <c r="R11" s="157"/>
      <c r="S11" s="157" t="s">
        <v>114</v>
      </c>
      <c r="T11" s="157" t="s">
        <v>115</v>
      </c>
      <c r="U11" s="157">
        <v>0</v>
      </c>
      <c r="V11" s="157">
        <f t="shared" si="6"/>
        <v>0</v>
      </c>
      <c r="W11" s="157"/>
      <c r="X11" s="157" t="s">
        <v>139</v>
      </c>
      <c r="Y11" s="157" t="s">
        <v>117</v>
      </c>
      <c r="Z11" s="147"/>
      <c r="AA11" s="147"/>
      <c r="AB11" s="147"/>
      <c r="AC11" s="147"/>
      <c r="AD11" s="147"/>
      <c r="AE11" s="147"/>
      <c r="AF11" s="147"/>
      <c r="AG11" s="147" t="s">
        <v>140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4">
        <v>4</v>
      </c>
      <c r="B12" s="175" t="s">
        <v>274</v>
      </c>
      <c r="C12" s="181" t="s">
        <v>275</v>
      </c>
      <c r="D12" s="176" t="s">
        <v>269</v>
      </c>
      <c r="E12" s="177">
        <v>48</v>
      </c>
      <c r="F12" s="178"/>
      <c r="G12" s="179">
        <f t="shared" si="0"/>
        <v>0</v>
      </c>
      <c r="H12" s="158"/>
      <c r="I12" s="157">
        <f t="shared" si="1"/>
        <v>0</v>
      </c>
      <c r="J12" s="158"/>
      <c r="K12" s="157">
        <f t="shared" si="2"/>
        <v>0</v>
      </c>
      <c r="L12" s="157">
        <v>21</v>
      </c>
      <c r="M12" s="157">
        <f t="shared" si="3"/>
        <v>0</v>
      </c>
      <c r="N12" s="156">
        <v>0</v>
      </c>
      <c r="O12" s="156">
        <f t="shared" si="4"/>
        <v>0</v>
      </c>
      <c r="P12" s="156">
        <v>0</v>
      </c>
      <c r="Q12" s="156">
        <f t="shared" si="5"/>
        <v>0</v>
      </c>
      <c r="R12" s="157"/>
      <c r="S12" s="157" t="s">
        <v>114</v>
      </c>
      <c r="T12" s="157" t="s">
        <v>115</v>
      </c>
      <c r="U12" s="157">
        <v>0</v>
      </c>
      <c r="V12" s="157">
        <f t="shared" si="6"/>
        <v>0</v>
      </c>
      <c r="W12" s="157"/>
      <c r="X12" s="157" t="s">
        <v>139</v>
      </c>
      <c r="Y12" s="157" t="s">
        <v>117</v>
      </c>
      <c r="Z12" s="147"/>
      <c r="AA12" s="147"/>
      <c r="AB12" s="147"/>
      <c r="AC12" s="147"/>
      <c r="AD12" s="147"/>
      <c r="AE12" s="147"/>
      <c r="AF12" s="147"/>
      <c r="AG12" s="147" t="s">
        <v>140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4">
        <v>5</v>
      </c>
      <c r="B13" s="175" t="s">
        <v>276</v>
      </c>
      <c r="C13" s="181" t="s">
        <v>277</v>
      </c>
      <c r="D13" s="176" t="s">
        <v>269</v>
      </c>
      <c r="E13" s="177">
        <v>310</v>
      </c>
      <c r="F13" s="178"/>
      <c r="G13" s="179">
        <f t="shared" si="0"/>
        <v>0</v>
      </c>
      <c r="H13" s="158"/>
      <c r="I13" s="157">
        <f t="shared" si="1"/>
        <v>0</v>
      </c>
      <c r="J13" s="158"/>
      <c r="K13" s="157">
        <f t="shared" si="2"/>
        <v>0</v>
      </c>
      <c r="L13" s="157">
        <v>21</v>
      </c>
      <c r="M13" s="157">
        <f t="shared" si="3"/>
        <v>0</v>
      </c>
      <c r="N13" s="156">
        <v>0</v>
      </c>
      <c r="O13" s="156">
        <f t="shared" si="4"/>
        <v>0</v>
      </c>
      <c r="P13" s="156">
        <v>0</v>
      </c>
      <c r="Q13" s="156">
        <f t="shared" si="5"/>
        <v>0</v>
      </c>
      <c r="R13" s="157"/>
      <c r="S13" s="157" t="s">
        <v>114</v>
      </c>
      <c r="T13" s="157" t="s">
        <v>115</v>
      </c>
      <c r="U13" s="157">
        <v>0</v>
      </c>
      <c r="V13" s="157">
        <f t="shared" si="6"/>
        <v>0</v>
      </c>
      <c r="W13" s="157"/>
      <c r="X13" s="157" t="s">
        <v>139</v>
      </c>
      <c r="Y13" s="157" t="s">
        <v>117</v>
      </c>
      <c r="Z13" s="147"/>
      <c r="AA13" s="147"/>
      <c r="AB13" s="147"/>
      <c r="AC13" s="147"/>
      <c r="AD13" s="147"/>
      <c r="AE13" s="147"/>
      <c r="AF13" s="147"/>
      <c r="AG13" s="147" t="s">
        <v>140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4">
        <v>6</v>
      </c>
      <c r="B14" s="175" t="s">
        <v>278</v>
      </c>
      <c r="C14" s="181" t="s">
        <v>279</v>
      </c>
      <c r="D14" s="176" t="s">
        <v>280</v>
      </c>
      <c r="E14" s="177">
        <v>35</v>
      </c>
      <c r="F14" s="178"/>
      <c r="G14" s="179">
        <f t="shared" si="0"/>
        <v>0</v>
      </c>
      <c r="H14" s="158"/>
      <c r="I14" s="157">
        <f t="shared" si="1"/>
        <v>0</v>
      </c>
      <c r="J14" s="158"/>
      <c r="K14" s="157">
        <f t="shared" si="2"/>
        <v>0</v>
      </c>
      <c r="L14" s="157">
        <v>21</v>
      </c>
      <c r="M14" s="157">
        <f t="shared" si="3"/>
        <v>0</v>
      </c>
      <c r="N14" s="156">
        <v>0</v>
      </c>
      <c r="O14" s="156">
        <f t="shared" si="4"/>
        <v>0</v>
      </c>
      <c r="P14" s="156">
        <v>0</v>
      </c>
      <c r="Q14" s="156">
        <f t="shared" si="5"/>
        <v>0</v>
      </c>
      <c r="R14" s="157"/>
      <c r="S14" s="157" t="s">
        <v>114</v>
      </c>
      <c r="T14" s="157" t="s">
        <v>115</v>
      </c>
      <c r="U14" s="157">
        <v>0</v>
      </c>
      <c r="V14" s="157">
        <f t="shared" si="6"/>
        <v>0</v>
      </c>
      <c r="W14" s="157"/>
      <c r="X14" s="157" t="s">
        <v>139</v>
      </c>
      <c r="Y14" s="157" t="s">
        <v>117</v>
      </c>
      <c r="Z14" s="147"/>
      <c r="AA14" s="147"/>
      <c r="AB14" s="147"/>
      <c r="AC14" s="147"/>
      <c r="AD14" s="147"/>
      <c r="AE14" s="147"/>
      <c r="AF14" s="147"/>
      <c r="AG14" s="147" t="s">
        <v>140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4">
        <v>7</v>
      </c>
      <c r="B15" s="175" t="s">
        <v>281</v>
      </c>
      <c r="C15" s="181" t="s">
        <v>282</v>
      </c>
      <c r="D15" s="176" t="s">
        <v>221</v>
      </c>
      <c r="E15" s="177">
        <v>2.6</v>
      </c>
      <c r="F15" s="178"/>
      <c r="G15" s="179">
        <f t="shared" si="0"/>
        <v>0</v>
      </c>
      <c r="H15" s="158"/>
      <c r="I15" s="157">
        <f t="shared" si="1"/>
        <v>0</v>
      </c>
      <c r="J15" s="158"/>
      <c r="K15" s="157">
        <f t="shared" si="2"/>
        <v>0</v>
      </c>
      <c r="L15" s="157">
        <v>21</v>
      </c>
      <c r="M15" s="157">
        <f t="shared" si="3"/>
        <v>0</v>
      </c>
      <c r="N15" s="156">
        <v>0</v>
      </c>
      <c r="O15" s="156">
        <f t="shared" si="4"/>
        <v>0</v>
      </c>
      <c r="P15" s="156">
        <v>0</v>
      </c>
      <c r="Q15" s="156">
        <f t="shared" si="5"/>
        <v>0</v>
      </c>
      <c r="R15" s="157"/>
      <c r="S15" s="157" t="s">
        <v>114</v>
      </c>
      <c r="T15" s="157" t="s">
        <v>115</v>
      </c>
      <c r="U15" s="157">
        <v>0</v>
      </c>
      <c r="V15" s="157">
        <f t="shared" si="6"/>
        <v>0</v>
      </c>
      <c r="W15" s="157"/>
      <c r="X15" s="157" t="s">
        <v>139</v>
      </c>
      <c r="Y15" s="157" t="s">
        <v>117</v>
      </c>
      <c r="Z15" s="147"/>
      <c r="AA15" s="147"/>
      <c r="AB15" s="147"/>
      <c r="AC15" s="147"/>
      <c r="AD15" s="147"/>
      <c r="AE15" s="147"/>
      <c r="AF15" s="147"/>
      <c r="AG15" s="147" t="s">
        <v>140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4">
        <v>8</v>
      </c>
      <c r="B16" s="175" t="s">
        <v>283</v>
      </c>
      <c r="C16" s="181" t="s">
        <v>284</v>
      </c>
      <c r="D16" s="176" t="s">
        <v>280</v>
      </c>
      <c r="E16" s="177">
        <v>55</v>
      </c>
      <c r="F16" s="178"/>
      <c r="G16" s="179">
        <f t="shared" si="0"/>
        <v>0</v>
      </c>
      <c r="H16" s="158"/>
      <c r="I16" s="157">
        <f t="shared" si="1"/>
        <v>0</v>
      </c>
      <c r="J16" s="158"/>
      <c r="K16" s="157">
        <f t="shared" si="2"/>
        <v>0</v>
      </c>
      <c r="L16" s="157">
        <v>21</v>
      </c>
      <c r="M16" s="157">
        <f t="shared" si="3"/>
        <v>0</v>
      </c>
      <c r="N16" s="156">
        <v>0</v>
      </c>
      <c r="O16" s="156">
        <f t="shared" si="4"/>
        <v>0</v>
      </c>
      <c r="P16" s="156">
        <v>0</v>
      </c>
      <c r="Q16" s="156">
        <f t="shared" si="5"/>
        <v>0</v>
      </c>
      <c r="R16" s="157"/>
      <c r="S16" s="157" t="s">
        <v>114</v>
      </c>
      <c r="T16" s="157" t="s">
        <v>115</v>
      </c>
      <c r="U16" s="157">
        <v>0</v>
      </c>
      <c r="V16" s="157">
        <f t="shared" si="6"/>
        <v>0</v>
      </c>
      <c r="W16" s="157"/>
      <c r="X16" s="157" t="s">
        <v>139</v>
      </c>
      <c r="Y16" s="157" t="s">
        <v>117</v>
      </c>
      <c r="Z16" s="147"/>
      <c r="AA16" s="147"/>
      <c r="AB16" s="147"/>
      <c r="AC16" s="147"/>
      <c r="AD16" s="147"/>
      <c r="AE16" s="147"/>
      <c r="AF16" s="147"/>
      <c r="AG16" s="147" t="s">
        <v>140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4">
        <v>9</v>
      </c>
      <c r="B17" s="175" t="s">
        <v>285</v>
      </c>
      <c r="C17" s="181" t="s">
        <v>286</v>
      </c>
      <c r="D17" s="176" t="s">
        <v>131</v>
      </c>
      <c r="E17" s="177">
        <v>1</v>
      </c>
      <c r="F17" s="178"/>
      <c r="G17" s="179">
        <f t="shared" si="0"/>
        <v>0</v>
      </c>
      <c r="H17" s="158"/>
      <c r="I17" s="157">
        <f t="shared" si="1"/>
        <v>0</v>
      </c>
      <c r="J17" s="158"/>
      <c r="K17" s="157">
        <f t="shared" si="2"/>
        <v>0</v>
      </c>
      <c r="L17" s="157">
        <v>21</v>
      </c>
      <c r="M17" s="157">
        <f t="shared" si="3"/>
        <v>0</v>
      </c>
      <c r="N17" s="156">
        <v>0</v>
      </c>
      <c r="O17" s="156">
        <f t="shared" si="4"/>
        <v>0</v>
      </c>
      <c r="P17" s="156">
        <v>0</v>
      </c>
      <c r="Q17" s="156">
        <f t="shared" si="5"/>
        <v>0</v>
      </c>
      <c r="R17" s="157"/>
      <c r="S17" s="157" t="s">
        <v>114</v>
      </c>
      <c r="T17" s="157" t="s">
        <v>115</v>
      </c>
      <c r="U17" s="157">
        <v>0</v>
      </c>
      <c r="V17" s="157">
        <f t="shared" si="6"/>
        <v>0</v>
      </c>
      <c r="W17" s="157"/>
      <c r="X17" s="157" t="s">
        <v>139</v>
      </c>
      <c r="Y17" s="157" t="s">
        <v>117</v>
      </c>
      <c r="Z17" s="147"/>
      <c r="AA17" s="147"/>
      <c r="AB17" s="147"/>
      <c r="AC17" s="147"/>
      <c r="AD17" s="147"/>
      <c r="AE17" s="147"/>
      <c r="AF17" s="147"/>
      <c r="AG17" s="147" t="s">
        <v>140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4">
        <v>10</v>
      </c>
      <c r="B18" s="175" t="s">
        <v>287</v>
      </c>
      <c r="C18" s="181" t="s">
        <v>288</v>
      </c>
      <c r="D18" s="176" t="s">
        <v>131</v>
      </c>
      <c r="E18" s="177">
        <v>1</v>
      </c>
      <c r="F18" s="178"/>
      <c r="G18" s="179">
        <f t="shared" si="0"/>
        <v>0</v>
      </c>
      <c r="H18" s="158"/>
      <c r="I18" s="157">
        <f t="shared" si="1"/>
        <v>0</v>
      </c>
      <c r="J18" s="158"/>
      <c r="K18" s="157">
        <f t="shared" si="2"/>
        <v>0</v>
      </c>
      <c r="L18" s="157">
        <v>21</v>
      </c>
      <c r="M18" s="157">
        <f t="shared" si="3"/>
        <v>0</v>
      </c>
      <c r="N18" s="156">
        <v>0</v>
      </c>
      <c r="O18" s="156">
        <f t="shared" si="4"/>
        <v>0</v>
      </c>
      <c r="P18" s="156">
        <v>0</v>
      </c>
      <c r="Q18" s="156">
        <f t="shared" si="5"/>
        <v>0</v>
      </c>
      <c r="R18" s="157"/>
      <c r="S18" s="157" t="s">
        <v>114</v>
      </c>
      <c r="T18" s="157" t="s">
        <v>115</v>
      </c>
      <c r="U18" s="157">
        <v>0</v>
      </c>
      <c r="V18" s="157">
        <f t="shared" si="6"/>
        <v>0</v>
      </c>
      <c r="W18" s="157"/>
      <c r="X18" s="157" t="s">
        <v>139</v>
      </c>
      <c r="Y18" s="157" t="s">
        <v>117</v>
      </c>
      <c r="Z18" s="147"/>
      <c r="AA18" s="147"/>
      <c r="AB18" s="147"/>
      <c r="AC18" s="147"/>
      <c r="AD18" s="147"/>
      <c r="AE18" s="147"/>
      <c r="AF18" s="147"/>
      <c r="AG18" s="147" t="s">
        <v>140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68">
        <v>11</v>
      </c>
      <c r="B19" s="169" t="s">
        <v>289</v>
      </c>
      <c r="C19" s="182" t="s">
        <v>290</v>
      </c>
      <c r="D19" s="170" t="s">
        <v>131</v>
      </c>
      <c r="E19" s="171">
        <v>1</v>
      </c>
      <c r="F19" s="172"/>
      <c r="G19" s="173">
        <f t="shared" si="0"/>
        <v>0</v>
      </c>
      <c r="H19" s="158"/>
      <c r="I19" s="157">
        <f t="shared" si="1"/>
        <v>0</v>
      </c>
      <c r="J19" s="158"/>
      <c r="K19" s="157">
        <f t="shared" si="2"/>
        <v>0</v>
      </c>
      <c r="L19" s="157">
        <v>21</v>
      </c>
      <c r="M19" s="157">
        <f t="shared" si="3"/>
        <v>0</v>
      </c>
      <c r="N19" s="156">
        <v>0</v>
      </c>
      <c r="O19" s="156">
        <f t="shared" si="4"/>
        <v>0</v>
      </c>
      <c r="P19" s="156">
        <v>0</v>
      </c>
      <c r="Q19" s="156">
        <f t="shared" si="5"/>
        <v>0</v>
      </c>
      <c r="R19" s="157"/>
      <c r="S19" s="157" t="s">
        <v>114</v>
      </c>
      <c r="T19" s="157" t="s">
        <v>115</v>
      </c>
      <c r="U19" s="157">
        <v>0</v>
      </c>
      <c r="V19" s="157">
        <f t="shared" si="6"/>
        <v>0</v>
      </c>
      <c r="W19" s="157"/>
      <c r="X19" s="157" t="s">
        <v>139</v>
      </c>
      <c r="Y19" s="157" t="s">
        <v>117</v>
      </c>
      <c r="Z19" s="147"/>
      <c r="AA19" s="147"/>
      <c r="AB19" s="147"/>
      <c r="AC19" s="147"/>
      <c r="AD19" s="147"/>
      <c r="AE19" s="147"/>
      <c r="AF19" s="147"/>
      <c r="AG19" s="147" t="s">
        <v>140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x14ac:dyDescent="0.2">
      <c r="A20" s="3"/>
      <c r="B20" s="4"/>
      <c r="C20" s="183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E20">
        <v>12</v>
      </c>
      <c r="AF20">
        <v>21</v>
      </c>
      <c r="AG20" t="s">
        <v>95</v>
      </c>
    </row>
    <row r="21" spans="1:60" x14ac:dyDescent="0.2">
      <c r="A21" s="150"/>
      <c r="B21" s="151" t="s">
        <v>31</v>
      </c>
      <c r="C21" s="184"/>
      <c r="D21" s="152"/>
      <c r="E21" s="153"/>
      <c r="F21" s="153"/>
      <c r="G21" s="167">
        <f>G8</f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f>SUMIF(L7:L19,AE20,G7:G19)</f>
        <v>0</v>
      </c>
      <c r="AF21">
        <f>SUMIF(L7:L19,AF20,G7:G19)</f>
        <v>0</v>
      </c>
      <c r="AG21" t="s">
        <v>132</v>
      </c>
    </row>
    <row r="22" spans="1:60" x14ac:dyDescent="0.2">
      <c r="A22" s="3"/>
      <c r="B22" s="4"/>
      <c r="C22" s="183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60" x14ac:dyDescent="0.2">
      <c r="A23" s="3"/>
      <c r="B23" s="4"/>
      <c r="C23" s="183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60" x14ac:dyDescent="0.2">
      <c r="A24" s="264" t="s">
        <v>133</v>
      </c>
      <c r="B24" s="264"/>
      <c r="C24" s="265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 x14ac:dyDescent="0.2">
      <c r="A25" s="245"/>
      <c r="B25" s="246"/>
      <c r="C25" s="247"/>
      <c r="D25" s="246"/>
      <c r="E25" s="246"/>
      <c r="F25" s="246"/>
      <c r="G25" s="24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G25" t="s">
        <v>134</v>
      </c>
    </row>
    <row r="26" spans="1:60" x14ac:dyDescent="0.2">
      <c r="A26" s="249"/>
      <c r="B26" s="250"/>
      <c r="C26" s="251"/>
      <c r="D26" s="250"/>
      <c r="E26" s="250"/>
      <c r="F26" s="250"/>
      <c r="G26" s="25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249"/>
      <c r="B27" s="250"/>
      <c r="C27" s="251"/>
      <c r="D27" s="250"/>
      <c r="E27" s="250"/>
      <c r="F27" s="250"/>
      <c r="G27" s="25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">
      <c r="A28" s="249"/>
      <c r="B28" s="250"/>
      <c r="C28" s="251"/>
      <c r="D28" s="250"/>
      <c r="E28" s="250"/>
      <c r="F28" s="250"/>
      <c r="G28" s="25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253"/>
      <c r="B29" s="254"/>
      <c r="C29" s="255"/>
      <c r="D29" s="254"/>
      <c r="E29" s="254"/>
      <c r="F29" s="254"/>
      <c r="G29" s="25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3"/>
      <c r="B30" s="4"/>
      <c r="C30" s="183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C31" s="185"/>
      <c r="D31" s="10"/>
      <c r="AG31" t="s">
        <v>135</v>
      </c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KY1jC4fGoEnQf2NAZz8ovuMP2RhS095gOkEa6BBDUTRutg+gUlfKtEfun1i2LjKzdWZnumjveLrDKTKDtv7Qg==" saltValue="IBdk2ibWGuNrjN0M9xrSCA==" spinCount="100000" sheet="1" formatRows="0"/>
  <mergeCells count="6">
    <mergeCell ref="A25:G29"/>
    <mergeCell ref="A1:G1"/>
    <mergeCell ref="C2:G2"/>
    <mergeCell ref="C3:G3"/>
    <mergeCell ref="C4:G4"/>
    <mergeCell ref="A24:C2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01 Pol</vt:lpstr>
      <vt:lpstr>01 02 Pol</vt:lpstr>
      <vt:lpstr>01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Ševčík</dc:creator>
  <cp:lastModifiedBy>Petr Hájek</cp:lastModifiedBy>
  <cp:lastPrinted>2019-03-19T12:27:02Z</cp:lastPrinted>
  <dcterms:created xsi:type="dcterms:W3CDTF">2009-04-08T07:15:50Z</dcterms:created>
  <dcterms:modified xsi:type="dcterms:W3CDTF">2025-04-30T06:02:20Z</dcterms:modified>
</cp:coreProperties>
</file>