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tsclient\H\IMPEX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SO 01 - Komunikace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 01 - Komunikace'!$C$122:$K$166</definedName>
    <definedName name="_xlnm.Print_Area" localSheetId="1">'SO 01 - Komunikace'!$C$4:$J$76,'SO 01 - Komunikace'!$C$82:$J$104,'SO 01 - Komunikace'!$C$110:$K$166</definedName>
    <definedName name="_xlnm.Print_Titles" localSheetId="1">'SO 01 - Komunikace'!$122:$122</definedName>
  </definedNames>
  <calcPr/>
</workbook>
</file>

<file path=xl/calcChain.xml><?xml version="1.0" encoding="utf-8"?>
<calcChain xmlns="http://schemas.openxmlformats.org/spreadsheetml/2006/main">
  <c i="2" l="1" r="T147"/>
  <c r="J37"/>
  <c r="J36"/>
  <c i="1" r="AY95"/>
  <c i="2" r="J35"/>
  <c i="1" r="AX95"/>
  <c i="2" r="BI166"/>
  <c r="BH166"/>
  <c r="BG166"/>
  <c r="BF166"/>
  <c r="T166"/>
  <c r="T165"/>
  <c r="R166"/>
  <c r="R165"/>
  <c r="P166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7"/>
  <c r="E115"/>
  <c r="F89"/>
  <c r="E87"/>
  <c r="J24"/>
  <c r="E24"/>
  <c r="J120"/>
  <c r="J23"/>
  <c r="J21"/>
  <c r="E21"/>
  <c r="J91"/>
  <c r="J20"/>
  <c r="J18"/>
  <c r="E18"/>
  <c r="F120"/>
  <c r="J17"/>
  <c r="J15"/>
  <c r="E15"/>
  <c r="F119"/>
  <c r="J14"/>
  <c r="J12"/>
  <c r="J117"/>
  <c r="E7"/>
  <c r="E113"/>
  <c i="1" r="L90"/>
  <c r="AM90"/>
  <c r="AM89"/>
  <c r="L89"/>
  <c r="AM87"/>
  <c r="L87"/>
  <c r="L85"/>
  <c r="L84"/>
  <c i="2" r="J127"/>
  <c r="J159"/>
  <c r="BK149"/>
  <c r="J143"/>
  <c r="J131"/>
  <c r="BK154"/>
  <c r="BK131"/>
  <c r="J134"/>
  <c i="1" r="AS94"/>
  <c i="2" r="BK162"/>
  <c r="BK160"/>
  <c r="J160"/>
  <c r="BK157"/>
  <c r="BK156"/>
  <c r="BK155"/>
  <c r="J154"/>
  <c r="BK150"/>
  <c r="BK148"/>
  <c r="J148"/>
  <c r="J146"/>
  <c r="BK143"/>
  <c r="BK141"/>
  <c r="BK139"/>
  <c r="J138"/>
  <c r="BK133"/>
  <c r="BK130"/>
  <c r="BK128"/>
  <c r="BK127"/>
  <c r="J126"/>
  <c r="J163"/>
  <c r="J150"/>
  <c r="J145"/>
  <c r="J141"/>
  <c r="BK138"/>
  <c r="BK136"/>
  <c r="J166"/>
  <c r="BK163"/>
  <c r="J162"/>
  <c r="BK159"/>
  <c r="J157"/>
  <c r="J156"/>
  <c r="J155"/>
  <c r="J152"/>
  <c r="J149"/>
  <c r="BK146"/>
  <c r="BK145"/>
  <c r="BK142"/>
  <c r="BK140"/>
  <c r="J139"/>
  <c r="BK134"/>
  <c r="J133"/>
  <c r="J130"/>
  <c r="J128"/>
  <c r="BK126"/>
  <c r="BK166"/>
  <c r="BK152"/>
  <c r="J142"/>
  <c r="J140"/>
  <c r="J136"/>
  <c l="1" r="BK125"/>
  <c r="J125"/>
  <c r="J98"/>
  <c r="R125"/>
  <c r="T125"/>
  <c r="T124"/>
  <c r="T123"/>
  <c r="BK129"/>
  <c r="J129"/>
  <c r="J99"/>
  <c r="R129"/>
  <c r="T129"/>
  <c r="BK137"/>
  <c r="J137"/>
  <c r="J100"/>
  <c r="R137"/>
  <c r="T137"/>
  <c r="BK144"/>
  <c r="J144"/>
  <c r="J101"/>
  <c r="P144"/>
  <c r="R144"/>
  <c r="T144"/>
  <c r="P147"/>
  <c r="P125"/>
  <c r="P129"/>
  <c r="P137"/>
  <c r="BK147"/>
  <c r="J147"/>
  <c r="J102"/>
  <c r="R147"/>
  <c r="BK165"/>
  <c r="J165"/>
  <c r="J103"/>
  <c r="E85"/>
  <c r="J89"/>
  <c r="J92"/>
  <c r="J119"/>
  <c r="BE127"/>
  <c r="BE128"/>
  <c r="BE133"/>
  <c r="BE134"/>
  <c r="BE149"/>
  <c r="BE155"/>
  <c r="BE157"/>
  <c r="BE162"/>
  <c r="F91"/>
  <c r="F92"/>
  <c r="BE131"/>
  <c r="BE136"/>
  <c r="BE138"/>
  <c r="BE139"/>
  <c r="BE140"/>
  <c r="BE141"/>
  <c r="BE142"/>
  <c r="BE143"/>
  <c r="BE145"/>
  <c r="BE146"/>
  <c r="BE148"/>
  <c r="BE150"/>
  <c r="BE152"/>
  <c r="BE154"/>
  <c r="BE156"/>
  <c r="BE159"/>
  <c r="BE160"/>
  <c r="BE163"/>
  <c r="BE166"/>
  <c r="BE126"/>
  <c r="BE130"/>
  <c r="J34"/>
  <c i="1" r="AW95"/>
  <c i="2" r="F36"/>
  <c i="1" r="BC95"/>
  <c r="BC94"/>
  <c r="W32"/>
  <c i="2" r="F34"/>
  <c i="1" r="BA95"/>
  <c r="BA94"/>
  <c r="W30"/>
  <c i="2" r="F35"/>
  <c i="1" r="BB95"/>
  <c r="BB94"/>
  <c r="AX94"/>
  <c i="2" r="F37"/>
  <c i="1" r="BD95"/>
  <c r="BD94"/>
  <c r="W33"/>
  <c i="2" l="1" r="P124"/>
  <c r="P123"/>
  <c i="1" r="AU95"/>
  <c i="2" r="R124"/>
  <c r="R123"/>
  <c r="BK124"/>
  <c r="J124"/>
  <c r="J97"/>
  <c i="1" r="AU94"/>
  <c r="AY94"/>
  <c r="AW94"/>
  <c r="AK30"/>
  <c r="W31"/>
  <c i="2" r="F33"/>
  <c i="1" r="AZ95"/>
  <c r="AZ94"/>
  <c r="W29"/>
  <c i="2" r="J33"/>
  <c i="1" r="AV95"/>
  <c r="AT95"/>
  <c i="2" l="1" r="BK123"/>
  <c r="J123"/>
  <c r="J96"/>
  <c i="1" r="AV94"/>
  <c r="AK29"/>
  <c i="2" l="1" r="J30"/>
  <c i="1" r="AG95"/>
  <c r="AG94"/>
  <c r="AK26"/>
  <c r="AK35"/>
  <c r="AT94"/>
  <c i="2" l="1" r="J39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<sst xmlns="http://schemas.openxmlformats.org/spreadsheetml/2006/main">
  <si>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</si>
  <si>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</si>
  <si>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</si>
  <si>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</si>
  <si>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</si>
  <si>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{89703b03-2130-4ef9-9667-256cb14505ed}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</si>
  <si>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</si>
  <si>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</si>
  <si>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</si>
  <si>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</si>
  <si>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</si>
  <si>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</si>
  <si>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</si>
  <si>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</si>
  <si>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250803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</si>
  <si>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</si>
  <si>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</si>
  <si>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Otrokovice - obnova povrchu v ulici Obchodní</t>
  </si>
  <si>
    <t>KSO:</t>
  </si>
  <si>
    <t>CC-CZ:</t>
  </si>
  <si>
    <t>Místo:</t>
  </si>
  <si>
    <t xml:space="preserve"> </t>
  </si>
  <si>
    <t>Datum:</t>
  </si>
  <si>
    <t>27. 3. 2025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</si>
  <si>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</si>
  <si>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</si>
  <si>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</si>
  <si>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</si>
  <si>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</si>
  <si>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</si>
  <si>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</si>
  <si>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</si>
  <si>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</si>
  <si>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</si>
  <si>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</si>
  <si>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</si>
  <si>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</si>
  <si>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</si>
  <si>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</si>
  <si>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</si>
  <si>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</si>
  <si>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</si>
  <si>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</si>
  <si>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</si>
  <si>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</si>
  <si>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</si>
  <si>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</si>
  <si>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</si>
  <si>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</si>
  <si>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</si>
  <si>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</si>
  <si>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</si>
  <si>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</si>
  <si>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</si>
  <si>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</si>
  <si>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</si>
  <si>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</si>
  <si>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</si>
  <si>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</si>
  <si>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</si>
  <si>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</si>
  <si>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</si>
  <si>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</si>
  <si>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</si>
  <si>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</si>
  <si>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</si>
  <si>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</si>
  <si>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</si>
  <si>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</si>
  <si>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</si>
  <si>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</si>
  <si>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</si>
  <si>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</si>
  <si>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</si>
  <si>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</si>
  <si>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</si>
  <si>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</si>
  <si>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</si>
  <si>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</si>
  <si>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Komunikace</t>
  </si>
  <si>
    <t>STA</t>
  </si>
  <si>
    <t>1</t>
  </si>
  <si>
    <t>{203d6233-63d1-4b63-bd5b-81330b747cf4}</t>
  </si>
  <si>
    <t>2</t>
  </si>
  <si>
    <t>KRYCÍ LIST SOUPISU PRACÍ</t>
  </si>
  <si>
    <t>Objekt:</t>
  </si>
  <si>
    <t>SO 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</si>
  <si>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</si>
  <si>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</si>
  <si>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</si>
  <si>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</si>
  <si>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</si>
  <si>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HSV</t>
  </si>
  <si>
    <t xml:space="preserve">    0 - Všeobecné konstrukce a práce</t>
  </si>
  <si>
    <t xml:space="preserve">    1 - Zemní práce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</si>
  <si>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</si>
  <si>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</si>
  <si>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</si>
  <si>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</si>
  <si>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</si>
  <si>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</si>
  <si>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</si>
  <si>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</si>
  <si>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</si>
  <si>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</si>
  <si>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</si>
  <si>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</si>
  <si>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</si>
  <si>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</si>
  <si>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</si>
  <si>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</si>
  <si>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</si>
  <si>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</si>
  <si>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</si>
  <si>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Všeobecné konstrukce a práce</t>
  </si>
  <si>
    <t>K</t>
  </si>
  <si>
    <t>Provizorní dopravní značení</t>
  </si>
  <si>
    <t>kpl</t>
  </si>
  <si>
    <t>4</t>
  </si>
  <si>
    <t>-1659295690</t>
  </si>
  <si>
    <t>Zařízení staveniště - zřízení</t>
  </si>
  <si>
    <t>-1354647312</t>
  </si>
  <si>
    <t>3</t>
  </si>
  <si>
    <t>Zařízení staveniště - odstranění</t>
  </si>
  <si>
    <t>-1605024788</t>
  </si>
  <si>
    <t>Zemní práce</t>
  </si>
  <si>
    <t>113107043</t>
  </si>
  <si>
    <t>Odstranění podkladu živičných tl přes 100 do 150 mm při překopech ručně</t>
  </si>
  <si>
    <t>m2</t>
  </si>
  <si>
    <t>CS ÚRS 2025 01</t>
  </si>
  <si>
    <t>-1727314971</t>
  </si>
  <si>
    <t>5</t>
  </si>
  <si>
    <t>113154534</t>
  </si>
  <si>
    <t>Frézování živičného krytu tl 60 mm pruh š do 1 m pl přes 500 do 2000 m2</t>
  </si>
  <si>
    <t>93751122</t>
  </si>
  <si>
    <t>VV</t>
  </si>
  <si>
    <t>2637*0,50</t>
  </si>
  <si>
    <t>6</t>
  </si>
  <si>
    <t>113154544</t>
  </si>
  <si>
    <t>Frézování živičného krytu tl 60 mm pruh š přes 1 m pl přes 500 do 2000 m2</t>
  </si>
  <si>
    <t>-729237968</t>
  </si>
  <si>
    <t>7</t>
  </si>
  <si>
    <t>113202111</t>
  </si>
  <si>
    <t>Vytrhání obrub krajníků obrubníků stojatých</t>
  </si>
  <si>
    <t>m</t>
  </si>
  <si>
    <t>2055201542</t>
  </si>
  <si>
    <t>43,0+25,0</t>
  </si>
  <si>
    <t>8</t>
  </si>
  <si>
    <t>113203111</t>
  </si>
  <si>
    <t>Vytrhání obrub z dlažebních kostek- přídlažba</t>
  </si>
  <si>
    <t>1894493592</t>
  </si>
  <si>
    <t>Komunikace pozemní</t>
  </si>
  <si>
    <t>9</t>
  </si>
  <si>
    <t>566901161</t>
  </si>
  <si>
    <t>Vyspravení podkladu po překopech inženýrských sítí plochy do 15 m2 obalovaným kamenivem ACP (OK) tl. 100 mm</t>
  </si>
  <si>
    <t>1040619796</t>
  </si>
  <si>
    <t>10</t>
  </si>
  <si>
    <t>566901171</t>
  </si>
  <si>
    <t>Vyspravení podkladu po překopech inženýrských sítí plochy do 15 m2 směsí stmelenou cementem SC 20/25 tl 100 mm</t>
  </si>
  <si>
    <t>-1681621804</t>
  </si>
  <si>
    <t>11</t>
  </si>
  <si>
    <t>573231111</t>
  </si>
  <si>
    <t>Postřik živičný spojovací ze silniční emulze v množství 0,70 kg/m2</t>
  </si>
  <si>
    <t>231961978</t>
  </si>
  <si>
    <t>577154121</t>
  </si>
  <si>
    <t>Asfaltový beton vrstva obrusná ACO 11+ (ABS) tř. I tl 60 mm š přes 3 m z nemodifikovaného asfaltu</t>
  </si>
  <si>
    <t>106407547</t>
  </si>
  <si>
    <t>13</t>
  </si>
  <si>
    <t>577155122</t>
  </si>
  <si>
    <t>Asfaltový beton vrstva ložní ACL 16 (ABH) tl 60 mm š přes 3 m z nemodifikovaného asfaltu</t>
  </si>
  <si>
    <t>844042632</t>
  </si>
  <si>
    <t>14</t>
  </si>
  <si>
    <t>599141111</t>
  </si>
  <si>
    <t>Vyplnění spár mezi silničními dílci živičnou zálivkou</t>
  </si>
  <si>
    <t>18735935</t>
  </si>
  <si>
    <t>Vedení trubní dálková a přípojná</t>
  </si>
  <si>
    <t>15</t>
  </si>
  <si>
    <t>899231111</t>
  </si>
  <si>
    <t xml:space="preserve">Výšková úprava vstupu zvýšení  mříže</t>
  </si>
  <si>
    <t>kus</t>
  </si>
  <si>
    <t>599249271</t>
  </si>
  <si>
    <t>16</t>
  </si>
  <si>
    <t>899331111</t>
  </si>
  <si>
    <t>Výšková úprava vstupu zvýšením poklopu</t>
  </si>
  <si>
    <t>951174886</t>
  </si>
  <si>
    <t>Ostatní konstrukce a práce, bourání</t>
  </si>
  <si>
    <t>17</t>
  </si>
  <si>
    <t>915491211</t>
  </si>
  <si>
    <t>Osazení vodícího proužku z betonových desek do betonového lože tl do 100 mm š proužku 250 mm</t>
  </si>
  <si>
    <t>740081181</t>
  </si>
  <si>
    <t>18</t>
  </si>
  <si>
    <t>916131213</t>
  </si>
  <si>
    <t>Osazení silničního obrubníku betonového stojatého s boční opěrou do lože z betonu prostého</t>
  </si>
  <si>
    <t>207440724</t>
  </si>
  <si>
    <t>19</t>
  </si>
  <si>
    <t>M</t>
  </si>
  <si>
    <t>59218002</t>
  </si>
  <si>
    <t>krajník betonový silniční 500x250x100mm</t>
  </si>
  <si>
    <t>-1407072901</t>
  </si>
  <si>
    <t>28,000*1,02</t>
  </si>
  <si>
    <t>20</t>
  </si>
  <si>
    <t>59217023</t>
  </si>
  <si>
    <t>obrubník betonový chodníkový 1000x150x250mm</t>
  </si>
  <si>
    <t>1565295576</t>
  </si>
  <si>
    <t>25,00*1,02</t>
  </si>
  <si>
    <t>919735112</t>
  </si>
  <si>
    <t>Řezání stávajícího živičného krytu hl přes 50 do 100 mm</t>
  </si>
  <si>
    <t>424357111</t>
  </si>
  <si>
    <t>22</t>
  </si>
  <si>
    <t>938909311</t>
  </si>
  <si>
    <t>Čištění vozovek metením strojně podkladu nebo krytu betonového nebo živičného</t>
  </si>
  <si>
    <t>599318253</t>
  </si>
  <si>
    <t>23</t>
  </si>
  <si>
    <t>997221551</t>
  </si>
  <si>
    <t>Vodorovná doprava suti ze sypkých materiálů do 1 km</t>
  </si>
  <si>
    <t>t</t>
  </si>
  <si>
    <t>-1432825847</t>
  </si>
  <si>
    <t>24</t>
  </si>
  <si>
    <t>997221559</t>
  </si>
  <si>
    <t>Příplatek ZKD 1 km u vodorovné dopravy suti ze sypkých materiálů</t>
  </si>
  <si>
    <t>1906098863</t>
  </si>
  <si>
    <t>545,859*4</t>
  </si>
  <si>
    <t>25</t>
  </si>
  <si>
    <t>997221561</t>
  </si>
  <si>
    <t>Vodorovná doprava suti z kusových materiálů do 1 km</t>
  </si>
  <si>
    <t>-357438734</t>
  </si>
  <si>
    <t>26</t>
  </si>
  <si>
    <t>997221569</t>
  </si>
  <si>
    <t>Příplatek ZKD 1 km u vodorovné dopravy suti z kusových materiálů</t>
  </si>
  <si>
    <t>-956387890</t>
  </si>
  <si>
    <t>34,54*4</t>
  </si>
  <si>
    <t>27</t>
  </si>
  <si>
    <t>997221861</t>
  </si>
  <si>
    <t>Poplatek za uložení na recyklační skládce (skládkovné) stavebního odpadu z prostého betonu pod kódem 17 01 01</t>
  </si>
  <si>
    <t>-1290556171</t>
  </si>
  <si>
    <t>28</t>
  </si>
  <si>
    <t>997221875</t>
  </si>
  <si>
    <t>Poplatek za uložení na recyklační skládce (skládkovné) stavebního odpadu asfaltového bez obsahu dehtu zatříděného do Katalogu odpadů pod kódem 17 03 02</t>
  </si>
  <si>
    <t>1839990666</t>
  </si>
  <si>
    <t>545,859+17,38</t>
  </si>
  <si>
    <t>998</t>
  </si>
  <si>
    <t>Přesun hmot</t>
  </si>
  <si>
    <t>29</t>
  </si>
  <si>
    <t>998225111</t>
  </si>
  <si>
    <t>Přesun hmot pro pozemní komunikace s krytem z kamene, monolitickým betonovým nebo živičným</t>
  </si>
  <si>
    <t>-1226385332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</si>
</sst>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21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26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28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28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26</v>
      </c>
      <c r="AL14" s="20"/>
      <c r="AM14" s="20"/>
      <c r="AN14" s="32" t="s">
        <v>28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29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26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4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26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31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32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34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35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36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37</v>
      </c>
      <c r="E29" s="45"/>
      <c r="F29" s="30" t="s">
        <v>38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39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40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41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42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43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44</v>
      </c>
      <c r="U35" s="52"/>
      <c r="V35" s="52"/>
      <c r="W35" s="52"/>
      <c r="X35" s="54" t="s">
        <v>45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46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47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48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49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48</v>
      </c>
      <c r="AI60" s="40"/>
      <c r="AJ60" s="40"/>
      <c r="AK60" s="40"/>
      <c r="AL60" s="40"/>
      <c r="AM60" s="62" t="s">
        <v>49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50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51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48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49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48</v>
      </c>
      <c r="AI75" s="40"/>
      <c r="AJ75" s="40"/>
      <c r="AK75" s="40"/>
      <c r="AL75" s="40"/>
      <c r="AM75" s="62" t="s">
        <v>49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52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250803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Otrokovice - obnova povrchu v ulici Obchodní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27. 3. 2025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29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42"/>
      <c r="AS89" s="79" t="s">
        <v>53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27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30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54</v>
      </c>
      <c r="D92" s="92"/>
      <c r="E92" s="92"/>
      <c r="F92" s="92"/>
      <c r="G92" s="92"/>
      <c r="H92" s="93"/>
      <c r="I92" s="94" t="s">
        <v>55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56</v>
      </c>
      <c r="AH92" s="92"/>
      <c r="AI92" s="92"/>
      <c r="AJ92" s="92"/>
      <c r="AK92" s="92"/>
      <c r="AL92" s="92"/>
      <c r="AM92" s="92"/>
      <c r="AN92" s="94" t="s">
        <v>57</v>
      </c>
      <c r="AO92" s="92"/>
      <c r="AP92" s="96"/>
      <c r="AQ92" s="97" t="s">
        <v>58</v>
      </c>
      <c r="AR92" s="42"/>
      <c r="AS92" s="98" t="s">
        <v>59</v>
      </c>
      <c r="AT92" s="99" t="s">
        <v>60</v>
      </c>
      <c r="AU92" s="99" t="s">
        <v>61</v>
      </c>
      <c r="AV92" s="99" t="s">
        <v>62</v>
      </c>
      <c r="AW92" s="99" t="s">
        <v>63</v>
      </c>
      <c r="AX92" s="99" t="s">
        <v>64</v>
      </c>
      <c r="AY92" s="99" t="s">
        <v>65</v>
      </c>
      <c r="AZ92" s="99" t="s">
        <v>66</v>
      </c>
      <c r="BA92" s="99" t="s">
        <v>67</v>
      </c>
      <c r="BB92" s="99" t="s">
        <v>68</v>
      </c>
      <c r="BC92" s="99" t="s">
        <v>69</v>
      </c>
      <c r="BD92" s="100" t="s">
        <v>70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71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72</v>
      </c>
      <c r="BT94" s="115" t="s">
        <v>73</v>
      </c>
      <c r="BU94" s="116" t="s">
        <v>74</v>
      </c>
      <c r="BV94" s="115" t="s">
        <v>75</v>
      </c>
      <c r="BW94" s="115" t="s">
        <v>5</v>
      </c>
      <c r="BX94" s="115" t="s">
        <v>76</v>
      </c>
      <c r="CL94" s="115" t="s">
        <v>1</v>
      </c>
    </row>
    <row r="95" s="7" customFormat="1" ht="16.5" customHeight="1">
      <c r="A95" s="117" t="s">
        <v>77</v>
      </c>
      <c r="B95" s="118"/>
      <c r="C95" s="119"/>
      <c r="D95" s="120" t="s">
        <v>78</v>
      </c>
      <c r="E95" s="120"/>
      <c r="F95" s="120"/>
      <c r="G95" s="120"/>
      <c r="H95" s="120"/>
      <c r="I95" s="121"/>
      <c r="J95" s="120" t="s">
        <v>79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'SO 01 - Komunikace'!J30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80</v>
      </c>
      <c r="AR95" s="124"/>
      <c r="AS95" s="125">
        <v>0</v>
      </c>
      <c r="AT95" s="126">
        <f>ROUND(SUM(AV95:AW95),2)</f>
        <v>0</v>
      </c>
      <c r="AU95" s="127">
        <f>'SO 01 - Komunikace'!P123</f>
        <v>0</v>
      </c>
      <c r="AV95" s="126">
        <f>'SO 01 - Komunikace'!J33</f>
        <v>0</v>
      </c>
      <c r="AW95" s="126">
        <f>'SO 01 - Komunikace'!J34</f>
        <v>0</v>
      </c>
      <c r="AX95" s="126">
        <f>'SO 01 - Komunikace'!J35</f>
        <v>0</v>
      </c>
      <c r="AY95" s="126">
        <f>'SO 01 - Komunikace'!J36</f>
        <v>0</v>
      </c>
      <c r="AZ95" s="126">
        <f>'SO 01 - Komunikace'!F33</f>
        <v>0</v>
      </c>
      <c r="BA95" s="126">
        <f>'SO 01 - Komunikace'!F34</f>
        <v>0</v>
      </c>
      <c r="BB95" s="126">
        <f>'SO 01 - Komunikace'!F35</f>
        <v>0</v>
      </c>
      <c r="BC95" s="126">
        <f>'SO 01 - Komunikace'!F36</f>
        <v>0</v>
      </c>
      <c r="BD95" s="128">
        <f>'SO 01 - Komunikace'!F37</f>
        <v>0</v>
      </c>
      <c r="BE95" s="7"/>
      <c r="BT95" s="129" t="s">
        <v>81</v>
      </c>
      <c r="BV95" s="129" t="s">
        <v>75</v>
      </c>
      <c r="BW95" s="129" t="s">
        <v>82</v>
      </c>
      <c r="BX95" s="129" t="s">
        <v>5</v>
      </c>
      <c r="CL95" s="129" t="s">
        <v>1</v>
      </c>
      <c r="CM95" s="129" t="s">
        <v>83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Y11ryRadX5N9odfg1UonJHcwJX7eFC0CZVOqYY2nlKUxxinTeWg1/FT/Cl03hEtZVzWxkQehnevDgENWFeTs4w==" hashValue="pAkGh7QJByYDIrochMKeuK78JHTjtDfOhuPoY9BBvrZUjZy1TXzN+I2qev3MKDwIGsumGxI98YAVbJ6VobbF/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 01 - Komunik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8"/>
      <c r="AT3" s="15" t="s">
        <v>83</v>
      </c>
    </row>
    <row r="4" s="1" customFormat="1" ht="24.96" customHeight="1">
      <c r="B4" s="18"/>
      <c r="D4" s="132" t="s">
        <v>84</v>
      </c>
      <c r="L4" s="18"/>
      <c r="M4" s="133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4" t="s">
        <v>16</v>
      </c>
      <c r="L6" s="18"/>
    </row>
    <row r="7" s="1" customFormat="1" ht="16.5" customHeight="1">
      <c r="B7" s="18"/>
      <c r="E7" s="135" t="str">
        <f>'Rekapitulace stavby'!K6</f>
        <v>Otrokovice - obnova povrchu v ulici Obchodní</v>
      </c>
      <c r="F7" s="134"/>
      <c r="G7" s="134"/>
      <c r="H7" s="134"/>
      <c r="L7" s="18"/>
    </row>
    <row r="8" s="2" customFormat="1" ht="12" customHeight="1">
      <c r="A8" s="36"/>
      <c r="B8" s="42"/>
      <c r="C8" s="36"/>
      <c r="D8" s="134" t="s">
        <v>85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6" t="s">
        <v>86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4" t="s">
        <v>18</v>
      </c>
      <c r="E11" s="36"/>
      <c r="F11" s="137" t="s">
        <v>1</v>
      </c>
      <c r="G11" s="36"/>
      <c r="H11" s="36"/>
      <c r="I11" s="134" t="s">
        <v>19</v>
      </c>
      <c r="J11" s="137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4" t="s">
        <v>20</v>
      </c>
      <c r="E12" s="36"/>
      <c r="F12" s="137" t="s">
        <v>21</v>
      </c>
      <c r="G12" s="36"/>
      <c r="H12" s="36"/>
      <c r="I12" s="134" t="s">
        <v>22</v>
      </c>
      <c r="J12" s="138" t="str">
        <f>'Rekapitulace stavby'!AN8</f>
        <v>27. 3. 2025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4" t="s">
        <v>24</v>
      </c>
      <c r="E14" s="36"/>
      <c r="F14" s="36"/>
      <c r="G14" s="36"/>
      <c r="H14" s="36"/>
      <c r="I14" s="134" t="s">
        <v>25</v>
      </c>
      <c r="J14" s="137" t="str">
        <f>IF('Rekapitulace stavby'!AN10="","",'Rekapitulace stavby'!AN10)</f>
        <v/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7" t="str">
        <f>IF('Rekapitulace stavby'!E11="","",'Rekapitulace stavby'!E11)</f>
        <v xml:space="preserve"> </v>
      </c>
      <c r="F15" s="36"/>
      <c r="G15" s="36"/>
      <c r="H15" s="36"/>
      <c r="I15" s="134" t="s">
        <v>26</v>
      </c>
      <c r="J15" s="137" t="str">
        <f>IF('Rekapitulace stavby'!AN11="","",'Rekapitulace stavby'!AN11)</f>
        <v/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4" t="s">
        <v>27</v>
      </c>
      <c r="E17" s="36"/>
      <c r="F17" s="36"/>
      <c r="G17" s="36"/>
      <c r="H17" s="36"/>
      <c r="I17" s="134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37"/>
      <c r="G18" s="137"/>
      <c r="H18" s="137"/>
      <c r="I18" s="134" t="s">
        <v>26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4" t="s">
        <v>29</v>
      </c>
      <c r="E20" s="36"/>
      <c r="F20" s="36"/>
      <c r="G20" s="36"/>
      <c r="H20" s="36"/>
      <c r="I20" s="134" t="s">
        <v>25</v>
      </c>
      <c r="J20" s="137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7" t="str">
        <f>IF('Rekapitulace stavby'!E17="","",'Rekapitulace stavby'!E17)</f>
        <v xml:space="preserve"> </v>
      </c>
      <c r="F21" s="36"/>
      <c r="G21" s="36"/>
      <c r="H21" s="36"/>
      <c r="I21" s="134" t="s">
        <v>26</v>
      </c>
      <c r="J21" s="137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4" t="s">
        <v>30</v>
      </c>
      <c r="E23" s="36"/>
      <c r="F23" s="36"/>
      <c r="G23" s="36"/>
      <c r="H23" s="36"/>
      <c r="I23" s="134" t="s">
        <v>25</v>
      </c>
      <c r="J23" s="137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7" t="str">
        <f>IF('Rekapitulace stavby'!E20="","",'Rekapitulace stavby'!E20)</f>
        <v xml:space="preserve"> </v>
      </c>
      <c r="F24" s="36"/>
      <c r="G24" s="36"/>
      <c r="H24" s="36"/>
      <c r="I24" s="134" t="s">
        <v>26</v>
      </c>
      <c r="J24" s="137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4" t="s">
        <v>32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9"/>
      <c r="B27" s="140"/>
      <c r="C27" s="139"/>
      <c r="D27" s="139"/>
      <c r="E27" s="141" t="s">
        <v>1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3"/>
      <c r="E29" s="143"/>
      <c r="F29" s="143"/>
      <c r="G29" s="143"/>
      <c r="H29" s="143"/>
      <c r="I29" s="143"/>
      <c r="J29" s="143"/>
      <c r="K29" s="143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4" t="s">
        <v>33</v>
      </c>
      <c r="E30" s="36"/>
      <c r="F30" s="36"/>
      <c r="G30" s="36"/>
      <c r="H30" s="36"/>
      <c r="I30" s="36"/>
      <c r="J30" s="145">
        <f>ROUND(J123,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3"/>
      <c r="E31" s="143"/>
      <c r="F31" s="143"/>
      <c r="G31" s="143"/>
      <c r="H31" s="143"/>
      <c r="I31" s="143"/>
      <c r="J31" s="143"/>
      <c r="K31" s="143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46" t="s">
        <v>35</v>
      </c>
      <c r="G32" s="36"/>
      <c r="H32" s="36"/>
      <c r="I32" s="146" t="s">
        <v>34</v>
      </c>
      <c r="J32" s="146" t="s">
        <v>36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47" t="s">
        <v>37</v>
      </c>
      <c r="E33" s="134" t="s">
        <v>38</v>
      </c>
      <c r="F33" s="148">
        <f>ROUND((SUM(BE123:BE166)),  2)</f>
        <v>0</v>
      </c>
      <c r="G33" s="36"/>
      <c r="H33" s="36"/>
      <c r="I33" s="149">
        <v>0.20999999999999999</v>
      </c>
      <c r="J33" s="148">
        <f>ROUND(((SUM(BE123:BE166))*I33),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4" t="s">
        <v>39</v>
      </c>
      <c r="F34" s="148">
        <f>ROUND((SUM(BF123:BF166)),  2)</f>
        <v>0</v>
      </c>
      <c r="G34" s="36"/>
      <c r="H34" s="36"/>
      <c r="I34" s="149">
        <v>0.12</v>
      </c>
      <c r="J34" s="148">
        <f>ROUND(((SUM(BF123:BF166))*I34),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4" t="s">
        <v>40</v>
      </c>
      <c r="F35" s="148">
        <f>ROUND((SUM(BG123:BG166)),  2)</f>
        <v>0</v>
      </c>
      <c r="G35" s="36"/>
      <c r="H35" s="36"/>
      <c r="I35" s="149">
        <v>0.20999999999999999</v>
      </c>
      <c r="J35" s="148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4" t="s">
        <v>41</v>
      </c>
      <c r="F36" s="148">
        <f>ROUND((SUM(BH123:BH166)),  2)</f>
        <v>0</v>
      </c>
      <c r="G36" s="36"/>
      <c r="H36" s="36"/>
      <c r="I36" s="149">
        <v>0.12</v>
      </c>
      <c r="J36" s="148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4" t="s">
        <v>42</v>
      </c>
      <c r="F37" s="148">
        <f>ROUND((SUM(BI123:BI166)),  2)</f>
        <v>0</v>
      </c>
      <c r="G37" s="36"/>
      <c r="H37" s="36"/>
      <c r="I37" s="149">
        <v>0</v>
      </c>
      <c r="J37" s="148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0"/>
      <c r="D39" s="151" t="s">
        <v>43</v>
      </c>
      <c r="E39" s="152"/>
      <c r="F39" s="152"/>
      <c r="G39" s="153" t="s">
        <v>44</v>
      </c>
      <c r="H39" s="154" t="s">
        <v>45</v>
      </c>
      <c r="I39" s="152"/>
      <c r="J39" s="155">
        <f>SUM(J30:J37)</f>
        <v>0</v>
      </c>
      <c r="K39" s="156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57" t="s">
        <v>46</v>
      </c>
      <c r="E50" s="158"/>
      <c r="F50" s="158"/>
      <c r="G50" s="157" t="s">
        <v>47</v>
      </c>
      <c r="H50" s="158"/>
      <c r="I50" s="158"/>
      <c r="J50" s="158"/>
      <c r="K50" s="158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59" t="s">
        <v>48</v>
      </c>
      <c r="E61" s="160"/>
      <c r="F61" s="161" t="s">
        <v>49</v>
      </c>
      <c r="G61" s="159" t="s">
        <v>48</v>
      </c>
      <c r="H61" s="160"/>
      <c r="I61" s="160"/>
      <c r="J61" s="162" t="s">
        <v>49</v>
      </c>
      <c r="K61" s="160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57" t="s">
        <v>50</v>
      </c>
      <c r="E65" s="163"/>
      <c r="F65" s="163"/>
      <c r="G65" s="157" t="s">
        <v>51</v>
      </c>
      <c r="H65" s="163"/>
      <c r="I65" s="163"/>
      <c r="J65" s="163"/>
      <c r="K65" s="163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59" t="s">
        <v>48</v>
      </c>
      <c r="E76" s="160"/>
      <c r="F76" s="161" t="s">
        <v>49</v>
      </c>
      <c r="G76" s="159" t="s">
        <v>48</v>
      </c>
      <c r="H76" s="160"/>
      <c r="I76" s="160"/>
      <c r="J76" s="162" t="s">
        <v>49</v>
      </c>
      <c r="K76" s="160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87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68" t="str">
        <f>E7</f>
        <v>Otrokovice - obnova povrchu v ulici Obchodní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85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SO 01 - Komunikace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 xml:space="preserve"> </v>
      </c>
      <c r="G89" s="38"/>
      <c r="H89" s="38"/>
      <c r="I89" s="30" t="s">
        <v>22</v>
      </c>
      <c r="J89" s="77" t="str">
        <f>IF(J12="","",J12)</f>
        <v>27. 3. 2025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 </v>
      </c>
      <c r="G91" s="38"/>
      <c r="H91" s="38"/>
      <c r="I91" s="30" t="s">
        <v>29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27</v>
      </c>
      <c r="D92" s="38"/>
      <c r="E92" s="38"/>
      <c r="F92" s="25" t="str">
        <f>IF(E18="","",E18)</f>
        <v>Vyplň údaj</v>
      </c>
      <c r="G92" s="38"/>
      <c r="H92" s="38"/>
      <c r="I92" s="30" t="s">
        <v>30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69" t="s">
        <v>88</v>
      </c>
      <c r="D94" s="170"/>
      <c r="E94" s="170"/>
      <c r="F94" s="170"/>
      <c r="G94" s="170"/>
      <c r="H94" s="170"/>
      <c r="I94" s="170"/>
      <c r="J94" s="171" t="s">
        <v>89</v>
      </c>
      <c r="K94" s="170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2" t="s">
        <v>90</v>
      </c>
      <c r="D96" s="38"/>
      <c r="E96" s="38"/>
      <c r="F96" s="38"/>
      <c r="G96" s="38"/>
      <c r="H96" s="38"/>
      <c r="I96" s="38"/>
      <c r="J96" s="108">
        <f>J123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91</v>
      </c>
    </row>
    <row r="97" s="9" customFormat="1" ht="24.96" customHeight="1">
      <c r="A97" s="9"/>
      <c r="B97" s="173"/>
      <c r="C97" s="174"/>
      <c r="D97" s="175" t="s">
        <v>92</v>
      </c>
      <c r="E97" s="176"/>
      <c r="F97" s="176"/>
      <c r="G97" s="176"/>
      <c r="H97" s="176"/>
      <c r="I97" s="176"/>
      <c r="J97" s="177">
        <f>J124</f>
        <v>0</v>
      </c>
      <c r="K97" s="174"/>
      <c r="L97" s="17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9"/>
      <c r="C98" s="180"/>
      <c r="D98" s="181" t="s">
        <v>93</v>
      </c>
      <c r="E98" s="182"/>
      <c r="F98" s="182"/>
      <c r="G98" s="182"/>
      <c r="H98" s="182"/>
      <c r="I98" s="182"/>
      <c r="J98" s="183">
        <f>J125</f>
        <v>0</v>
      </c>
      <c r="K98" s="180"/>
      <c r="L98" s="18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9"/>
      <c r="C99" s="180"/>
      <c r="D99" s="181" t="s">
        <v>94</v>
      </c>
      <c r="E99" s="182"/>
      <c r="F99" s="182"/>
      <c r="G99" s="182"/>
      <c r="H99" s="182"/>
      <c r="I99" s="182"/>
      <c r="J99" s="183">
        <f>J129</f>
        <v>0</v>
      </c>
      <c r="K99" s="180"/>
      <c r="L99" s="18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9"/>
      <c r="C100" s="180"/>
      <c r="D100" s="181" t="s">
        <v>95</v>
      </c>
      <c r="E100" s="182"/>
      <c r="F100" s="182"/>
      <c r="G100" s="182"/>
      <c r="H100" s="182"/>
      <c r="I100" s="182"/>
      <c r="J100" s="183">
        <f>J137</f>
        <v>0</v>
      </c>
      <c r="K100" s="180"/>
      <c r="L100" s="18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9"/>
      <c r="C101" s="180"/>
      <c r="D101" s="181" t="s">
        <v>96</v>
      </c>
      <c r="E101" s="182"/>
      <c r="F101" s="182"/>
      <c r="G101" s="182"/>
      <c r="H101" s="182"/>
      <c r="I101" s="182"/>
      <c r="J101" s="183">
        <f>J144</f>
        <v>0</v>
      </c>
      <c r="K101" s="180"/>
      <c r="L101" s="18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9"/>
      <c r="C102" s="180"/>
      <c r="D102" s="181" t="s">
        <v>97</v>
      </c>
      <c r="E102" s="182"/>
      <c r="F102" s="182"/>
      <c r="G102" s="182"/>
      <c r="H102" s="182"/>
      <c r="I102" s="182"/>
      <c r="J102" s="183">
        <f>J147</f>
        <v>0</v>
      </c>
      <c r="K102" s="180"/>
      <c r="L102" s="18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9"/>
      <c r="C103" s="180"/>
      <c r="D103" s="181" t="s">
        <v>98</v>
      </c>
      <c r="E103" s="182"/>
      <c r="F103" s="182"/>
      <c r="G103" s="182"/>
      <c r="H103" s="182"/>
      <c r="I103" s="182"/>
      <c r="J103" s="183">
        <f>J165</f>
        <v>0</v>
      </c>
      <c r="K103" s="180"/>
      <c r="L103" s="18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6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6.96" customHeight="1">
      <c r="A105" s="36"/>
      <c r="B105" s="64"/>
      <c r="C105" s="65"/>
      <c r="D105" s="65"/>
      <c r="E105" s="65"/>
      <c r="F105" s="65"/>
      <c r="G105" s="65"/>
      <c r="H105" s="65"/>
      <c r="I105" s="65"/>
      <c r="J105" s="65"/>
      <c r="K105" s="65"/>
      <c r="L105" s="61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9" s="2" customFormat="1" ht="6.96" customHeight="1">
      <c r="A109" s="36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4.96" customHeight="1">
      <c r="A110" s="36"/>
      <c r="B110" s="37"/>
      <c r="C110" s="21" t="s">
        <v>99</v>
      </c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16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8"/>
      <c r="D113" s="38"/>
      <c r="E113" s="168" t="str">
        <f>E7</f>
        <v>Otrokovice - obnova povrchu v ulici Obchodní</v>
      </c>
      <c r="F113" s="30"/>
      <c r="G113" s="30"/>
      <c r="H113" s="30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85</v>
      </c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8"/>
      <c r="D115" s="38"/>
      <c r="E115" s="74" t="str">
        <f>E9</f>
        <v>SO 01 - Komunikace</v>
      </c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30" t="s">
        <v>20</v>
      </c>
      <c r="D117" s="38"/>
      <c r="E117" s="38"/>
      <c r="F117" s="25" t="str">
        <f>F12</f>
        <v xml:space="preserve"> </v>
      </c>
      <c r="G117" s="38"/>
      <c r="H117" s="38"/>
      <c r="I117" s="30" t="s">
        <v>22</v>
      </c>
      <c r="J117" s="77" t="str">
        <f>IF(J12="","",J12)</f>
        <v>27. 3. 2025</v>
      </c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24</v>
      </c>
      <c r="D119" s="38"/>
      <c r="E119" s="38"/>
      <c r="F119" s="25" t="str">
        <f>E15</f>
        <v xml:space="preserve"> </v>
      </c>
      <c r="G119" s="38"/>
      <c r="H119" s="38"/>
      <c r="I119" s="30" t="s">
        <v>29</v>
      </c>
      <c r="J119" s="34" t="str">
        <f>E21</f>
        <v xml:space="preserve"> 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5.15" customHeight="1">
      <c r="A120" s="36"/>
      <c r="B120" s="37"/>
      <c r="C120" s="30" t="s">
        <v>27</v>
      </c>
      <c r="D120" s="38"/>
      <c r="E120" s="38"/>
      <c r="F120" s="25" t="str">
        <f>IF(E18="","",E18)</f>
        <v>Vyplň údaj</v>
      </c>
      <c r="G120" s="38"/>
      <c r="H120" s="38"/>
      <c r="I120" s="30" t="s">
        <v>30</v>
      </c>
      <c r="J120" s="34" t="str">
        <f>E24</f>
        <v xml:space="preserve"> </v>
      </c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0.32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11" customFormat="1" ht="29.28" customHeight="1">
      <c r="A122" s="185"/>
      <c r="B122" s="186"/>
      <c r="C122" s="187" t="s">
        <v>100</v>
      </c>
      <c r="D122" s="188" t="s">
        <v>58</v>
      </c>
      <c r="E122" s="188" t="s">
        <v>54</v>
      </c>
      <c r="F122" s="188" t="s">
        <v>55</v>
      </c>
      <c r="G122" s="188" t="s">
        <v>101</v>
      </c>
      <c r="H122" s="188" t="s">
        <v>102</v>
      </c>
      <c r="I122" s="188" t="s">
        <v>103</v>
      </c>
      <c r="J122" s="188" t="s">
        <v>89</v>
      </c>
      <c r="K122" s="189" t="s">
        <v>104</v>
      </c>
      <c r="L122" s="190"/>
      <c r="M122" s="98" t="s">
        <v>1</v>
      </c>
      <c r="N122" s="99" t="s">
        <v>37</v>
      </c>
      <c r="O122" s="99" t="s">
        <v>105</v>
      </c>
      <c r="P122" s="99" t="s">
        <v>106</v>
      </c>
      <c r="Q122" s="99" t="s">
        <v>107</v>
      </c>
      <c r="R122" s="99" t="s">
        <v>108</v>
      </c>
      <c r="S122" s="99" t="s">
        <v>109</v>
      </c>
      <c r="T122" s="100" t="s">
        <v>110</v>
      </c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</row>
    <row r="123" s="2" customFormat="1" ht="22.8" customHeight="1">
      <c r="A123" s="36"/>
      <c r="B123" s="37"/>
      <c r="C123" s="105" t="s">
        <v>111</v>
      </c>
      <c r="D123" s="38"/>
      <c r="E123" s="38"/>
      <c r="F123" s="38"/>
      <c r="G123" s="38"/>
      <c r="H123" s="38"/>
      <c r="I123" s="38"/>
      <c r="J123" s="191">
        <f>BK123</f>
        <v>0</v>
      </c>
      <c r="K123" s="38"/>
      <c r="L123" s="42"/>
      <c r="M123" s="101"/>
      <c r="N123" s="192"/>
      <c r="O123" s="102"/>
      <c r="P123" s="193">
        <f>P124</f>
        <v>0</v>
      </c>
      <c r="Q123" s="102"/>
      <c r="R123" s="193">
        <f>R124</f>
        <v>640.49117000000001</v>
      </c>
      <c r="S123" s="102"/>
      <c r="T123" s="194">
        <f>T124</f>
        <v>633.13900000000012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5" t="s">
        <v>72</v>
      </c>
      <c r="AU123" s="15" t="s">
        <v>91</v>
      </c>
      <c r="BK123" s="195">
        <f>BK124</f>
        <v>0</v>
      </c>
    </row>
    <row r="124" s="12" customFormat="1" ht="25.92" customHeight="1">
      <c r="A124" s="12"/>
      <c r="B124" s="196"/>
      <c r="C124" s="197"/>
      <c r="D124" s="198" t="s">
        <v>72</v>
      </c>
      <c r="E124" s="199" t="s">
        <v>112</v>
      </c>
      <c r="F124" s="199" t="s">
        <v>112</v>
      </c>
      <c r="G124" s="197"/>
      <c r="H124" s="197"/>
      <c r="I124" s="200"/>
      <c r="J124" s="201">
        <f>BK124</f>
        <v>0</v>
      </c>
      <c r="K124" s="197"/>
      <c r="L124" s="202"/>
      <c r="M124" s="203"/>
      <c r="N124" s="204"/>
      <c r="O124" s="204"/>
      <c r="P124" s="205">
        <f>P125+P129+P137+P144+P147+P165</f>
        <v>0</v>
      </c>
      <c r="Q124" s="204"/>
      <c r="R124" s="205">
        <f>R125+R129+R137+R144+R147+R165</f>
        <v>640.49117000000001</v>
      </c>
      <c r="S124" s="204"/>
      <c r="T124" s="206">
        <f>T125+T129+T137+T144+T147+T165</f>
        <v>633.13900000000012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7" t="s">
        <v>81</v>
      </c>
      <c r="AT124" s="208" t="s">
        <v>72</v>
      </c>
      <c r="AU124" s="208" t="s">
        <v>73</v>
      </c>
      <c r="AY124" s="207" t="s">
        <v>113</v>
      </c>
      <c r="BK124" s="209">
        <f>BK125+BK129+BK137+BK144+BK147+BK165</f>
        <v>0</v>
      </c>
    </row>
    <row r="125" s="12" customFormat="1" ht="22.8" customHeight="1">
      <c r="A125" s="12"/>
      <c r="B125" s="196"/>
      <c r="C125" s="197"/>
      <c r="D125" s="198" t="s">
        <v>72</v>
      </c>
      <c r="E125" s="210" t="s">
        <v>73</v>
      </c>
      <c r="F125" s="210" t="s">
        <v>114</v>
      </c>
      <c r="G125" s="197"/>
      <c r="H125" s="197"/>
      <c r="I125" s="200"/>
      <c r="J125" s="211">
        <f>BK125</f>
        <v>0</v>
      </c>
      <c r="K125" s="197"/>
      <c r="L125" s="202"/>
      <c r="M125" s="203"/>
      <c r="N125" s="204"/>
      <c r="O125" s="204"/>
      <c r="P125" s="205">
        <f>SUM(P126:P128)</f>
        <v>0</v>
      </c>
      <c r="Q125" s="204"/>
      <c r="R125" s="205">
        <f>SUM(R126:R128)</f>
        <v>0</v>
      </c>
      <c r="S125" s="204"/>
      <c r="T125" s="206">
        <f>SUM(T126:T128)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7" t="s">
        <v>81</v>
      </c>
      <c r="AT125" s="208" t="s">
        <v>72</v>
      </c>
      <c r="AU125" s="208" t="s">
        <v>81</v>
      </c>
      <c r="AY125" s="207" t="s">
        <v>113</v>
      </c>
      <c r="BK125" s="209">
        <f>SUM(BK126:BK128)</f>
        <v>0</v>
      </c>
    </row>
    <row r="126" s="2" customFormat="1" ht="16.5" customHeight="1">
      <c r="A126" s="36"/>
      <c r="B126" s="37"/>
      <c r="C126" s="212" t="s">
        <v>81</v>
      </c>
      <c r="D126" s="212" t="s">
        <v>115</v>
      </c>
      <c r="E126" s="213" t="s">
        <v>81</v>
      </c>
      <c r="F126" s="214" t="s">
        <v>116</v>
      </c>
      <c r="G126" s="215" t="s">
        <v>117</v>
      </c>
      <c r="H126" s="216">
        <v>1</v>
      </c>
      <c r="I126" s="217"/>
      <c r="J126" s="218">
        <f>ROUND(I126*H126,2)</f>
        <v>0</v>
      </c>
      <c r="K126" s="214" t="s">
        <v>1</v>
      </c>
      <c r="L126" s="42"/>
      <c r="M126" s="219" t="s">
        <v>1</v>
      </c>
      <c r="N126" s="220" t="s">
        <v>38</v>
      </c>
      <c r="O126" s="89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23" t="s">
        <v>118</v>
      </c>
      <c r="AT126" s="223" t="s">
        <v>115</v>
      </c>
      <c r="AU126" s="223" t="s">
        <v>83</v>
      </c>
      <c r="AY126" s="15" t="s">
        <v>113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5" t="s">
        <v>81</v>
      </c>
      <c r="BK126" s="224">
        <f>ROUND(I126*H126,2)</f>
        <v>0</v>
      </c>
      <c r="BL126" s="15" t="s">
        <v>118</v>
      </c>
      <c r="BM126" s="223" t="s">
        <v>119</v>
      </c>
    </row>
    <row r="127" s="2" customFormat="1" ht="16.5" customHeight="1">
      <c r="A127" s="36"/>
      <c r="B127" s="37"/>
      <c r="C127" s="212" t="s">
        <v>83</v>
      </c>
      <c r="D127" s="212" t="s">
        <v>115</v>
      </c>
      <c r="E127" s="213" t="s">
        <v>83</v>
      </c>
      <c r="F127" s="214" t="s">
        <v>120</v>
      </c>
      <c r="G127" s="215" t="s">
        <v>117</v>
      </c>
      <c r="H127" s="216">
        <v>1</v>
      </c>
      <c r="I127" s="217"/>
      <c r="J127" s="218">
        <f>ROUND(I127*H127,2)</f>
        <v>0</v>
      </c>
      <c r="K127" s="214" t="s">
        <v>1</v>
      </c>
      <c r="L127" s="42"/>
      <c r="M127" s="219" t="s">
        <v>1</v>
      </c>
      <c r="N127" s="220" t="s">
        <v>38</v>
      </c>
      <c r="O127" s="89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23" t="s">
        <v>118</v>
      </c>
      <c r="AT127" s="223" t="s">
        <v>115</v>
      </c>
      <c r="AU127" s="223" t="s">
        <v>83</v>
      </c>
      <c r="AY127" s="15" t="s">
        <v>113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5" t="s">
        <v>81</v>
      </c>
      <c r="BK127" s="224">
        <f>ROUND(I127*H127,2)</f>
        <v>0</v>
      </c>
      <c r="BL127" s="15" t="s">
        <v>118</v>
      </c>
      <c r="BM127" s="223" t="s">
        <v>121</v>
      </c>
    </row>
    <row r="128" s="2" customFormat="1" ht="16.5" customHeight="1">
      <c r="A128" s="36"/>
      <c r="B128" s="37"/>
      <c r="C128" s="212" t="s">
        <v>122</v>
      </c>
      <c r="D128" s="212" t="s">
        <v>115</v>
      </c>
      <c r="E128" s="213" t="s">
        <v>122</v>
      </c>
      <c r="F128" s="214" t="s">
        <v>123</v>
      </c>
      <c r="G128" s="215" t="s">
        <v>117</v>
      </c>
      <c r="H128" s="216">
        <v>1</v>
      </c>
      <c r="I128" s="217"/>
      <c r="J128" s="218">
        <f>ROUND(I128*H128,2)</f>
        <v>0</v>
      </c>
      <c r="K128" s="214" t="s">
        <v>1</v>
      </c>
      <c r="L128" s="42"/>
      <c r="M128" s="219" t="s">
        <v>1</v>
      </c>
      <c r="N128" s="220" t="s">
        <v>38</v>
      </c>
      <c r="O128" s="89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3" t="s">
        <v>118</v>
      </c>
      <c r="AT128" s="223" t="s">
        <v>115</v>
      </c>
      <c r="AU128" s="223" t="s">
        <v>83</v>
      </c>
      <c r="AY128" s="15" t="s">
        <v>113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5" t="s">
        <v>81</v>
      </c>
      <c r="BK128" s="224">
        <f>ROUND(I128*H128,2)</f>
        <v>0</v>
      </c>
      <c r="BL128" s="15" t="s">
        <v>118</v>
      </c>
      <c r="BM128" s="223" t="s">
        <v>124</v>
      </c>
    </row>
    <row r="129" s="12" customFormat="1" ht="22.8" customHeight="1">
      <c r="A129" s="12"/>
      <c r="B129" s="196"/>
      <c r="C129" s="197"/>
      <c r="D129" s="198" t="s">
        <v>72</v>
      </c>
      <c r="E129" s="210" t="s">
        <v>81</v>
      </c>
      <c r="F129" s="210" t="s">
        <v>125</v>
      </c>
      <c r="G129" s="197"/>
      <c r="H129" s="197"/>
      <c r="I129" s="200"/>
      <c r="J129" s="211">
        <f>BK129</f>
        <v>0</v>
      </c>
      <c r="K129" s="197"/>
      <c r="L129" s="202"/>
      <c r="M129" s="203"/>
      <c r="N129" s="204"/>
      <c r="O129" s="204"/>
      <c r="P129" s="205">
        <f>SUM(P130:P136)</f>
        <v>0</v>
      </c>
      <c r="Q129" s="204"/>
      <c r="R129" s="205">
        <f>SUM(R130:R136)</f>
        <v>0.07911</v>
      </c>
      <c r="S129" s="204"/>
      <c r="T129" s="206">
        <f>SUM(T130:T136)</f>
        <v>580.39900000000011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7" t="s">
        <v>81</v>
      </c>
      <c r="AT129" s="208" t="s">
        <v>72</v>
      </c>
      <c r="AU129" s="208" t="s">
        <v>81</v>
      </c>
      <c r="AY129" s="207" t="s">
        <v>113</v>
      </c>
      <c r="BK129" s="209">
        <f>SUM(BK130:BK136)</f>
        <v>0</v>
      </c>
    </row>
    <row r="130" s="2" customFormat="1" ht="24.15" customHeight="1">
      <c r="A130" s="36"/>
      <c r="B130" s="37"/>
      <c r="C130" s="212" t="s">
        <v>118</v>
      </c>
      <c r="D130" s="212" t="s">
        <v>115</v>
      </c>
      <c r="E130" s="213" t="s">
        <v>126</v>
      </c>
      <c r="F130" s="214" t="s">
        <v>127</v>
      </c>
      <c r="G130" s="215" t="s">
        <v>128</v>
      </c>
      <c r="H130" s="216">
        <v>55</v>
      </c>
      <c r="I130" s="217"/>
      <c r="J130" s="218">
        <f>ROUND(I130*H130,2)</f>
        <v>0</v>
      </c>
      <c r="K130" s="214" t="s">
        <v>129</v>
      </c>
      <c r="L130" s="42"/>
      <c r="M130" s="219" t="s">
        <v>1</v>
      </c>
      <c r="N130" s="220" t="s">
        <v>38</v>
      </c>
      <c r="O130" s="89"/>
      <c r="P130" s="221">
        <f>O130*H130</f>
        <v>0</v>
      </c>
      <c r="Q130" s="221">
        <v>0</v>
      </c>
      <c r="R130" s="221">
        <f>Q130*H130</f>
        <v>0</v>
      </c>
      <c r="S130" s="221">
        <v>0.316</v>
      </c>
      <c r="T130" s="222">
        <f>S130*H130</f>
        <v>17.379999999999999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23" t="s">
        <v>118</v>
      </c>
      <c r="AT130" s="223" t="s">
        <v>115</v>
      </c>
      <c r="AU130" s="223" t="s">
        <v>83</v>
      </c>
      <c r="AY130" s="15" t="s">
        <v>113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5" t="s">
        <v>81</v>
      </c>
      <c r="BK130" s="224">
        <f>ROUND(I130*H130,2)</f>
        <v>0</v>
      </c>
      <c r="BL130" s="15" t="s">
        <v>118</v>
      </c>
      <c r="BM130" s="223" t="s">
        <v>130</v>
      </c>
    </row>
    <row r="131" s="2" customFormat="1" ht="24.15" customHeight="1">
      <c r="A131" s="36"/>
      <c r="B131" s="37"/>
      <c r="C131" s="212" t="s">
        <v>131</v>
      </c>
      <c r="D131" s="212" t="s">
        <v>115</v>
      </c>
      <c r="E131" s="213" t="s">
        <v>132</v>
      </c>
      <c r="F131" s="214" t="s">
        <v>133</v>
      </c>
      <c r="G131" s="215" t="s">
        <v>128</v>
      </c>
      <c r="H131" s="216">
        <v>1318.5</v>
      </c>
      <c r="I131" s="217"/>
      <c r="J131" s="218">
        <f>ROUND(I131*H131,2)</f>
        <v>0</v>
      </c>
      <c r="K131" s="214" t="s">
        <v>129</v>
      </c>
      <c r="L131" s="42"/>
      <c r="M131" s="219" t="s">
        <v>1</v>
      </c>
      <c r="N131" s="220" t="s">
        <v>38</v>
      </c>
      <c r="O131" s="89"/>
      <c r="P131" s="221">
        <f>O131*H131</f>
        <v>0</v>
      </c>
      <c r="Q131" s="221">
        <v>2.0000000000000002E-05</v>
      </c>
      <c r="R131" s="221">
        <f>Q131*H131</f>
        <v>0.026370000000000001</v>
      </c>
      <c r="S131" s="221">
        <v>0.13800000000000001</v>
      </c>
      <c r="T131" s="222">
        <f>S131*H131</f>
        <v>181.953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3" t="s">
        <v>118</v>
      </c>
      <c r="AT131" s="223" t="s">
        <v>115</v>
      </c>
      <c r="AU131" s="223" t="s">
        <v>83</v>
      </c>
      <c r="AY131" s="15" t="s">
        <v>113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5" t="s">
        <v>81</v>
      </c>
      <c r="BK131" s="224">
        <f>ROUND(I131*H131,2)</f>
        <v>0</v>
      </c>
      <c r="BL131" s="15" t="s">
        <v>118</v>
      </c>
      <c r="BM131" s="223" t="s">
        <v>134</v>
      </c>
    </row>
    <row r="132" s="13" customFormat="1">
      <c r="A132" s="13"/>
      <c r="B132" s="225"/>
      <c r="C132" s="226"/>
      <c r="D132" s="227" t="s">
        <v>135</v>
      </c>
      <c r="E132" s="228" t="s">
        <v>1</v>
      </c>
      <c r="F132" s="229" t="s">
        <v>136</v>
      </c>
      <c r="G132" s="226"/>
      <c r="H132" s="230">
        <v>1318.5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135</v>
      </c>
      <c r="AU132" s="236" t="s">
        <v>83</v>
      </c>
      <c r="AV132" s="13" t="s">
        <v>83</v>
      </c>
      <c r="AW132" s="13" t="s">
        <v>31</v>
      </c>
      <c r="AX132" s="13" t="s">
        <v>81</v>
      </c>
      <c r="AY132" s="236" t="s">
        <v>113</v>
      </c>
    </row>
    <row r="133" s="2" customFormat="1" ht="24.15" customHeight="1">
      <c r="A133" s="36"/>
      <c r="B133" s="37"/>
      <c r="C133" s="212" t="s">
        <v>137</v>
      </c>
      <c r="D133" s="212" t="s">
        <v>115</v>
      </c>
      <c r="E133" s="213" t="s">
        <v>138</v>
      </c>
      <c r="F133" s="214" t="s">
        <v>139</v>
      </c>
      <c r="G133" s="215" t="s">
        <v>128</v>
      </c>
      <c r="H133" s="216">
        <v>2637</v>
      </c>
      <c r="I133" s="217"/>
      <c r="J133" s="218">
        <f>ROUND(I133*H133,2)</f>
        <v>0</v>
      </c>
      <c r="K133" s="214" t="s">
        <v>129</v>
      </c>
      <c r="L133" s="42"/>
      <c r="M133" s="219" t="s">
        <v>1</v>
      </c>
      <c r="N133" s="220" t="s">
        <v>38</v>
      </c>
      <c r="O133" s="89"/>
      <c r="P133" s="221">
        <f>O133*H133</f>
        <v>0</v>
      </c>
      <c r="Q133" s="221">
        <v>2.0000000000000002E-05</v>
      </c>
      <c r="R133" s="221">
        <f>Q133*H133</f>
        <v>0.052740000000000002</v>
      </c>
      <c r="S133" s="221">
        <v>0.13800000000000001</v>
      </c>
      <c r="T133" s="222">
        <f>S133*H133</f>
        <v>363.90600000000001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3" t="s">
        <v>118</v>
      </c>
      <c r="AT133" s="223" t="s">
        <v>115</v>
      </c>
      <c r="AU133" s="223" t="s">
        <v>83</v>
      </c>
      <c r="AY133" s="15" t="s">
        <v>113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5" t="s">
        <v>81</v>
      </c>
      <c r="BK133" s="224">
        <f>ROUND(I133*H133,2)</f>
        <v>0</v>
      </c>
      <c r="BL133" s="15" t="s">
        <v>118</v>
      </c>
      <c r="BM133" s="223" t="s">
        <v>140</v>
      </c>
    </row>
    <row r="134" s="2" customFormat="1" ht="16.5" customHeight="1">
      <c r="A134" s="36"/>
      <c r="B134" s="37"/>
      <c r="C134" s="212" t="s">
        <v>141</v>
      </c>
      <c r="D134" s="212" t="s">
        <v>115</v>
      </c>
      <c r="E134" s="213" t="s">
        <v>142</v>
      </c>
      <c r="F134" s="214" t="s">
        <v>143</v>
      </c>
      <c r="G134" s="215" t="s">
        <v>144</v>
      </c>
      <c r="H134" s="216">
        <v>68</v>
      </c>
      <c r="I134" s="217"/>
      <c r="J134" s="218">
        <f>ROUND(I134*H134,2)</f>
        <v>0</v>
      </c>
      <c r="K134" s="214" t="s">
        <v>129</v>
      </c>
      <c r="L134" s="42"/>
      <c r="M134" s="219" t="s">
        <v>1</v>
      </c>
      <c r="N134" s="220" t="s">
        <v>38</v>
      </c>
      <c r="O134" s="89"/>
      <c r="P134" s="221">
        <f>O134*H134</f>
        <v>0</v>
      </c>
      <c r="Q134" s="221">
        <v>0</v>
      </c>
      <c r="R134" s="221">
        <f>Q134*H134</f>
        <v>0</v>
      </c>
      <c r="S134" s="221">
        <v>0.20499999999999999</v>
      </c>
      <c r="T134" s="222">
        <f>S134*H134</f>
        <v>13.94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3" t="s">
        <v>118</v>
      </c>
      <c r="AT134" s="223" t="s">
        <v>115</v>
      </c>
      <c r="AU134" s="223" t="s">
        <v>83</v>
      </c>
      <c r="AY134" s="15" t="s">
        <v>113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5" t="s">
        <v>81</v>
      </c>
      <c r="BK134" s="224">
        <f>ROUND(I134*H134,2)</f>
        <v>0</v>
      </c>
      <c r="BL134" s="15" t="s">
        <v>118</v>
      </c>
      <c r="BM134" s="223" t="s">
        <v>145</v>
      </c>
    </row>
    <row r="135" s="13" customFormat="1">
      <c r="A135" s="13"/>
      <c r="B135" s="225"/>
      <c r="C135" s="226"/>
      <c r="D135" s="227" t="s">
        <v>135</v>
      </c>
      <c r="E135" s="228" t="s">
        <v>1</v>
      </c>
      <c r="F135" s="229" t="s">
        <v>146</v>
      </c>
      <c r="G135" s="226"/>
      <c r="H135" s="230">
        <v>68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135</v>
      </c>
      <c r="AU135" s="236" t="s">
        <v>83</v>
      </c>
      <c r="AV135" s="13" t="s">
        <v>83</v>
      </c>
      <c r="AW135" s="13" t="s">
        <v>31</v>
      </c>
      <c r="AX135" s="13" t="s">
        <v>81</v>
      </c>
      <c r="AY135" s="236" t="s">
        <v>113</v>
      </c>
    </row>
    <row r="136" s="2" customFormat="1" ht="16.5" customHeight="1">
      <c r="A136" s="36"/>
      <c r="B136" s="37"/>
      <c r="C136" s="212" t="s">
        <v>147</v>
      </c>
      <c r="D136" s="212" t="s">
        <v>115</v>
      </c>
      <c r="E136" s="213" t="s">
        <v>148</v>
      </c>
      <c r="F136" s="214" t="s">
        <v>149</v>
      </c>
      <c r="G136" s="215" t="s">
        <v>144</v>
      </c>
      <c r="H136" s="216">
        <v>28</v>
      </c>
      <c r="I136" s="217"/>
      <c r="J136" s="218">
        <f>ROUND(I136*H136,2)</f>
        <v>0</v>
      </c>
      <c r="K136" s="214" t="s">
        <v>129</v>
      </c>
      <c r="L136" s="42"/>
      <c r="M136" s="219" t="s">
        <v>1</v>
      </c>
      <c r="N136" s="220" t="s">
        <v>38</v>
      </c>
      <c r="O136" s="89"/>
      <c r="P136" s="221">
        <f>O136*H136</f>
        <v>0</v>
      </c>
      <c r="Q136" s="221">
        <v>0</v>
      </c>
      <c r="R136" s="221">
        <f>Q136*H136</f>
        <v>0</v>
      </c>
      <c r="S136" s="221">
        <v>0.11500000000000001</v>
      </c>
      <c r="T136" s="222">
        <f>S136*H136</f>
        <v>3.2200000000000002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23" t="s">
        <v>118</v>
      </c>
      <c r="AT136" s="223" t="s">
        <v>115</v>
      </c>
      <c r="AU136" s="223" t="s">
        <v>83</v>
      </c>
      <c r="AY136" s="15" t="s">
        <v>113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5" t="s">
        <v>81</v>
      </c>
      <c r="BK136" s="224">
        <f>ROUND(I136*H136,2)</f>
        <v>0</v>
      </c>
      <c r="BL136" s="15" t="s">
        <v>118</v>
      </c>
      <c r="BM136" s="223" t="s">
        <v>150</v>
      </c>
    </row>
    <row r="137" s="12" customFormat="1" ht="22.8" customHeight="1">
      <c r="A137" s="12"/>
      <c r="B137" s="196"/>
      <c r="C137" s="197"/>
      <c r="D137" s="198" t="s">
        <v>72</v>
      </c>
      <c r="E137" s="210" t="s">
        <v>131</v>
      </c>
      <c r="F137" s="210" t="s">
        <v>151</v>
      </c>
      <c r="G137" s="197"/>
      <c r="H137" s="197"/>
      <c r="I137" s="200"/>
      <c r="J137" s="211">
        <f>BK137</f>
        <v>0</v>
      </c>
      <c r="K137" s="197"/>
      <c r="L137" s="202"/>
      <c r="M137" s="203"/>
      <c r="N137" s="204"/>
      <c r="O137" s="204"/>
      <c r="P137" s="205">
        <f>SUM(P138:P143)</f>
        <v>0</v>
      </c>
      <c r="Q137" s="204"/>
      <c r="R137" s="205">
        <f>SUM(R138:R143)</f>
        <v>630.16805999999997</v>
      </c>
      <c r="S137" s="204"/>
      <c r="T137" s="206">
        <f>SUM(T138:T143)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7" t="s">
        <v>81</v>
      </c>
      <c r="AT137" s="208" t="s">
        <v>72</v>
      </c>
      <c r="AU137" s="208" t="s">
        <v>81</v>
      </c>
      <c r="AY137" s="207" t="s">
        <v>113</v>
      </c>
      <c r="BK137" s="209">
        <f>SUM(BK138:BK143)</f>
        <v>0</v>
      </c>
    </row>
    <row r="138" s="2" customFormat="1" ht="37.8" customHeight="1">
      <c r="A138" s="36"/>
      <c r="B138" s="37"/>
      <c r="C138" s="212" t="s">
        <v>152</v>
      </c>
      <c r="D138" s="212" t="s">
        <v>115</v>
      </c>
      <c r="E138" s="213" t="s">
        <v>153</v>
      </c>
      <c r="F138" s="214" t="s">
        <v>154</v>
      </c>
      <c r="G138" s="215" t="s">
        <v>128</v>
      </c>
      <c r="H138" s="216">
        <v>21.5</v>
      </c>
      <c r="I138" s="217"/>
      <c r="J138" s="218">
        <f>ROUND(I138*H138,2)</f>
        <v>0</v>
      </c>
      <c r="K138" s="214" t="s">
        <v>129</v>
      </c>
      <c r="L138" s="42"/>
      <c r="M138" s="219" t="s">
        <v>1</v>
      </c>
      <c r="N138" s="220" t="s">
        <v>38</v>
      </c>
      <c r="O138" s="89"/>
      <c r="P138" s="221">
        <f>O138*H138</f>
        <v>0</v>
      </c>
      <c r="Q138" s="221">
        <v>0.26375999999999999</v>
      </c>
      <c r="R138" s="221">
        <f>Q138*H138</f>
        <v>5.6708400000000001</v>
      </c>
      <c r="S138" s="221">
        <v>0</v>
      </c>
      <c r="T138" s="222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3" t="s">
        <v>118</v>
      </c>
      <c r="AT138" s="223" t="s">
        <v>115</v>
      </c>
      <c r="AU138" s="223" t="s">
        <v>83</v>
      </c>
      <c r="AY138" s="15" t="s">
        <v>113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5" t="s">
        <v>81</v>
      </c>
      <c r="BK138" s="224">
        <f>ROUND(I138*H138,2)</f>
        <v>0</v>
      </c>
      <c r="BL138" s="15" t="s">
        <v>118</v>
      </c>
      <c r="BM138" s="223" t="s">
        <v>155</v>
      </c>
    </row>
    <row r="139" s="2" customFormat="1" ht="37.8" customHeight="1">
      <c r="A139" s="36"/>
      <c r="B139" s="37"/>
      <c r="C139" s="212" t="s">
        <v>156</v>
      </c>
      <c r="D139" s="212" t="s">
        <v>115</v>
      </c>
      <c r="E139" s="213" t="s">
        <v>157</v>
      </c>
      <c r="F139" s="214" t="s">
        <v>158</v>
      </c>
      <c r="G139" s="215" t="s">
        <v>128</v>
      </c>
      <c r="H139" s="216">
        <v>21.5</v>
      </c>
      <c r="I139" s="217"/>
      <c r="J139" s="218">
        <f>ROUND(I139*H139,2)</f>
        <v>0</v>
      </c>
      <c r="K139" s="214" t="s">
        <v>129</v>
      </c>
      <c r="L139" s="42"/>
      <c r="M139" s="219" t="s">
        <v>1</v>
      </c>
      <c r="N139" s="220" t="s">
        <v>38</v>
      </c>
      <c r="O139" s="89"/>
      <c r="P139" s="221">
        <f>O139*H139</f>
        <v>0</v>
      </c>
      <c r="Q139" s="221">
        <v>0.25008000000000002</v>
      </c>
      <c r="R139" s="221">
        <f>Q139*H139</f>
        <v>5.3767200000000006</v>
      </c>
      <c r="S139" s="221">
        <v>0</v>
      </c>
      <c r="T139" s="222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3" t="s">
        <v>118</v>
      </c>
      <c r="AT139" s="223" t="s">
        <v>115</v>
      </c>
      <c r="AU139" s="223" t="s">
        <v>83</v>
      </c>
      <c r="AY139" s="15" t="s">
        <v>113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5" t="s">
        <v>81</v>
      </c>
      <c r="BK139" s="224">
        <f>ROUND(I139*H139,2)</f>
        <v>0</v>
      </c>
      <c r="BL139" s="15" t="s">
        <v>118</v>
      </c>
      <c r="BM139" s="223" t="s">
        <v>159</v>
      </c>
    </row>
    <row r="140" s="2" customFormat="1" ht="24.15" customHeight="1">
      <c r="A140" s="36"/>
      <c r="B140" s="37"/>
      <c r="C140" s="212" t="s">
        <v>160</v>
      </c>
      <c r="D140" s="212" t="s">
        <v>115</v>
      </c>
      <c r="E140" s="213" t="s">
        <v>161</v>
      </c>
      <c r="F140" s="214" t="s">
        <v>162</v>
      </c>
      <c r="G140" s="215" t="s">
        <v>128</v>
      </c>
      <c r="H140" s="216">
        <v>3955</v>
      </c>
      <c r="I140" s="217"/>
      <c r="J140" s="218">
        <f>ROUND(I140*H140,2)</f>
        <v>0</v>
      </c>
      <c r="K140" s="214" t="s">
        <v>129</v>
      </c>
      <c r="L140" s="42"/>
      <c r="M140" s="219" t="s">
        <v>1</v>
      </c>
      <c r="N140" s="220" t="s">
        <v>38</v>
      </c>
      <c r="O140" s="89"/>
      <c r="P140" s="221">
        <f>O140*H140</f>
        <v>0</v>
      </c>
      <c r="Q140" s="221">
        <v>0.00071000000000000002</v>
      </c>
      <c r="R140" s="221">
        <f>Q140*H140</f>
        <v>2.8080500000000002</v>
      </c>
      <c r="S140" s="221">
        <v>0</v>
      </c>
      <c r="T140" s="222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3" t="s">
        <v>118</v>
      </c>
      <c r="AT140" s="223" t="s">
        <v>115</v>
      </c>
      <c r="AU140" s="223" t="s">
        <v>83</v>
      </c>
      <c r="AY140" s="15" t="s">
        <v>113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5" t="s">
        <v>81</v>
      </c>
      <c r="BK140" s="224">
        <f>ROUND(I140*H140,2)</f>
        <v>0</v>
      </c>
      <c r="BL140" s="15" t="s">
        <v>118</v>
      </c>
      <c r="BM140" s="223" t="s">
        <v>163</v>
      </c>
    </row>
    <row r="141" s="2" customFormat="1" ht="33" customHeight="1">
      <c r="A141" s="36"/>
      <c r="B141" s="37"/>
      <c r="C141" s="212" t="s">
        <v>8</v>
      </c>
      <c r="D141" s="212" t="s">
        <v>115</v>
      </c>
      <c r="E141" s="213" t="s">
        <v>164</v>
      </c>
      <c r="F141" s="214" t="s">
        <v>165</v>
      </c>
      <c r="G141" s="215" t="s">
        <v>128</v>
      </c>
      <c r="H141" s="216">
        <v>2637</v>
      </c>
      <c r="I141" s="217"/>
      <c r="J141" s="218">
        <f>ROUND(I141*H141,2)</f>
        <v>0</v>
      </c>
      <c r="K141" s="214" t="s">
        <v>129</v>
      </c>
      <c r="L141" s="42"/>
      <c r="M141" s="219" t="s">
        <v>1</v>
      </c>
      <c r="N141" s="220" t="s">
        <v>38</v>
      </c>
      <c r="O141" s="89"/>
      <c r="P141" s="221">
        <f>O141*H141</f>
        <v>0</v>
      </c>
      <c r="Q141" s="221">
        <v>0.15559000000000001</v>
      </c>
      <c r="R141" s="221">
        <f>Q141*H141</f>
        <v>410.29083000000003</v>
      </c>
      <c r="S141" s="221">
        <v>0</v>
      </c>
      <c r="T141" s="222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3" t="s">
        <v>118</v>
      </c>
      <c r="AT141" s="223" t="s">
        <v>115</v>
      </c>
      <c r="AU141" s="223" t="s">
        <v>83</v>
      </c>
      <c r="AY141" s="15" t="s">
        <v>113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5" t="s">
        <v>81</v>
      </c>
      <c r="BK141" s="224">
        <f>ROUND(I141*H141,2)</f>
        <v>0</v>
      </c>
      <c r="BL141" s="15" t="s">
        <v>118</v>
      </c>
      <c r="BM141" s="223" t="s">
        <v>166</v>
      </c>
    </row>
    <row r="142" s="2" customFormat="1" ht="24.15" customHeight="1">
      <c r="A142" s="36"/>
      <c r="B142" s="37"/>
      <c r="C142" s="212" t="s">
        <v>167</v>
      </c>
      <c r="D142" s="212" t="s">
        <v>115</v>
      </c>
      <c r="E142" s="213" t="s">
        <v>168</v>
      </c>
      <c r="F142" s="214" t="s">
        <v>169</v>
      </c>
      <c r="G142" s="215" t="s">
        <v>128</v>
      </c>
      <c r="H142" s="216">
        <v>1318</v>
      </c>
      <c r="I142" s="217"/>
      <c r="J142" s="218">
        <f>ROUND(I142*H142,2)</f>
        <v>0</v>
      </c>
      <c r="K142" s="214" t="s">
        <v>129</v>
      </c>
      <c r="L142" s="42"/>
      <c r="M142" s="219" t="s">
        <v>1</v>
      </c>
      <c r="N142" s="220" t="s">
        <v>38</v>
      </c>
      <c r="O142" s="89"/>
      <c r="P142" s="221">
        <f>O142*H142</f>
        <v>0</v>
      </c>
      <c r="Q142" s="221">
        <v>0.15559000000000001</v>
      </c>
      <c r="R142" s="221">
        <f>Q142*H142</f>
        <v>205.06762000000001</v>
      </c>
      <c r="S142" s="221">
        <v>0</v>
      </c>
      <c r="T142" s="222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3" t="s">
        <v>118</v>
      </c>
      <c r="AT142" s="223" t="s">
        <v>115</v>
      </c>
      <c r="AU142" s="223" t="s">
        <v>83</v>
      </c>
      <c r="AY142" s="15" t="s">
        <v>113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5" t="s">
        <v>81</v>
      </c>
      <c r="BK142" s="224">
        <f>ROUND(I142*H142,2)</f>
        <v>0</v>
      </c>
      <c r="BL142" s="15" t="s">
        <v>118</v>
      </c>
      <c r="BM142" s="223" t="s">
        <v>170</v>
      </c>
    </row>
    <row r="143" s="2" customFormat="1" ht="21.75" customHeight="1">
      <c r="A143" s="36"/>
      <c r="B143" s="37"/>
      <c r="C143" s="212" t="s">
        <v>171</v>
      </c>
      <c r="D143" s="212" t="s">
        <v>115</v>
      </c>
      <c r="E143" s="213" t="s">
        <v>172</v>
      </c>
      <c r="F143" s="214" t="s">
        <v>173</v>
      </c>
      <c r="G143" s="215" t="s">
        <v>144</v>
      </c>
      <c r="H143" s="216">
        <v>265</v>
      </c>
      <c r="I143" s="217"/>
      <c r="J143" s="218">
        <f>ROUND(I143*H143,2)</f>
        <v>0</v>
      </c>
      <c r="K143" s="214" t="s">
        <v>129</v>
      </c>
      <c r="L143" s="42"/>
      <c r="M143" s="219" t="s">
        <v>1</v>
      </c>
      <c r="N143" s="220" t="s">
        <v>38</v>
      </c>
      <c r="O143" s="89"/>
      <c r="P143" s="221">
        <f>O143*H143</f>
        <v>0</v>
      </c>
      <c r="Q143" s="221">
        <v>0.0035999999999999999</v>
      </c>
      <c r="R143" s="221">
        <f>Q143*H143</f>
        <v>0.95399999999999996</v>
      </c>
      <c r="S143" s="221">
        <v>0</v>
      </c>
      <c r="T143" s="222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3" t="s">
        <v>118</v>
      </c>
      <c r="AT143" s="223" t="s">
        <v>115</v>
      </c>
      <c r="AU143" s="223" t="s">
        <v>83</v>
      </c>
      <c r="AY143" s="15" t="s">
        <v>113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5" t="s">
        <v>81</v>
      </c>
      <c r="BK143" s="224">
        <f>ROUND(I143*H143,2)</f>
        <v>0</v>
      </c>
      <c r="BL143" s="15" t="s">
        <v>118</v>
      </c>
      <c r="BM143" s="223" t="s">
        <v>174</v>
      </c>
    </row>
    <row r="144" s="12" customFormat="1" ht="22.8" customHeight="1">
      <c r="A144" s="12"/>
      <c r="B144" s="196"/>
      <c r="C144" s="197"/>
      <c r="D144" s="198" t="s">
        <v>72</v>
      </c>
      <c r="E144" s="210" t="s">
        <v>147</v>
      </c>
      <c r="F144" s="210" t="s">
        <v>175</v>
      </c>
      <c r="G144" s="197"/>
      <c r="H144" s="197"/>
      <c r="I144" s="200"/>
      <c r="J144" s="211">
        <f>BK144</f>
        <v>0</v>
      </c>
      <c r="K144" s="197"/>
      <c r="L144" s="202"/>
      <c r="M144" s="203"/>
      <c r="N144" s="204"/>
      <c r="O144" s="204"/>
      <c r="P144" s="205">
        <f>SUM(P145:P146)</f>
        <v>0</v>
      </c>
      <c r="Q144" s="204"/>
      <c r="R144" s="205">
        <f>SUM(R145:R146)</f>
        <v>0</v>
      </c>
      <c r="S144" s="204"/>
      <c r="T144" s="206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7" t="s">
        <v>81</v>
      </c>
      <c r="AT144" s="208" t="s">
        <v>72</v>
      </c>
      <c r="AU144" s="208" t="s">
        <v>81</v>
      </c>
      <c r="AY144" s="207" t="s">
        <v>113</v>
      </c>
      <c r="BK144" s="209">
        <f>SUM(BK145:BK146)</f>
        <v>0</v>
      </c>
    </row>
    <row r="145" s="2" customFormat="1" ht="16.5" customHeight="1">
      <c r="A145" s="36"/>
      <c r="B145" s="37"/>
      <c r="C145" s="212" t="s">
        <v>176</v>
      </c>
      <c r="D145" s="212" t="s">
        <v>115</v>
      </c>
      <c r="E145" s="213" t="s">
        <v>177</v>
      </c>
      <c r="F145" s="214" t="s">
        <v>178</v>
      </c>
      <c r="G145" s="215" t="s">
        <v>179</v>
      </c>
      <c r="H145" s="216">
        <v>13</v>
      </c>
      <c r="I145" s="217"/>
      <c r="J145" s="218">
        <f>ROUND(I145*H145,2)</f>
        <v>0</v>
      </c>
      <c r="K145" s="214" t="s">
        <v>1</v>
      </c>
      <c r="L145" s="42"/>
      <c r="M145" s="219" t="s">
        <v>1</v>
      </c>
      <c r="N145" s="220" t="s">
        <v>38</v>
      </c>
      <c r="O145" s="89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3" t="s">
        <v>118</v>
      </c>
      <c r="AT145" s="223" t="s">
        <v>115</v>
      </c>
      <c r="AU145" s="223" t="s">
        <v>83</v>
      </c>
      <c r="AY145" s="15" t="s">
        <v>113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5" t="s">
        <v>81</v>
      </c>
      <c r="BK145" s="224">
        <f>ROUND(I145*H145,2)</f>
        <v>0</v>
      </c>
      <c r="BL145" s="15" t="s">
        <v>118</v>
      </c>
      <c r="BM145" s="223" t="s">
        <v>180</v>
      </c>
    </row>
    <row r="146" s="2" customFormat="1" ht="16.5" customHeight="1">
      <c r="A146" s="36"/>
      <c r="B146" s="37"/>
      <c r="C146" s="212" t="s">
        <v>181</v>
      </c>
      <c r="D146" s="212" t="s">
        <v>115</v>
      </c>
      <c r="E146" s="213" t="s">
        <v>182</v>
      </c>
      <c r="F146" s="214" t="s">
        <v>183</v>
      </c>
      <c r="G146" s="215" t="s">
        <v>179</v>
      </c>
      <c r="H146" s="216">
        <v>12</v>
      </c>
      <c r="I146" s="217"/>
      <c r="J146" s="218">
        <f>ROUND(I146*H146,2)</f>
        <v>0</v>
      </c>
      <c r="K146" s="214" t="s">
        <v>1</v>
      </c>
      <c r="L146" s="42"/>
      <c r="M146" s="219" t="s">
        <v>1</v>
      </c>
      <c r="N146" s="220" t="s">
        <v>38</v>
      </c>
      <c r="O146" s="89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3" t="s">
        <v>118</v>
      </c>
      <c r="AT146" s="223" t="s">
        <v>115</v>
      </c>
      <c r="AU146" s="223" t="s">
        <v>83</v>
      </c>
      <c r="AY146" s="15" t="s">
        <v>113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5" t="s">
        <v>81</v>
      </c>
      <c r="BK146" s="224">
        <f>ROUND(I146*H146,2)</f>
        <v>0</v>
      </c>
      <c r="BL146" s="15" t="s">
        <v>118</v>
      </c>
      <c r="BM146" s="223" t="s">
        <v>184</v>
      </c>
    </row>
    <row r="147" s="12" customFormat="1" ht="22.8" customHeight="1">
      <c r="A147" s="12"/>
      <c r="B147" s="196"/>
      <c r="C147" s="197"/>
      <c r="D147" s="198" t="s">
        <v>72</v>
      </c>
      <c r="E147" s="210" t="s">
        <v>152</v>
      </c>
      <c r="F147" s="210" t="s">
        <v>185</v>
      </c>
      <c r="G147" s="197"/>
      <c r="H147" s="197"/>
      <c r="I147" s="200"/>
      <c r="J147" s="211">
        <f>BK147</f>
        <v>0</v>
      </c>
      <c r="K147" s="197"/>
      <c r="L147" s="202"/>
      <c r="M147" s="203"/>
      <c r="N147" s="204"/>
      <c r="O147" s="204"/>
      <c r="P147" s="205">
        <f>SUM(P148:P164)</f>
        <v>0</v>
      </c>
      <c r="Q147" s="204"/>
      <c r="R147" s="205">
        <f>SUM(R148:R164)</f>
        <v>10.244</v>
      </c>
      <c r="S147" s="204"/>
      <c r="T147" s="206">
        <f>SUM(T148:T164)</f>
        <v>52.740000000000002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7" t="s">
        <v>81</v>
      </c>
      <c r="AT147" s="208" t="s">
        <v>72</v>
      </c>
      <c r="AU147" s="208" t="s">
        <v>81</v>
      </c>
      <c r="AY147" s="207" t="s">
        <v>113</v>
      </c>
      <c r="BK147" s="209">
        <f>SUM(BK148:BK164)</f>
        <v>0</v>
      </c>
    </row>
    <row r="148" s="2" customFormat="1" ht="33" customHeight="1">
      <c r="A148" s="36"/>
      <c r="B148" s="37"/>
      <c r="C148" s="212" t="s">
        <v>186</v>
      </c>
      <c r="D148" s="212" t="s">
        <v>115</v>
      </c>
      <c r="E148" s="213" t="s">
        <v>187</v>
      </c>
      <c r="F148" s="214" t="s">
        <v>188</v>
      </c>
      <c r="G148" s="215" t="s">
        <v>144</v>
      </c>
      <c r="H148" s="216">
        <v>28</v>
      </c>
      <c r="I148" s="217"/>
      <c r="J148" s="218">
        <f>ROUND(I148*H148,2)</f>
        <v>0</v>
      </c>
      <c r="K148" s="214" t="s">
        <v>129</v>
      </c>
      <c r="L148" s="42"/>
      <c r="M148" s="219" t="s">
        <v>1</v>
      </c>
      <c r="N148" s="220" t="s">
        <v>38</v>
      </c>
      <c r="O148" s="89"/>
      <c r="P148" s="221">
        <f>O148*H148</f>
        <v>0</v>
      </c>
      <c r="Q148" s="221">
        <v>0.080879999999999994</v>
      </c>
      <c r="R148" s="221">
        <f>Q148*H148</f>
        <v>2.26464</v>
      </c>
      <c r="S148" s="221">
        <v>0</v>
      </c>
      <c r="T148" s="222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3" t="s">
        <v>118</v>
      </c>
      <c r="AT148" s="223" t="s">
        <v>115</v>
      </c>
      <c r="AU148" s="223" t="s">
        <v>83</v>
      </c>
      <c r="AY148" s="15" t="s">
        <v>113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5" t="s">
        <v>81</v>
      </c>
      <c r="BK148" s="224">
        <f>ROUND(I148*H148,2)</f>
        <v>0</v>
      </c>
      <c r="BL148" s="15" t="s">
        <v>118</v>
      </c>
      <c r="BM148" s="223" t="s">
        <v>189</v>
      </c>
    </row>
    <row r="149" s="2" customFormat="1" ht="33" customHeight="1">
      <c r="A149" s="36"/>
      <c r="B149" s="37"/>
      <c r="C149" s="212" t="s">
        <v>190</v>
      </c>
      <c r="D149" s="212" t="s">
        <v>115</v>
      </c>
      <c r="E149" s="213" t="s">
        <v>191</v>
      </c>
      <c r="F149" s="214" t="s">
        <v>192</v>
      </c>
      <c r="G149" s="215" t="s">
        <v>144</v>
      </c>
      <c r="H149" s="216">
        <v>25</v>
      </c>
      <c r="I149" s="217"/>
      <c r="J149" s="218">
        <f>ROUND(I149*H149,2)</f>
        <v>0</v>
      </c>
      <c r="K149" s="214" t="s">
        <v>129</v>
      </c>
      <c r="L149" s="42"/>
      <c r="M149" s="219" t="s">
        <v>1</v>
      </c>
      <c r="N149" s="220" t="s">
        <v>38</v>
      </c>
      <c r="O149" s="89"/>
      <c r="P149" s="221">
        <f>O149*H149</f>
        <v>0</v>
      </c>
      <c r="Q149" s="221">
        <v>0.16850000000000001</v>
      </c>
      <c r="R149" s="221">
        <f>Q149*H149</f>
        <v>4.2125000000000004</v>
      </c>
      <c r="S149" s="221">
        <v>0</v>
      </c>
      <c r="T149" s="222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3" t="s">
        <v>118</v>
      </c>
      <c r="AT149" s="223" t="s">
        <v>115</v>
      </c>
      <c r="AU149" s="223" t="s">
        <v>83</v>
      </c>
      <c r="AY149" s="15" t="s">
        <v>113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5" t="s">
        <v>81</v>
      </c>
      <c r="BK149" s="224">
        <f>ROUND(I149*H149,2)</f>
        <v>0</v>
      </c>
      <c r="BL149" s="15" t="s">
        <v>118</v>
      </c>
      <c r="BM149" s="223" t="s">
        <v>193</v>
      </c>
    </row>
    <row r="150" s="2" customFormat="1" ht="16.5" customHeight="1">
      <c r="A150" s="36"/>
      <c r="B150" s="37"/>
      <c r="C150" s="237" t="s">
        <v>194</v>
      </c>
      <c r="D150" s="237" t="s">
        <v>195</v>
      </c>
      <c r="E150" s="238" t="s">
        <v>196</v>
      </c>
      <c r="F150" s="239" t="s">
        <v>197</v>
      </c>
      <c r="G150" s="240" t="s">
        <v>144</v>
      </c>
      <c r="H150" s="241">
        <v>28.559999999999999</v>
      </c>
      <c r="I150" s="242"/>
      <c r="J150" s="243">
        <f>ROUND(I150*H150,2)</f>
        <v>0</v>
      </c>
      <c r="K150" s="239" t="s">
        <v>129</v>
      </c>
      <c r="L150" s="244"/>
      <c r="M150" s="245" t="s">
        <v>1</v>
      </c>
      <c r="N150" s="246" t="s">
        <v>38</v>
      </c>
      <c r="O150" s="89"/>
      <c r="P150" s="221">
        <f>O150*H150</f>
        <v>0</v>
      </c>
      <c r="Q150" s="221">
        <v>0.056000000000000001</v>
      </c>
      <c r="R150" s="221">
        <f>Q150*H150</f>
        <v>1.5993599999999999</v>
      </c>
      <c r="S150" s="221">
        <v>0</v>
      </c>
      <c r="T150" s="222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3" t="s">
        <v>147</v>
      </c>
      <c r="AT150" s="223" t="s">
        <v>195</v>
      </c>
      <c r="AU150" s="223" t="s">
        <v>83</v>
      </c>
      <c r="AY150" s="15" t="s">
        <v>113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5" t="s">
        <v>81</v>
      </c>
      <c r="BK150" s="224">
        <f>ROUND(I150*H150,2)</f>
        <v>0</v>
      </c>
      <c r="BL150" s="15" t="s">
        <v>118</v>
      </c>
      <c r="BM150" s="223" t="s">
        <v>198</v>
      </c>
    </row>
    <row r="151" s="13" customFormat="1">
      <c r="A151" s="13"/>
      <c r="B151" s="225"/>
      <c r="C151" s="226"/>
      <c r="D151" s="227" t="s">
        <v>135</v>
      </c>
      <c r="E151" s="228" t="s">
        <v>1</v>
      </c>
      <c r="F151" s="229" t="s">
        <v>199</v>
      </c>
      <c r="G151" s="226"/>
      <c r="H151" s="230">
        <v>28.560000000000002</v>
      </c>
      <c r="I151" s="231"/>
      <c r="J151" s="226"/>
      <c r="K151" s="226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135</v>
      </c>
      <c r="AU151" s="236" t="s">
        <v>83</v>
      </c>
      <c r="AV151" s="13" t="s">
        <v>83</v>
      </c>
      <c r="AW151" s="13" t="s">
        <v>31</v>
      </c>
      <c r="AX151" s="13" t="s">
        <v>81</v>
      </c>
      <c r="AY151" s="236" t="s">
        <v>113</v>
      </c>
    </row>
    <row r="152" s="2" customFormat="1" ht="16.5" customHeight="1">
      <c r="A152" s="36"/>
      <c r="B152" s="37"/>
      <c r="C152" s="237" t="s">
        <v>200</v>
      </c>
      <c r="D152" s="237" t="s">
        <v>195</v>
      </c>
      <c r="E152" s="238" t="s">
        <v>201</v>
      </c>
      <c r="F152" s="239" t="s">
        <v>202</v>
      </c>
      <c r="G152" s="240" t="s">
        <v>144</v>
      </c>
      <c r="H152" s="241">
        <v>25.5</v>
      </c>
      <c r="I152" s="242"/>
      <c r="J152" s="243">
        <f>ROUND(I152*H152,2)</f>
        <v>0</v>
      </c>
      <c r="K152" s="239" t="s">
        <v>129</v>
      </c>
      <c r="L152" s="244"/>
      <c r="M152" s="245" t="s">
        <v>1</v>
      </c>
      <c r="N152" s="246" t="s">
        <v>38</v>
      </c>
      <c r="O152" s="89"/>
      <c r="P152" s="221">
        <f>O152*H152</f>
        <v>0</v>
      </c>
      <c r="Q152" s="221">
        <v>0.085000000000000006</v>
      </c>
      <c r="R152" s="221">
        <f>Q152*H152</f>
        <v>2.1675</v>
      </c>
      <c r="S152" s="221">
        <v>0</v>
      </c>
      <c r="T152" s="222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3" t="s">
        <v>147</v>
      </c>
      <c r="AT152" s="223" t="s">
        <v>195</v>
      </c>
      <c r="AU152" s="223" t="s">
        <v>83</v>
      </c>
      <c r="AY152" s="15" t="s">
        <v>113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5" t="s">
        <v>81</v>
      </c>
      <c r="BK152" s="224">
        <f>ROUND(I152*H152,2)</f>
        <v>0</v>
      </c>
      <c r="BL152" s="15" t="s">
        <v>118</v>
      </c>
      <c r="BM152" s="223" t="s">
        <v>203</v>
      </c>
    </row>
    <row r="153" s="13" customFormat="1">
      <c r="A153" s="13"/>
      <c r="B153" s="225"/>
      <c r="C153" s="226"/>
      <c r="D153" s="227" t="s">
        <v>135</v>
      </c>
      <c r="E153" s="228" t="s">
        <v>1</v>
      </c>
      <c r="F153" s="229" t="s">
        <v>204</v>
      </c>
      <c r="G153" s="226"/>
      <c r="H153" s="230">
        <v>25.5</v>
      </c>
      <c r="I153" s="231"/>
      <c r="J153" s="226"/>
      <c r="K153" s="226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135</v>
      </c>
      <c r="AU153" s="236" t="s">
        <v>83</v>
      </c>
      <c r="AV153" s="13" t="s">
        <v>83</v>
      </c>
      <c r="AW153" s="13" t="s">
        <v>31</v>
      </c>
      <c r="AX153" s="13" t="s">
        <v>81</v>
      </c>
      <c r="AY153" s="236" t="s">
        <v>113</v>
      </c>
    </row>
    <row r="154" s="2" customFormat="1" ht="24.15" customHeight="1">
      <c r="A154" s="36"/>
      <c r="B154" s="37"/>
      <c r="C154" s="212" t="s">
        <v>7</v>
      </c>
      <c r="D154" s="212" t="s">
        <v>115</v>
      </c>
      <c r="E154" s="213" t="s">
        <v>205</v>
      </c>
      <c r="F154" s="214" t="s">
        <v>206</v>
      </c>
      <c r="G154" s="215" t="s">
        <v>144</v>
      </c>
      <c r="H154" s="216">
        <v>275</v>
      </c>
      <c r="I154" s="217"/>
      <c r="J154" s="218">
        <f>ROUND(I154*H154,2)</f>
        <v>0</v>
      </c>
      <c r="K154" s="214" t="s">
        <v>129</v>
      </c>
      <c r="L154" s="42"/>
      <c r="M154" s="219" t="s">
        <v>1</v>
      </c>
      <c r="N154" s="220" t="s">
        <v>38</v>
      </c>
      <c r="O154" s="89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3" t="s">
        <v>118</v>
      </c>
      <c r="AT154" s="223" t="s">
        <v>115</v>
      </c>
      <c r="AU154" s="223" t="s">
        <v>83</v>
      </c>
      <c r="AY154" s="15" t="s">
        <v>113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5" t="s">
        <v>81</v>
      </c>
      <c r="BK154" s="224">
        <f>ROUND(I154*H154,2)</f>
        <v>0</v>
      </c>
      <c r="BL154" s="15" t="s">
        <v>118</v>
      </c>
      <c r="BM154" s="223" t="s">
        <v>207</v>
      </c>
    </row>
    <row r="155" s="2" customFormat="1" ht="24.15" customHeight="1">
      <c r="A155" s="36"/>
      <c r="B155" s="37"/>
      <c r="C155" s="212" t="s">
        <v>208</v>
      </c>
      <c r="D155" s="212" t="s">
        <v>115</v>
      </c>
      <c r="E155" s="213" t="s">
        <v>209</v>
      </c>
      <c r="F155" s="214" t="s">
        <v>210</v>
      </c>
      <c r="G155" s="215" t="s">
        <v>128</v>
      </c>
      <c r="H155" s="216">
        <v>2637</v>
      </c>
      <c r="I155" s="217"/>
      <c r="J155" s="218">
        <f>ROUND(I155*H155,2)</f>
        <v>0</v>
      </c>
      <c r="K155" s="214" t="s">
        <v>129</v>
      </c>
      <c r="L155" s="42"/>
      <c r="M155" s="219" t="s">
        <v>1</v>
      </c>
      <c r="N155" s="220" t="s">
        <v>38</v>
      </c>
      <c r="O155" s="89"/>
      <c r="P155" s="221">
        <f>O155*H155</f>
        <v>0</v>
      </c>
      <c r="Q155" s="221">
        <v>0</v>
      </c>
      <c r="R155" s="221">
        <f>Q155*H155</f>
        <v>0</v>
      </c>
      <c r="S155" s="221">
        <v>0.02</v>
      </c>
      <c r="T155" s="222">
        <f>S155*H155</f>
        <v>52.740000000000002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3" t="s">
        <v>118</v>
      </c>
      <c r="AT155" s="223" t="s">
        <v>115</v>
      </c>
      <c r="AU155" s="223" t="s">
        <v>83</v>
      </c>
      <c r="AY155" s="15" t="s">
        <v>113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5" t="s">
        <v>81</v>
      </c>
      <c r="BK155" s="224">
        <f>ROUND(I155*H155,2)</f>
        <v>0</v>
      </c>
      <c r="BL155" s="15" t="s">
        <v>118</v>
      </c>
      <c r="BM155" s="223" t="s">
        <v>211</v>
      </c>
    </row>
    <row r="156" s="2" customFormat="1" ht="21.75" customHeight="1">
      <c r="A156" s="36"/>
      <c r="B156" s="37"/>
      <c r="C156" s="212" t="s">
        <v>212</v>
      </c>
      <c r="D156" s="212" t="s">
        <v>115</v>
      </c>
      <c r="E156" s="213" t="s">
        <v>213</v>
      </c>
      <c r="F156" s="214" t="s">
        <v>214</v>
      </c>
      <c r="G156" s="215" t="s">
        <v>215</v>
      </c>
      <c r="H156" s="216">
        <v>545.85900000000004</v>
      </c>
      <c r="I156" s="217"/>
      <c r="J156" s="218">
        <f>ROUND(I156*H156,2)</f>
        <v>0</v>
      </c>
      <c r="K156" s="214" t="s">
        <v>129</v>
      </c>
      <c r="L156" s="42"/>
      <c r="M156" s="219" t="s">
        <v>1</v>
      </c>
      <c r="N156" s="220" t="s">
        <v>38</v>
      </c>
      <c r="O156" s="89"/>
      <c r="P156" s="221">
        <f>O156*H156</f>
        <v>0</v>
      </c>
      <c r="Q156" s="221">
        <v>0</v>
      </c>
      <c r="R156" s="221">
        <f>Q156*H156</f>
        <v>0</v>
      </c>
      <c r="S156" s="221">
        <v>0</v>
      </c>
      <c r="T156" s="222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3" t="s">
        <v>118</v>
      </c>
      <c r="AT156" s="223" t="s">
        <v>115</v>
      </c>
      <c r="AU156" s="223" t="s">
        <v>83</v>
      </c>
      <c r="AY156" s="15" t="s">
        <v>113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5" t="s">
        <v>81</v>
      </c>
      <c r="BK156" s="224">
        <f>ROUND(I156*H156,2)</f>
        <v>0</v>
      </c>
      <c r="BL156" s="15" t="s">
        <v>118</v>
      </c>
      <c r="BM156" s="223" t="s">
        <v>216</v>
      </c>
    </row>
    <row r="157" s="2" customFormat="1" ht="24.15" customHeight="1">
      <c r="A157" s="36"/>
      <c r="B157" s="37"/>
      <c r="C157" s="212" t="s">
        <v>217</v>
      </c>
      <c r="D157" s="212" t="s">
        <v>115</v>
      </c>
      <c r="E157" s="213" t="s">
        <v>218</v>
      </c>
      <c r="F157" s="214" t="s">
        <v>219</v>
      </c>
      <c r="G157" s="215" t="s">
        <v>215</v>
      </c>
      <c r="H157" s="216">
        <v>2183.4360000000001</v>
      </c>
      <c r="I157" s="217"/>
      <c r="J157" s="218">
        <f>ROUND(I157*H157,2)</f>
        <v>0</v>
      </c>
      <c r="K157" s="214" t="s">
        <v>129</v>
      </c>
      <c r="L157" s="42"/>
      <c r="M157" s="219" t="s">
        <v>1</v>
      </c>
      <c r="N157" s="220" t="s">
        <v>38</v>
      </c>
      <c r="O157" s="89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3" t="s">
        <v>118</v>
      </c>
      <c r="AT157" s="223" t="s">
        <v>115</v>
      </c>
      <c r="AU157" s="223" t="s">
        <v>83</v>
      </c>
      <c r="AY157" s="15" t="s">
        <v>113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5" t="s">
        <v>81</v>
      </c>
      <c r="BK157" s="224">
        <f>ROUND(I157*H157,2)</f>
        <v>0</v>
      </c>
      <c r="BL157" s="15" t="s">
        <v>118</v>
      </c>
      <c r="BM157" s="223" t="s">
        <v>220</v>
      </c>
    </row>
    <row r="158" s="13" customFormat="1">
      <c r="A158" s="13"/>
      <c r="B158" s="225"/>
      <c r="C158" s="226"/>
      <c r="D158" s="227" t="s">
        <v>135</v>
      </c>
      <c r="E158" s="228" t="s">
        <v>1</v>
      </c>
      <c r="F158" s="229" t="s">
        <v>221</v>
      </c>
      <c r="G158" s="226"/>
      <c r="H158" s="230">
        <v>2183.4360000000001</v>
      </c>
      <c r="I158" s="231"/>
      <c r="J158" s="226"/>
      <c r="K158" s="226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135</v>
      </c>
      <c r="AU158" s="236" t="s">
        <v>83</v>
      </c>
      <c r="AV158" s="13" t="s">
        <v>83</v>
      </c>
      <c r="AW158" s="13" t="s">
        <v>31</v>
      </c>
      <c r="AX158" s="13" t="s">
        <v>81</v>
      </c>
      <c r="AY158" s="236" t="s">
        <v>113</v>
      </c>
    </row>
    <row r="159" s="2" customFormat="1" ht="21.75" customHeight="1">
      <c r="A159" s="36"/>
      <c r="B159" s="37"/>
      <c r="C159" s="212" t="s">
        <v>222</v>
      </c>
      <c r="D159" s="212" t="s">
        <v>115</v>
      </c>
      <c r="E159" s="213" t="s">
        <v>223</v>
      </c>
      <c r="F159" s="214" t="s">
        <v>224</v>
      </c>
      <c r="G159" s="215" t="s">
        <v>215</v>
      </c>
      <c r="H159" s="216">
        <v>34.539999999999999</v>
      </c>
      <c r="I159" s="217"/>
      <c r="J159" s="218">
        <f>ROUND(I159*H159,2)</f>
        <v>0</v>
      </c>
      <c r="K159" s="214" t="s">
        <v>129</v>
      </c>
      <c r="L159" s="42"/>
      <c r="M159" s="219" t="s">
        <v>1</v>
      </c>
      <c r="N159" s="220" t="s">
        <v>38</v>
      </c>
      <c r="O159" s="89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3" t="s">
        <v>118</v>
      </c>
      <c r="AT159" s="223" t="s">
        <v>115</v>
      </c>
      <c r="AU159" s="223" t="s">
        <v>83</v>
      </c>
      <c r="AY159" s="15" t="s">
        <v>113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5" t="s">
        <v>81</v>
      </c>
      <c r="BK159" s="224">
        <f>ROUND(I159*H159,2)</f>
        <v>0</v>
      </c>
      <c r="BL159" s="15" t="s">
        <v>118</v>
      </c>
      <c r="BM159" s="223" t="s">
        <v>225</v>
      </c>
    </row>
    <row r="160" s="2" customFormat="1" ht="24.15" customHeight="1">
      <c r="A160" s="36"/>
      <c r="B160" s="37"/>
      <c r="C160" s="212" t="s">
        <v>226</v>
      </c>
      <c r="D160" s="212" t="s">
        <v>115</v>
      </c>
      <c r="E160" s="213" t="s">
        <v>227</v>
      </c>
      <c r="F160" s="214" t="s">
        <v>228</v>
      </c>
      <c r="G160" s="215" t="s">
        <v>215</v>
      </c>
      <c r="H160" s="216">
        <v>138.16</v>
      </c>
      <c r="I160" s="217"/>
      <c r="J160" s="218">
        <f>ROUND(I160*H160,2)</f>
        <v>0</v>
      </c>
      <c r="K160" s="214" t="s">
        <v>129</v>
      </c>
      <c r="L160" s="42"/>
      <c r="M160" s="219" t="s">
        <v>1</v>
      </c>
      <c r="N160" s="220" t="s">
        <v>38</v>
      </c>
      <c r="O160" s="89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3" t="s">
        <v>118</v>
      </c>
      <c r="AT160" s="223" t="s">
        <v>115</v>
      </c>
      <c r="AU160" s="223" t="s">
        <v>83</v>
      </c>
      <c r="AY160" s="15" t="s">
        <v>113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5" t="s">
        <v>81</v>
      </c>
      <c r="BK160" s="224">
        <f>ROUND(I160*H160,2)</f>
        <v>0</v>
      </c>
      <c r="BL160" s="15" t="s">
        <v>118</v>
      </c>
      <c r="BM160" s="223" t="s">
        <v>229</v>
      </c>
    </row>
    <row r="161" s="13" customFormat="1">
      <c r="A161" s="13"/>
      <c r="B161" s="225"/>
      <c r="C161" s="226"/>
      <c r="D161" s="227" t="s">
        <v>135</v>
      </c>
      <c r="E161" s="228" t="s">
        <v>1</v>
      </c>
      <c r="F161" s="229" t="s">
        <v>230</v>
      </c>
      <c r="G161" s="226"/>
      <c r="H161" s="230">
        <v>138.16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135</v>
      </c>
      <c r="AU161" s="236" t="s">
        <v>83</v>
      </c>
      <c r="AV161" s="13" t="s">
        <v>83</v>
      </c>
      <c r="AW161" s="13" t="s">
        <v>31</v>
      </c>
      <c r="AX161" s="13" t="s">
        <v>81</v>
      </c>
      <c r="AY161" s="236" t="s">
        <v>113</v>
      </c>
    </row>
    <row r="162" s="2" customFormat="1" ht="37.8" customHeight="1">
      <c r="A162" s="36"/>
      <c r="B162" s="37"/>
      <c r="C162" s="212" t="s">
        <v>231</v>
      </c>
      <c r="D162" s="212" t="s">
        <v>115</v>
      </c>
      <c r="E162" s="213" t="s">
        <v>232</v>
      </c>
      <c r="F162" s="214" t="s">
        <v>233</v>
      </c>
      <c r="G162" s="215" t="s">
        <v>215</v>
      </c>
      <c r="H162" s="216">
        <v>17.16</v>
      </c>
      <c r="I162" s="217"/>
      <c r="J162" s="218">
        <f>ROUND(I162*H162,2)</f>
        <v>0</v>
      </c>
      <c r="K162" s="214" t="s">
        <v>129</v>
      </c>
      <c r="L162" s="42"/>
      <c r="M162" s="219" t="s">
        <v>1</v>
      </c>
      <c r="N162" s="220" t="s">
        <v>38</v>
      </c>
      <c r="O162" s="89"/>
      <c r="P162" s="221">
        <f>O162*H162</f>
        <v>0</v>
      </c>
      <c r="Q162" s="221">
        <v>0</v>
      </c>
      <c r="R162" s="221">
        <f>Q162*H162</f>
        <v>0</v>
      </c>
      <c r="S162" s="221">
        <v>0</v>
      </c>
      <c r="T162" s="222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3" t="s">
        <v>118</v>
      </c>
      <c r="AT162" s="223" t="s">
        <v>115</v>
      </c>
      <c r="AU162" s="223" t="s">
        <v>83</v>
      </c>
      <c r="AY162" s="15" t="s">
        <v>113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5" t="s">
        <v>81</v>
      </c>
      <c r="BK162" s="224">
        <f>ROUND(I162*H162,2)</f>
        <v>0</v>
      </c>
      <c r="BL162" s="15" t="s">
        <v>118</v>
      </c>
      <c r="BM162" s="223" t="s">
        <v>234</v>
      </c>
    </row>
    <row r="163" s="2" customFormat="1" ht="44.25" customHeight="1">
      <c r="A163" s="36"/>
      <c r="B163" s="37"/>
      <c r="C163" s="212" t="s">
        <v>235</v>
      </c>
      <c r="D163" s="212" t="s">
        <v>115</v>
      </c>
      <c r="E163" s="213" t="s">
        <v>236</v>
      </c>
      <c r="F163" s="214" t="s">
        <v>237</v>
      </c>
      <c r="G163" s="215" t="s">
        <v>215</v>
      </c>
      <c r="H163" s="216">
        <v>563.23900000000003</v>
      </c>
      <c r="I163" s="217"/>
      <c r="J163" s="218">
        <f>ROUND(I163*H163,2)</f>
        <v>0</v>
      </c>
      <c r="K163" s="214" t="s">
        <v>129</v>
      </c>
      <c r="L163" s="42"/>
      <c r="M163" s="219" t="s">
        <v>1</v>
      </c>
      <c r="N163" s="220" t="s">
        <v>38</v>
      </c>
      <c r="O163" s="89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3" t="s">
        <v>118</v>
      </c>
      <c r="AT163" s="223" t="s">
        <v>115</v>
      </c>
      <c r="AU163" s="223" t="s">
        <v>83</v>
      </c>
      <c r="AY163" s="15" t="s">
        <v>113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5" t="s">
        <v>81</v>
      </c>
      <c r="BK163" s="224">
        <f>ROUND(I163*H163,2)</f>
        <v>0</v>
      </c>
      <c r="BL163" s="15" t="s">
        <v>118</v>
      </c>
      <c r="BM163" s="223" t="s">
        <v>238</v>
      </c>
    </row>
    <row r="164" s="13" customFormat="1">
      <c r="A164" s="13"/>
      <c r="B164" s="225"/>
      <c r="C164" s="226"/>
      <c r="D164" s="227" t="s">
        <v>135</v>
      </c>
      <c r="E164" s="228" t="s">
        <v>1</v>
      </c>
      <c r="F164" s="229" t="s">
        <v>239</v>
      </c>
      <c r="G164" s="226"/>
      <c r="H164" s="230">
        <v>563.23900000000003</v>
      </c>
      <c r="I164" s="231"/>
      <c r="J164" s="226"/>
      <c r="K164" s="226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135</v>
      </c>
      <c r="AU164" s="236" t="s">
        <v>83</v>
      </c>
      <c r="AV164" s="13" t="s">
        <v>83</v>
      </c>
      <c r="AW164" s="13" t="s">
        <v>31</v>
      </c>
      <c r="AX164" s="13" t="s">
        <v>81</v>
      </c>
      <c r="AY164" s="236" t="s">
        <v>113</v>
      </c>
    </row>
    <row r="165" s="12" customFormat="1" ht="22.8" customHeight="1">
      <c r="A165" s="12"/>
      <c r="B165" s="196"/>
      <c r="C165" s="197"/>
      <c r="D165" s="198" t="s">
        <v>72</v>
      </c>
      <c r="E165" s="210" t="s">
        <v>240</v>
      </c>
      <c r="F165" s="210" t="s">
        <v>241</v>
      </c>
      <c r="G165" s="197"/>
      <c r="H165" s="197"/>
      <c r="I165" s="200"/>
      <c r="J165" s="211">
        <f>BK165</f>
        <v>0</v>
      </c>
      <c r="K165" s="197"/>
      <c r="L165" s="202"/>
      <c r="M165" s="203"/>
      <c r="N165" s="204"/>
      <c r="O165" s="204"/>
      <c r="P165" s="205">
        <f>P166</f>
        <v>0</v>
      </c>
      <c r="Q165" s="204"/>
      <c r="R165" s="205">
        <f>R166</f>
        <v>0</v>
      </c>
      <c r="S165" s="204"/>
      <c r="T165" s="206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7" t="s">
        <v>81</v>
      </c>
      <c r="AT165" s="208" t="s">
        <v>72</v>
      </c>
      <c r="AU165" s="208" t="s">
        <v>81</v>
      </c>
      <c r="AY165" s="207" t="s">
        <v>113</v>
      </c>
      <c r="BK165" s="209">
        <f>BK166</f>
        <v>0</v>
      </c>
    </row>
    <row r="166" s="2" customFormat="1" ht="33" customHeight="1">
      <c r="A166" s="36"/>
      <c r="B166" s="37"/>
      <c r="C166" s="212" t="s">
        <v>242</v>
      </c>
      <c r="D166" s="212" t="s">
        <v>115</v>
      </c>
      <c r="E166" s="213" t="s">
        <v>243</v>
      </c>
      <c r="F166" s="214" t="s">
        <v>244</v>
      </c>
      <c r="G166" s="215" t="s">
        <v>215</v>
      </c>
      <c r="H166" s="216">
        <v>640.49099999999999</v>
      </c>
      <c r="I166" s="217"/>
      <c r="J166" s="218">
        <f>ROUND(I166*H166,2)</f>
        <v>0</v>
      </c>
      <c r="K166" s="214" t="s">
        <v>129</v>
      </c>
      <c r="L166" s="42"/>
      <c r="M166" s="247" t="s">
        <v>1</v>
      </c>
      <c r="N166" s="248" t="s">
        <v>38</v>
      </c>
      <c r="O166" s="249"/>
      <c r="P166" s="250">
        <f>O166*H166</f>
        <v>0</v>
      </c>
      <c r="Q166" s="250">
        <v>0</v>
      </c>
      <c r="R166" s="250">
        <f>Q166*H166</f>
        <v>0</v>
      </c>
      <c r="S166" s="250">
        <v>0</v>
      </c>
      <c r="T166" s="251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3" t="s">
        <v>118</v>
      </c>
      <c r="AT166" s="223" t="s">
        <v>115</v>
      </c>
      <c r="AU166" s="223" t="s">
        <v>83</v>
      </c>
      <c r="AY166" s="15" t="s">
        <v>113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5" t="s">
        <v>81</v>
      </c>
      <c r="BK166" s="224">
        <f>ROUND(I166*H166,2)</f>
        <v>0</v>
      </c>
      <c r="BL166" s="15" t="s">
        <v>118</v>
      </c>
      <c r="BM166" s="223" t="s">
        <v>245</v>
      </c>
    </row>
    <row r="167" s="2" customFormat="1" ht="6.96" customHeight="1">
      <c r="A167" s="36"/>
      <c r="B167" s="64"/>
      <c r="C167" s="65"/>
      <c r="D167" s="65"/>
      <c r="E167" s="65"/>
      <c r="F167" s="65"/>
      <c r="G167" s="65"/>
      <c r="H167" s="65"/>
      <c r="I167" s="65"/>
      <c r="J167" s="65"/>
      <c r="K167" s="65"/>
      <c r="L167" s="42"/>
      <c r="M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</row>
  </sheetData>
  <sheetProtection sheet="1" autoFilter="0" formatColumns="0" formatRows="0" objects="1" scenarios="1" spinCount="100000" saltValue="jMKnlgMD6KZhcoS0t02OM1pomXLwShJtXX14rxGkixKr9/6ovkx1IyqsM9QbpVGG23/GuHNDgeErKvCSOoHe8A==" hashValue="MSAh3Qfknf25+KksM3BNYHa4ztBLMy5X58L6yvLecoI3kWxFdSybmeqcHWEBcFrlEl+fsgcV4q/XNPRE+IQo4w==" algorithmName="SHA-512" password="CC35"/>
  <autoFilter ref="C122:K16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2025-04-04T04:40:02Z</dcterms:created>
  <dcterms:modified xsi:type="dcterms:W3CDTF">2025-04-04T04:40:06Z</dcterms:modified>
</cp:coreProperties>
</file>