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 - Vedlejší a ostatn..." sheetId="2" r:id="rId2"/>
    <sheet name="SO 01 - Úprava běžecké dráhy" sheetId="3" r:id="rId3"/>
    <sheet name="SO 02 - Výměna povrchu hř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00 - Vedlejší a ostatn...'!$C$83:$K$112</definedName>
    <definedName name="_xlnm.Print_Area" localSheetId="1">'SO 00 - Vedlejší a ostatn...'!$C$4:$J$39,'SO 00 - Vedlejší a ostatn...'!$C$45:$J$65,'SO 00 - Vedlejší a ostatn...'!$C$71:$K$112</definedName>
    <definedName name="_xlnm.Print_Titles" localSheetId="1">'SO 00 - Vedlejší a ostatn...'!$83:$83</definedName>
    <definedName name="_xlnm._FilterDatabase" localSheetId="2" hidden="1">'SO 01 - Úprava běžecké dráhy'!$C$100:$K$318</definedName>
    <definedName name="_xlnm.Print_Area" localSheetId="2">'SO 01 - Úprava běžecké dráhy'!$C$4:$J$39,'SO 01 - Úprava běžecké dráhy'!$C$45:$J$82,'SO 01 - Úprava běžecké dráhy'!$C$88:$K$318</definedName>
    <definedName name="_xlnm.Print_Titles" localSheetId="2">'SO 01 - Úprava běžecké dráhy'!$100:$100</definedName>
    <definedName name="_xlnm._FilterDatabase" localSheetId="3" hidden="1">'SO 02 - Výměna povrchu hř...'!$C$93:$K$202</definedName>
    <definedName name="_xlnm.Print_Area" localSheetId="3">'SO 02 - Výměna povrchu hř...'!$C$4:$J$39,'SO 02 - Výměna povrchu hř...'!$C$45:$J$75,'SO 02 - Výměna povrchu hř...'!$C$81:$K$202</definedName>
    <definedName name="_xlnm.Print_Titles" localSheetId="3">'SO 02 - Výměna povrchu hř...'!$93:$93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99"/>
  <c r="BH199"/>
  <c r="BG199"/>
  <c r="BF199"/>
  <c r="T199"/>
  <c r="T198"/>
  <c r="R199"/>
  <c r="R198"/>
  <c r="P199"/>
  <c r="P198"/>
  <c r="BI196"/>
  <c r="BH196"/>
  <c r="BG196"/>
  <c r="BF196"/>
  <c r="T196"/>
  <c r="T195"/>
  <c r="R196"/>
  <c r="R195"/>
  <c r="P196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T165"/>
  <c r="R166"/>
  <c r="R165"/>
  <c r="P166"/>
  <c r="P165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5"/>
  <c r="BH135"/>
  <c r="BG135"/>
  <c r="BF135"/>
  <c r="T135"/>
  <c r="T134"/>
  <c r="R135"/>
  <c r="R134"/>
  <c r="P135"/>
  <c r="P134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1"/>
  <c r="BH111"/>
  <c r="BG111"/>
  <c r="BF111"/>
  <c r="T111"/>
  <c r="T110"/>
  <c r="R111"/>
  <c r="R110"/>
  <c r="P111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J91"/>
  <c r="J90"/>
  <c r="F90"/>
  <c r="F88"/>
  <c r="E86"/>
  <c r="J55"/>
  <c r="J54"/>
  <c r="F54"/>
  <c r="F52"/>
  <c r="E50"/>
  <c r="J18"/>
  <c r="E18"/>
  <c r="F55"/>
  <c r="J17"/>
  <c r="J12"/>
  <c r="J52"/>
  <c r="E7"/>
  <c r="E48"/>
  <c i="3" r="J37"/>
  <c r="J36"/>
  <c i="1" r="AY56"/>
  <c i="3" r="J35"/>
  <c i="1" r="AX56"/>
  <c i="3" r="BI313"/>
  <c r="BH313"/>
  <c r="BG313"/>
  <c r="BF313"/>
  <c r="T313"/>
  <c r="T312"/>
  <c r="R313"/>
  <c r="R312"/>
  <c r="P313"/>
  <c r="P312"/>
  <c r="BI310"/>
  <c r="BH310"/>
  <c r="BG310"/>
  <c r="BF310"/>
  <c r="T310"/>
  <c r="T309"/>
  <c r="R310"/>
  <c r="R309"/>
  <c r="P310"/>
  <c r="P309"/>
  <c r="BI304"/>
  <c r="BH304"/>
  <c r="BG304"/>
  <c r="BF304"/>
  <c r="T304"/>
  <c r="R304"/>
  <c r="P304"/>
  <c r="BI300"/>
  <c r="BH300"/>
  <c r="BG300"/>
  <c r="BF300"/>
  <c r="T300"/>
  <c r="R300"/>
  <c r="P300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6"/>
  <c r="BH286"/>
  <c r="BG286"/>
  <c r="BF286"/>
  <c r="T286"/>
  <c r="T285"/>
  <c r="R286"/>
  <c r="R285"/>
  <c r="P286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1"/>
  <c r="BH271"/>
  <c r="BG271"/>
  <c r="BF271"/>
  <c r="T271"/>
  <c r="R271"/>
  <c r="P271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R246"/>
  <c r="P246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3"/>
  <c r="BH223"/>
  <c r="BG223"/>
  <c r="BF223"/>
  <c r="T223"/>
  <c r="R223"/>
  <c r="P223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T178"/>
  <c r="R179"/>
  <c r="R178"/>
  <c r="P179"/>
  <c r="P178"/>
  <c r="BI172"/>
  <c r="BH172"/>
  <c r="BG172"/>
  <c r="BF172"/>
  <c r="T172"/>
  <c r="T171"/>
  <c r="T170"/>
  <c r="R172"/>
  <c r="R171"/>
  <c r="R170"/>
  <c r="P172"/>
  <c r="P171"/>
  <c r="P170"/>
  <c r="BI166"/>
  <c r="BH166"/>
  <c r="BG166"/>
  <c r="BF166"/>
  <c r="T166"/>
  <c r="T165"/>
  <c r="R166"/>
  <c r="R165"/>
  <c r="P166"/>
  <c r="P165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7"/>
  <c r="BH127"/>
  <c r="BG127"/>
  <c r="BF127"/>
  <c r="T127"/>
  <c r="R127"/>
  <c r="P127"/>
  <c r="BI121"/>
  <c r="BH121"/>
  <c r="BG121"/>
  <c r="BF121"/>
  <c r="T121"/>
  <c r="T120"/>
  <c r="R121"/>
  <c r="R120"/>
  <c r="P121"/>
  <c r="P120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J98"/>
  <c r="J97"/>
  <c r="F97"/>
  <c r="F95"/>
  <c r="E93"/>
  <c r="J55"/>
  <c r="J54"/>
  <c r="F54"/>
  <c r="F52"/>
  <c r="E50"/>
  <c r="J18"/>
  <c r="E18"/>
  <c r="F98"/>
  <c r="J17"/>
  <c r="J12"/>
  <c r="J52"/>
  <c r="E7"/>
  <c r="E48"/>
  <c i="2" r="J37"/>
  <c r="J36"/>
  <c i="1" r="AY55"/>
  <c i="2" r="J35"/>
  <c i="1" r="AX55"/>
  <c i="2" r="BI111"/>
  <c r="BH111"/>
  <c r="BG111"/>
  <c r="BF111"/>
  <c r="T111"/>
  <c r="T110"/>
  <c r="R111"/>
  <c r="R110"/>
  <c r="P111"/>
  <c r="P110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7"/>
  <c r="BH87"/>
  <c r="BG87"/>
  <c r="BF87"/>
  <c r="T87"/>
  <c r="T86"/>
  <c r="R87"/>
  <c r="R86"/>
  <c r="P87"/>
  <c r="P86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1" r="L50"/>
  <c r="AM50"/>
  <c r="AM49"/>
  <c r="L49"/>
  <c r="AM47"/>
  <c r="L47"/>
  <c r="L45"/>
  <c r="L44"/>
  <c i="2" r="BK100"/>
  <c i="3" r="BK121"/>
  <c r="J266"/>
  <c i="4" r="J135"/>
  <c i="3" r="J137"/>
  <c r="J151"/>
  <c r="J300"/>
  <c i="4" r="J111"/>
  <c i="3" r="BK137"/>
  <c r="J105"/>
  <c r="BK172"/>
  <c i="4" r="BK169"/>
  <c i="3" r="BK145"/>
  <c r="J242"/>
  <c r="BK242"/>
  <c i="4" r="J166"/>
  <c i="3" r="BK105"/>
  <c r="BK193"/>
  <c i="4" r="J199"/>
  <c i="2" r="J100"/>
  <c i="3" r="BK187"/>
  <c r="J258"/>
  <c r="BK304"/>
  <c i="4" r="BK106"/>
  <c i="3" r="J276"/>
  <c r="J218"/>
  <c r="BK277"/>
  <c i="4" r="J98"/>
  <c r="BK125"/>
  <c i="2" r="BK96"/>
  <c i="3" r="BK292"/>
  <c r="J193"/>
  <c r="BK207"/>
  <c i="4" r="J146"/>
  <c i="3" r="J246"/>
  <c r="BK210"/>
  <c i="4" r="BK146"/>
  <c i="3" r="BK190"/>
  <c r="J271"/>
  <c r="J207"/>
  <c i="4" r="BK173"/>
  <c i="2" r="J34"/>
  <c i="4" r="BK111"/>
  <c i="2" r="J92"/>
  <c i="3" r="BK262"/>
  <c r="J295"/>
  <c r="J286"/>
  <c i="4" r="BK178"/>
  <c i="2" r="J103"/>
  <c i="3" r="BK279"/>
  <c r="BK282"/>
  <c i="4" r="BK98"/>
  <c i="3" r="BK281"/>
  <c r="J253"/>
  <c r="J304"/>
  <c r="BK205"/>
  <c i="4" r="BK196"/>
  <c i="2" r="J111"/>
  <c i="3" r="BK290"/>
  <c r="J232"/>
  <c r="J121"/>
  <c r="J282"/>
  <c i="2" r="F34"/>
  <c i="3" r="J113"/>
  <c r="J239"/>
  <c i="4" r="J106"/>
  <c i="3" r="J278"/>
  <c r="J210"/>
  <c r="BK223"/>
  <c i="4" r="BK155"/>
  <c i="3" r="BK295"/>
  <c r="J187"/>
  <c r="J190"/>
  <c i="4" r="J102"/>
  <c i="2" r="J94"/>
  <c i="3" r="BK258"/>
  <c r="BK198"/>
  <c i="4" r="J173"/>
  <c i="3" r="BK203"/>
  <c r="J313"/>
  <c r="J156"/>
  <c r="J161"/>
  <c i="4" r="BK191"/>
  <c r="J180"/>
  <c i="2" r="BK103"/>
  <c i="3" r="J277"/>
  <c r="BK133"/>
  <c r="BK166"/>
  <c i="4" r="BK121"/>
  <c i="3" r="J205"/>
  <c i="4" r="BK180"/>
  <c i="3" r="BK156"/>
  <c i="4" r="J125"/>
  <c i="2" r="BK87"/>
  <c i="3" r="BK271"/>
  <c r="J284"/>
  <c r="BK284"/>
  <c i="4" r="J150"/>
  <c i="3" r="BK266"/>
  <c r="J290"/>
  <c r="BK141"/>
  <c i="4" r="J169"/>
  <c i="3" r="BK276"/>
  <c r="BK239"/>
  <c r="BK235"/>
  <c r="BK249"/>
  <c i="4" r="J183"/>
  <c i="2" r="J98"/>
  <c i="3" r="J310"/>
  <c r="J198"/>
  <c i="4" r="J196"/>
  <c i="2" r="F37"/>
  <c r="BK108"/>
  <c i="3" r="BK161"/>
  <c r="BK184"/>
  <c i="4" r="J158"/>
  <c r="J178"/>
  <c r="J191"/>
  <c i="3" r="J145"/>
  <c i="4" r="BK158"/>
  <c i="3" r="BK280"/>
  <c r="J184"/>
  <c r="J179"/>
  <c i="4" r="BK187"/>
  <c i="2" r="J90"/>
  <c i="3" r="J292"/>
  <c r="BK232"/>
  <c r="J280"/>
  <c i="2" r="F36"/>
  <c r="BK111"/>
  <c r="J87"/>
  <c i="3" r="J141"/>
  <c r="BK117"/>
  <c i="4" r="J187"/>
  <c i="1" r="AS54"/>
  <c i="3" r="BK127"/>
  <c r="J281"/>
  <c i="4" r="J155"/>
  <c i="2" r="BK90"/>
  <c i="3" r="BK300"/>
  <c i="4" r="J129"/>
  <c i="2" r="BK94"/>
  <c i="4" r="BK102"/>
  <c i="3" r="J172"/>
  <c i="4" r="J141"/>
  <c i="2" r="J96"/>
  <c i="3" r="J223"/>
  <c r="J133"/>
  <c i="4" r="J117"/>
  <c r="BK129"/>
  <c i="3" r="J166"/>
  <c r="J117"/>
  <c i="4" r="BK183"/>
  <c i="3" r="BK228"/>
  <c r="BK109"/>
  <c r="BK179"/>
  <c i="4" r="J121"/>
  <c i="3" r="BK286"/>
  <c r="J235"/>
  <c r="J127"/>
  <c i="4" r="BK166"/>
  <c i="2" r="BK92"/>
  <c i="3" r="J203"/>
  <c r="J228"/>
  <c r="BK246"/>
  <c i="2" r="BK98"/>
  <c i="3" r="J249"/>
  <c r="BK278"/>
  <c r="BK113"/>
  <c i="4" r="BK117"/>
  <c i="3" r="BK214"/>
  <c i="4" r="BK150"/>
  <c i="3" r="BK253"/>
  <c i="4" r="BK141"/>
  <c i="2" r="F35"/>
  <c i="3" r="BK218"/>
  <c r="BK313"/>
  <c r="BK151"/>
  <c i="4" r="BK135"/>
  <c i="3" r="BK310"/>
  <c r="J279"/>
  <c r="J109"/>
  <c i="4" r="BK199"/>
  <c i="2" r="J108"/>
  <c i="3" r="J262"/>
  <c r="J214"/>
  <c i="2" l="1" r="R102"/>
  <c i="3" r="R126"/>
  <c r="P183"/>
  <c r="BK209"/>
  <c r="J209"/>
  <c r="J74"/>
  <c i="2" r="BK102"/>
  <c r="J102"/>
  <c r="J63"/>
  <c i="3" r="BK126"/>
  <c r="J126"/>
  <c r="J64"/>
  <c r="T150"/>
  <c r="BK204"/>
  <c r="J204"/>
  <c r="J72"/>
  <c r="R204"/>
  <c r="P257"/>
  <c i="2" r="P102"/>
  <c i="3" r="P126"/>
  <c r="R150"/>
  <c r="BK270"/>
  <c r="J270"/>
  <c r="J77"/>
  <c r="T289"/>
  <c i="4" r="BK97"/>
  <c r="J97"/>
  <c r="J62"/>
  <c i="2" r="T102"/>
  <c i="3" r="P209"/>
  <c r="P208"/>
  <c r="P270"/>
  <c r="P289"/>
  <c i="4" r="P116"/>
  <c r="T140"/>
  <c i="2" r="P89"/>
  <c r="P85"/>
  <c r="P84"/>
  <c i="1" r="AU55"/>
  <c i="3" r="R104"/>
  <c r="R103"/>
  <c r="P150"/>
  <c r="P204"/>
  <c r="BK257"/>
  <c r="R257"/>
  <c r="BK289"/>
  <c r="J289"/>
  <c r="J79"/>
  <c i="4" r="T97"/>
  <c r="BK154"/>
  <c r="J154"/>
  <c r="J68"/>
  <c r="P168"/>
  <c r="P167"/>
  <c i="2" r="BK89"/>
  <c r="J89"/>
  <c r="J62"/>
  <c i="3" r="T104"/>
  <c r="BK183"/>
  <c r="J183"/>
  <c r="J71"/>
  <c r="R183"/>
  <c r="R177"/>
  <c r="R209"/>
  <c r="R208"/>
  <c r="R270"/>
  <c r="R289"/>
  <c i="4" r="P97"/>
  <c r="P96"/>
  <c r="R116"/>
  <c r="P140"/>
  <c r="T154"/>
  <c r="R168"/>
  <c r="R167"/>
  <c r="P177"/>
  <c i="2" r="T89"/>
  <c r="T85"/>
  <c r="T84"/>
  <c i="3" r="BK104"/>
  <c r="J104"/>
  <c r="J62"/>
  <c r="T126"/>
  <c r="T204"/>
  <c r="T270"/>
  <c i="4" r="R97"/>
  <c r="R96"/>
  <c r="BK116"/>
  <c r="J116"/>
  <c r="J64"/>
  <c r="BK140"/>
  <c r="J140"/>
  <c r="J67"/>
  <c r="R154"/>
  <c r="BK168"/>
  <c r="BK167"/>
  <c r="J167"/>
  <c r="J70"/>
  <c r="BK177"/>
  <c r="J177"/>
  <c r="J72"/>
  <c r="T177"/>
  <c i="2" r="R89"/>
  <c r="R85"/>
  <c r="R84"/>
  <c i="3" r="P104"/>
  <c r="P103"/>
  <c r="BK150"/>
  <c r="J150"/>
  <c r="J65"/>
  <c r="T183"/>
  <c r="T177"/>
  <c r="T209"/>
  <c r="T208"/>
  <c r="T257"/>
  <c r="T256"/>
  <c i="4" r="T116"/>
  <c r="R140"/>
  <c r="R139"/>
  <c r="P154"/>
  <c r="T168"/>
  <c r="T167"/>
  <c r="R177"/>
  <c i="2" r="BK86"/>
  <c r="J86"/>
  <c r="J61"/>
  <c i="3" r="BK120"/>
  <c r="J120"/>
  <c r="J63"/>
  <c r="BK165"/>
  <c r="J165"/>
  <c r="J66"/>
  <c r="BK171"/>
  <c r="J171"/>
  <c r="J68"/>
  <c r="BK178"/>
  <c r="J178"/>
  <c r="J70"/>
  <c r="BK312"/>
  <c r="J312"/>
  <c r="J81"/>
  <c i="4" r="BK110"/>
  <c r="J110"/>
  <c r="J63"/>
  <c i="2" r="BK110"/>
  <c r="J110"/>
  <c r="J64"/>
  <c i="4" r="BK134"/>
  <c r="J134"/>
  <c r="J65"/>
  <c i="3" r="BK285"/>
  <c r="J285"/>
  <c r="J78"/>
  <c r="BK309"/>
  <c r="J309"/>
  <c r="J80"/>
  <c i="4" r="BK165"/>
  <c r="J165"/>
  <c r="J69"/>
  <c r="BK195"/>
  <c r="J195"/>
  <c r="J73"/>
  <c r="BK198"/>
  <c r="J198"/>
  <c r="J74"/>
  <c r="BE102"/>
  <c r="BE141"/>
  <c r="BE166"/>
  <c r="BE183"/>
  <c r="BE187"/>
  <c i="3" r="BK208"/>
  <c r="J208"/>
  <c r="J73"/>
  <c i="4" r="E84"/>
  <c r="F91"/>
  <c r="BE98"/>
  <c r="BE169"/>
  <c i="3" r="J257"/>
  <c r="J76"/>
  <c i="4" r="BE117"/>
  <c r="BE125"/>
  <c r="BE199"/>
  <c i="3" r="BK103"/>
  <c i="4" r="BE111"/>
  <c r="BE173"/>
  <c r="BE191"/>
  <c r="BE196"/>
  <c r="BE106"/>
  <c r="BE129"/>
  <c r="BE135"/>
  <c r="BE150"/>
  <c r="BE155"/>
  <c r="BE158"/>
  <c r="J88"/>
  <c r="BE146"/>
  <c r="BE178"/>
  <c r="BE121"/>
  <c r="BE180"/>
  <c i="3" r="BE253"/>
  <c r="BE266"/>
  <c r="BE276"/>
  <c r="BE279"/>
  <c r="BE281"/>
  <c r="BE286"/>
  <c r="BE290"/>
  <c r="BE295"/>
  <c r="BE310"/>
  <c r="BE313"/>
  <c r="BE190"/>
  <c r="BE235"/>
  <c r="BE258"/>
  <c r="BE262"/>
  <c r="J95"/>
  <c r="BE133"/>
  <c r="BE151"/>
  <c r="BE193"/>
  <c r="BE198"/>
  <c r="BE203"/>
  <c r="BE218"/>
  <c r="E91"/>
  <c r="BE113"/>
  <c r="BE117"/>
  <c r="BE172"/>
  <c r="BE187"/>
  <c r="BE223"/>
  <c r="BE228"/>
  <c r="BE232"/>
  <c r="BE239"/>
  <c r="BE242"/>
  <c r="BE249"/>
  <c r="BE109"/>
  <c r="BE121"/>
  <c r="BE161"/>
  <c r="BE166"/>
  <c r="BE278"/>
  <c r="BE145"/>
  <c r="BE179"/>
  <c r="BE205"/>
  <c r="BE207"/>
  <c r="BE271"/>
  <c r="BE280"/>
  <c r="BE282"/>
  <c r="F55"/>
  <c r="BE137"/>
  <c r="BE284"/>
  <c r="BE300"/>
  <c r="BE105"/>
  <c r="BE127"/>
  <c r="BE141"/>
  <c r="BE156"/>
  <c r="BE184"/>
  <c r="BE210"/>
  <c r="BE214"/>
  <c r="BE246"/>
  <c r="BE277"/>
  <c r="BE292"/>
  <c r="BE304"/>
  <c i="2" r="E48"/>
  <c r="J52"/>
  <c r="F55"/>
  <c r="BE87"/>
  <c r="BE90"/>
  <c r="BE92"/>
  <c r="BE94"/>
  <c r="BE96"/>
  <c r="BE98"/>
  <c r="BE100"/>
  <c r="BE103"/>
  <c r="BE108"/>
  <c r="BE111"/>
  <c i="1" r="AW55"/>
  <c r="BB55"/>
  <c r="BA55"/>
  <c r="BC55"/>
  <c r="BD55"/>
  <c i="3" r="F37"/>
  <c i="1" r="BD56"/>
  <c i="3" r="F34"/>
  <c i="1" r="BA56"/>
  <c i="4" r="F36"/>
  <c i="1" r="BC57"/>
  <c i="4" r="F34"/>
  <c i="1" r="BA57"/>
  <c i="4" r="J34"/>
  <c i="1" r="AW57"/>
  <c i="4" r="F37"/>
  <c i="1" r="BD57"/>
  <c i="3" r="F36"/>
  <c i="1" r="BC56"/>
  <c i="3" r="J34"/>
  <c i="1" r="AW56"/>
  <c i="4" r="F35"/>
  <c i="1" r="BB57"/>
  <c i="3" r="F35"/>
  <c i="1" r="BB56"/>
  <c i="3" l="1" r="P177"/>
  <c i="4" r="R95"/>
  <c r="R94"/>
  <c i="3" r="R256"/>
  <c r="R102"/>
  <c r="R101"/>
  <c i="4" r="T139"/>
  <c i="3" r="P256"/>
  <c r="P102"/>
  <c r="P101"/>
  <c i="1" r="AU56"/>
  <c i="4" r="T96"/>
  <c r="P139"/>
  <c r="P95"/>
  <c r="P94"/>
  <c i="1" r="AU57"/>
  <c i="3" r="T103"/>
  <c r="T102"/>
  <c r="T101"/>
  <c r="BK256"/>
  <c r="J256"/>
  <c r="J75"/>
  <c r="BK170"/>
  <c r="J170"/>
  <c r="J67"/>
  <c r="BK177"/>
  <c r="J177"/>
  <c r="J69"/>
  <c i="4" r="BK96"/>
  <c r="J96"/>
  <c r="J61"/>
  <c r="J168"/>
  <c r="J71"/>
  <c r="BK139"/>
  <c r="J139"/>
  <c r="J66"/>
  <c i="2" r="BK85"/>
  <c r="BK84"/>
  <c r="J84"/>
  <c r="J59"/>
  <c i="3" r="J103"/>
  <c r="J61"/>
  <c i="4" r="F33"/>
  <c i="1" r="AZ57"/>
  <c i="2" r="J33"/>
  <c i="1" r="AV55"/>
  <c r="AT55"/>
  <c r="BB54"/>
  <c r="W31"/>
  <c r="BD54"/>
  <c r="W33"/>
  <c r="BC54"/>
  <c r="W32"/>
  <c i="3" r="J33"/>
  <c i="1" r="AV56"/>
  <c r="AT56"/>
  <c i="4" r="J33"/>
  <c i="1" r="AV57"/>
  <c r="AT57"/>
  <c r="BA54"/>
  <c r="W30"/>
  <c i="2" r="F33"/>
  <c i="1" r="AZ55"/>
  <c i="3" r="F33"/>
  <c i="1" r="AZ56"/>
  <c i="4" l="1" r="T95"/>
  <c r="T94"/>
  <c i="2" r="J85"/>
  <c r="J60"/>
  <c i="4" r="BK95"/>
  <c r="BK94"/>
  <c r="J94"/>
  <c i="3" r="BK102"/>
  <c r="J102"/>
  <c r="J60"/>
  <c i="2" r="J30"/>
  <c i="1" r="AG55"/>
  <c i="4" r="J30"/>
  <c i="1" r="AG57"/>
  <c r="AX54"/>
  <c r="AZ54"/>
  <c r="W29"/>
  <c r="AU54"/>
  <c r="AY54"/>
  <c r="AW54"/>
  <c r="AK30"/>
  <c i="4" l="1" r="J39"/>
  <c i="2" r="J39"/>
  <c i="4" r="J59"/>
  <c r="J95"/>
  <c r="J60"/>
  <c i="3" r="BK101"/>
  <c r="J101"/>
  <c r="J59"/>
  <c i="1" r="AN55"/>
  <c r="AN57"/>
  <c r="AV54"/>
  <c r="AK29"/>
  <c i="3" l="1" r="J30"/>
  <c i="1" r="AG56"/>
  <c r="AG54"/>
  <c r="AK26"/>
  <c r="AT54"/>
  <c r="AN54"/>
  <c i="3" l="1" r="J39"/>
  <c i="1" r="AN5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<sst xmlns="http://schemas.openxmlformats.org/spreadsheetml/2006/main">
  <si>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</si>
  <si>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</si>
  <si>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</si>
  <si>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</si>
  <si>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</si>
  <si>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{afb62485-4912-492c-81ed-774a2017c979}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</si>
  <si>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</si>
  <si>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</si>
  <si>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</si>
  <si>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</si>
  <si>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</si>
  <si>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</si>
  <si>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</si>
  <si>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</si>
  <si>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CF-25-04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</si>
  <si>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</si>
  <si>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</si>
  <si>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sportovních objektů ZŠ Mánesova</t>
  </si>
  <si>
    <t>KSO:</t>
  </si>
  <si>
    <t/>
  </si>
  <si>
    <t>CC-CZ:</t>
  </si>
  <si>
    <t>Místo:</t>
  </si>
  <si>
    <t>Otrokovice</t>
  </si>
  <si>
    <t>Datum:</t>
  </si>
  <si>
    <t>31. 3. 2025</t>
  </si>
  <si>
    <t>Zadavatel:</t>
  </si>
  <si>
    <t>IČ:</t>
  </si>
  <si>
    <t>00284301</t>
  </si>
  <si>
    <t>Město Otrokovice</t>
  </si>
  <si>
    <t>DIČ:</t>
  </si>
  <si>
    <t>CZ00284301</t>
  </si>
  <si>
    <t>Účastník:</t>
  </si>
  <si>
    <t>Vyplň údaj</t>
  </si>
  <si>
    <t>Projektant:</t>
  </si>
  <si>
    <t>29372372</t>
  </si>
  <si>
    <t>CleverFox s.r.o.</t>
  </si>
  <si>
    <t>CZ29372372</t>
  </si>
  <si>
    <t>True</t>
  </si>
  <si>
    <t>Zpracovatel:</t>
  </si>
  <si>
    <t>01256033</t>
  </si>
  <si>
    <t>Marek Pala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</si>
  <si>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</si>
  <si>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</si>
  <si>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</si>
  <si>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</si>
  <si>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</si>
  <si>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</si>
  <si>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</si>
  <si>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</si>
  <si>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</si>
  <si>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</si>
  <si>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</si>
  <si>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</si>
  <si>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</si>
  <si>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</si>
  <si>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</si>
  <si>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</si>
  <si>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</si>
  <si>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</si>
  <si>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</si>
  <si>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</si>
  <si>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</si>
  <si>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</si>
  <si>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</si>
  <si>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</si>
  <si>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</si>
  <si>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</si>
  <si>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</si>
  <si>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</si>
  <si>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</si>
  <si>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</si>
  <si>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</si>
  <si>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</si>
  <si>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</si>
  <si>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</si>
  <si>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</si>
  <si>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</si>
  <si>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</si>
  <si>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</si>
  <si>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</si>
  <si>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</si>
  <si>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</si>
  <si>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</t>
  </si>
  <si>
    <t>Vedlejší a ostatní náklady</t>
  </si>
  <si>
    <t>STA</t>
  </si>
  <si>
    <t>1</t>
  </si>
  <si>
    <t>{eb226945-b3ef-485e-8f53-3458afa590f2}</t>
  </si>
  <si>
    <t>2</t>
  </si>
  <si>
    <t>SO 01</t>
  </si>
  <si>
    <t>Úprava běžecké dráhy</t>
  </si>
  <si>
    <t>{638ea02c-1abb-412a-b293-7a711f9fabaf}</t>
  </si>
  <si>
    <t>SO 02</t>
  </si>
  <si>
    <t>Výměna povrchu hřiště</t>
  </si>
  <si>
    <t>{63a7fad3-531d-48f9-b195-8e68f6640409}</t>
  </si>
  <si>
    <t>KRYCÍ LIST SOUPISU PRACÍ</t>
  </si>
  <si>
    <t>Objekt:</t>
  </si>
  <si>
    <t>SO 00 - Vedlejší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</si>
  <si>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</si>
  <si>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</si>
  <si>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</si>
  <si>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</si>
  <si>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</si>
  <si>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</si>
  <si>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</si>
  <si>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</si>
  <si>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</si>
  <si>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</si>
  <si>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</si>
  <si>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</si>
  <si>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</si>
  <si>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</si>
  <si>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</si>
  <si>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</si>
  <si>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</si>
  <si>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</si>
  <si>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</si>
  <si>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</si>
  <si>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</si>
  <si>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</si>
  <si>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</si>
  <si>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</si>
  <si>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</si>
  <si>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</si>
  <si>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</si>
  <si>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</si>
  <si>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</si>
  <si>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013254000</t>
  </si>
  <si>
    <t>Dokumentace skutečného provedení stavby</t>
  </si>
  <si>
    <t>…</t>
  </si>
  <si>
    <t>CS ÚRS 2025 01</t>
  </si>
  <si>
    <t>1024</t>
  </si>
  <si>
    <t>-1484872411</t>
  </si>
  <si>
    <t>Online PSC</t>
  </si>
  <si>
    <t>https://podminky.urs.cz/item/CS_URS_2025_01/013254000</t>
  </si>
  <si>
    <t>VRN3</t>
  </si>
  <si>
    <t>Zařízení staveniště</t>
  </si>
  <si>
    <t>032002000</t>
  </si>
  <si>
    <t>Vybavení staveniště</t>
  </si>
  <si>
    <t>941855292</t>
  </si>
  <si>
    <t>https://podminky.urs.cz/item/CS_URS_2025_01/032002000</t>
  </si>
  <si>
    <t>3</t>
  </si>
  <si>
    <t>033203000</t>
  </si>
  <si>
    <t>Spotřeba energií pro zařízení staveniště</t>
  </si>
  <si>
    <t>-576701338</t>
  </si>
  <si>
    <t>https://podminky.urs.cz/item/CS_URS_2025_01/033203000</t>
  </si>
  <si>
    <t>4</t>
  </si>
  <si>
    <t>034103000</t>
  </si>
  <si>
    <t>Oplocení staveniště</t>
  </si>
  <si>
    <t>-1659646917</t>
  </si>
  <si>
    <t>https://podminky.urs.cz/item/CS_URS_2025_01/034103000</t>
  </si>
  <si>
    <t>034503000</t>
  </si>
  <si>
    <t>Informační tabule na staveništi</t>
  </si>
  <si>
    <t>170981861</t>
  </si>
  <si>
    <t>https://podminky.urs.cz/item/CS_URS_2025_01/034503000</t>
  </si>
  <si>
    <t>6</t>
  </si>
  <si>
    <t>039103000</t>
  </si>
  <si>
    <t>Rozebrání, bourání a odvoz zařízení staveniště</t>
  </si>
  <si>
    <t>-1315993471</t>
  </si>
  <si>
    <t>https://podminky.urs.cz/item/CS_URS_2025_01/039103000</t>
  </si>
  <si>
    <t>7</t>
  </si>
  <si>
    <t>039203000</t>
  </si>
  <si>
    <t>Úprava terénu po zrušení zařízení staveniště</t>
  </si>
  <si>
    <t>-1919265385</t>
  </si>
  <si>
    <t>https://podminky.urs.cz/item/CS_URS_2025_01/039203000</t>
  </si>
  <si>
    <t>VRN4</t>
  </si>
  <si>
    <t>Inženýrská činnost</t>
  </si>
  <si>
    <t>8</t>
  </si>
  <si>
    <t>043154000</t>
  </si>
  <si>
    <t>Zkoušky hutnicí</t>
  </si>
  <si>
    <t>-1561502275</t>
  </si>
  <si>
    <t>https://podminky.urs.cz/item/CS_URS_2025_01/043154000</t>
  </si>
  <si>
    <t>VV</t>
  </si>
  <si>
    <t>Statická zatěžovací zkouška</t>
  </si>
  <si>
    <t>6 "SO01</t>
  </si>
  <si>
    <t>4 "SO02</t>
  </si>
  <si>
    <t>9</t>
  </si>
  <si>
    <t>045203000</t>
  </si>
  <si>
    <t>Kompletační činnost</t>
  </si>
  <si>
    <t>638574881</t>
  </si>
  <si>
    <t>https://podminky.urs.cz/item/CS_URS_2025_01/045203000</t>
  </si>
  <si>
    <t>VRN6</t>
  </si>
  <si>
    <t>Územní vlivy</t>
  </si>
  <si>
    <t>10</t>
  </si>
  <si>
    <t>062503000</t>
  </si>
  <si>
    <t>Složitý terén staveniště</t>
  </si>
  <si>
    <t>765486183</t>
  </si>
  <si>
    <t>https://podminky.urs.cz/item/CS_URS_2025_01/062503000</t>
  </si>
  <si>
    <t>SO 01 - Úprava běžecké dráhy</t>
  </si>
  <si>
    <t>HSV - Práce a dodávky HSV</t>
  </si>
  <si>
    <t xml:space="preserve">    1 - Zemní práce</t>
  </si>
  <si>
    <t xml:space="preserve">      11 - Přípravné a přidružené zemní práce</t>
  </si>
  <si>
    <t xml:space="preserve">      13 - Hloubené vykopávky</t>
  </si>
  <si>
    <t xml:space="preserve">      16 - Přemístění výkopku</t>
  </si>
  <si>
    <t xml:space="preserve">      17 - Konstrukce ze zemin</t>
  </si>
  <si>
    <t xml:space="preserve">      18 - Povrchové úpravy terénu</t>
  </si>
  <si>
    <t xml:space="preserve">    4 - Vodorovné konstrukce</t>
  </si>
  <si>
    <t xml:space="preserve">      45 - Podkladní a vedlejší konstrukce kromě vozovek a železničního svršku</t>
  </si>
  <si>
    <t xml:space="preserve">    5 - Komunikace pozemní</t>
  </si>
  <si>
    <t xml:space="preserve">      56 - Podkladní vrstvy komunikací, letišť a ploch</t>
  </si>
  <si>
    <t xml:space="preserve">      58 - Kryty pozemních komunikací, letišť a ploch z betonu a ostatních hmot</t>
  </si>
  <si>
    <t xml:space="preserve">      592 - Sportovní vybavení</t>
  </si>
  <si>
    <t xml:space="preserve">    8 - Vedení trubní dálková a přípojná</t>
  </si>
  <si>
    <t xml:space="preserve">      87 - Potrubí z trub plastických a skleněných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</si>
  <si>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</si>
  <si>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</si>
  <si>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93 - Dokončovací konstrukce a práce inženýrských staveb</t>
  </si>
  <si>
    <t xml:space="preserve">      96 - Bourání konstrukcí</t>
  </si>
  <si>
    <t xml:space="preserve">    997 - Doprava suti a vybouraných hmot</t>
  </si>
  <si>
    <t xml:space="preserve">    998 - Přesun hmot</t>
  </si>
  <si>
    <t>HZS - Hodinové zúčtovací sazby</t>
  </si>
  <si>
    <t>HSV</t>
  </si>
  <si>
    <t>Práce a dodávky HSV</t>
  </si>
  <si>
    <t>Zemní práce</t>
  </si>
  <si>
    <t>11</t>
  </si>
  <si>
    <t>Přípravné a přidružené zemní práce</t>
  </si>
  <si>
    <t>113107113</t>
  </si>
  <si>
    <t>Odstranění podkladů nebo krytů ručně s přemístěním hmot na skládku na vzdálenost do 3 m nebo s naložením na dopravní prostředek z kameniva těženého, o tl. vrstvy přes 200 do 300 mm</t>
  </si>
  <si>
    <t>m2</t>
  </si>
  <si>
    <t>-1065739669</t>
  </si>
  <si>
    <t>https://podminky.urs.cz/item/CS_URS_2025_01/113107113</t>
  </si>
  <si>
    <t>skok do dálky - písek</t>
  </si>
  <si>
    <t>30,000*0,300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</si>
  <si>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</si>
  <si>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</si>
  <si>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617798417</t>
  </si>
  <si>
    <t>https://podminky.urs.cz/item/CS_URS_2025_01/113107122</t>
  </si>
  <si>
    <t>běžecká dráha - opravovaný pás</t>
  </si>
  <si>
    <t>93,000+63,000+94,000+69,000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</si>
  <si>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</si>
  <si>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</si>
  <si>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</si>
  <si>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-98007965</t>
  </si>
  <si>
    <t>https://podminky.urs.cz/item/CS_URS_2025_01/113202111</t>
  </si>
  <si>
    <t>vnitřní obruba</t>
  </si>
  <si>
    <t>74,000+75,000</t>
  </si>
  <si>
    <t>113S1X101</t>
  </si>
  <si>
    <t>Odstranění pryžového sportovního povrchu s gumovou podložkou z podkladní vrstvy z kameniva, celková tloušťka konstrukce do 60 mm</t>
  </si>
  <si>
    <t>-1998026079</t>
  </si>
  <si>
    <t>13</t>
  </si>
  <si>
    <t>Hloubené vykopávky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</si>
  <si>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</si>
  <si>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</si>
  <si>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</si>
  <si>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1969716800</t>
  </si>
  <si>
    <t>https://podminky.urs.cz/item/CS_URS_2025_01/132212131</t>
  </si>
  <si>
    <t>doplnění kanalizace</t>
  </si>
  <si>
    <t>30,000*0,600*0,800</t>
  </si>
  <si>
    <t>12,000*0,600*0,800</t>
  </si>
  <si>
    <t>16</t>
  </si>
  <si>
    <t>Přemístění výkopku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</si>
  <si>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</si>
  <si>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</si>
  <si>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-1544834567</t>
  </si>
  <si>
    <t>https://podminky.urs.cz/item/CS_URS_2025_01/162211311</t>
  </si>
  <si>
    <t>vykopávky</t>
  </si>
  <si>
    <t>20,160</t>
  </si>
  <si>
    <t>konstrukce ze zemin</t>
  </si>
  <si>
    <t>-5,040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</si>
  <si>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</si>
  <si>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</si>
  <si>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960287439</t>
  </si>
  <si>
    <t>https://podminky.urs.cz/item/CS_URS_2025_01/162211319</t>
  </si>
  <si>
    <t>dle pol. 162 21 1311</t>
  </si>
  <si>
    <t>15,120*5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</si>
  <si>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</si>
  <si>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</si>
  <si>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1139643124</t>
  </si>
  <si>
    <t>https://podminky.urs.cz/item/CS_URS_2025_01/162751117</t>
  </si>
  <si>
    <t>15,120</t>
  </si>
  <si>
    <t>167151101</t>
  </si>
  <si>
    <t>Nakládání, skládání a překládání neulehlého výkopku nebo sypaniny strojně nakládání, množství do 100 m3, z horniny třídy těžitelnosti I, skupiny 1 až 3</t>
  </si>
  <si>
    <t>1898375476</t>
  </si>
  <si>
    <t>https://podminky.urs.cz/item/CS_URS_2025_01/167151101</t>
  </si>
  <si>
    <t>171201231</t>
  </si>
  <si>
    <t>Poplatek za uložení stavebního odpadu na recyklační skládce (skládkovné) zeminy a kamení zatříděného do Katalogu odpadů pod kódem 17 05 04</t>
  </si>
  <si>
    <t>t</t>
  </si>
  <si>
    <t>158403769</t>
  </si>
  <si>
    <t>https://podminky.urs.cz/item/CS_URS_2025_01/171201231</t>
  </si>
  <si>
    <t>15,12*2 'Přepočtené koeficientem množství</t>
  </si>
  <si>
    <t>17</t>
  </si>
  <si>
    <t>Konstrukce ze zemin</t>
  </si>
  <si>
    <t>174111101</t>
  </si>
  <si>
    <t>Zásyp sypaninou z jakékoliv horniny ručně s uložením výkopku ve vrstvách se zhutněním jam, šachet, rýh nebo kolem objektů v těchto vykopávkách</t>
  </si>
  <si>
    <t>-58417979</t>
  </si>
  <si>
    <t>https://podminky.urs.cz/item/CS_URS_2025_01/174111101</t>
  </si>
  <si>
    <t>30,000*0,600*0,200</t>
  </si>
  <si>
    <t>12,000*0,600*0,200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</si>
  <si>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</si>
  <si>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</si>
  <si>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1754593021</t>
  </si>
  <si>
    <t>https://podminky.urs.cz/item/CS_URS_2025_01/175151101</t>
  </si>
  <si>
    <t>30,000*0,600*0,500</t>
  </si>
  <si>
    <t>12,000*0,600*0,500</t>
  </si>
  <si>
    <t>M</t>
  </si>
  <si>
    <t>58337308</t>
  </si>
  <si>
    <t>štěrkopísek frakce 0/2</t>
  </si>
  <si>
    <t>-646458533</t>
  </si>
  <si>
    <t>dle pol. 175 15 1101</t>
  </si>
  <si>
    <t>12,600</t>
  </si>
  <si>
    <t>12,6*2 'Přepočtené koeficientem množství</t>
  </si>
  <si>
    <t>18</t>
  </si>
  <si>
    <t>Povrchové úpravy terénu</t>
  </si>
  <si>
    <t>14</t>
  </si>
  <si>
    <t>181912112</t>
  </si>
  <si>
    <t>Úprava pláně vyrovnáním výškových rozdílů ručně v hornině třídy těžitelnosti I skupiny 3 se zhutněním</t>
  </si>
  <si>
    <t>886979544</t>
  </si>
  <si>
    <t>https://podminky.urs.cz/item/CS_URS_2025_01/181912112</t>
  </si>
  <si>
    <t>Vodorovné konstrukce</t>
  </si>
  <si>
    <t>45</t>
  </si>
  <si>
    <t>Podkladní a vedlejší konstrukce kromě vozovek a železničního svršku</t>
  </si>
  <si>
    <t>15</t>
  </si>
  <si>
    <t>451572111</t>
  </si>
  <si>
    <t>Lože pod potrubí, stoky a drobné objekty v otevřeném výkopu z kameniva drobného těženého 0 až 4 mm</t>
  </si>
  <si>
    <t>-1422849584</t>
  </si>
  <si>
    <t>https://podminky.urs.cz/item/CS_URS_2025_01/451572111</t>
  </si>
  <si>
    <t>kanalizace</t>
  </si>
  <si>
    <t>30,000*0,600*0,100</t>
  </si>
  <si>
    <t>12,000*0,600*0,100</t>
  </si>
  <si>
    <t>Komunikace pozemní</t>
  </si>
  <si>
    <t>56</t>
  </si>
  <si>
    <t>Podkladní vrstvy komunikací, letišť a ploch</t>
  </si>
  <si>
    <t>564851012</t>
  </si>
  <si>
    <t>Podklad ze štěrkodrti ŠD s rozprostřením a zhutněním plochy jednotlivě do 100 m2, po zhutnění tl. 160 mm</t>
  </si>
  <si>
    <t>576191041</t>
  </si>
  <si>
    <t>https://podminky.urs.cz/item/CS_URS_2025_01/564851012</t>
  </si>
  <si>
    <t>58</t>
  </si>
  <si>
    <t>Kryty pozemních komunikací, letišť a ploch z betonu a ostatních hmot</t>
  </si>
  <si>
    <t>589S1A101</t>
  </si>
  <si>
    <t>Příprava stěny konstrukce stávajícího sportovního povrchu pro napojení, nátěr polyuretanovým pojivem</t>
  </si>
  <si>
    <t>564473604</t>
  </si>
  <si>
    <t>běžecká dráha - řez</t>
  </si>
  <si>
    <t>65,000+89,000+66,000+90,000</t>
  </si>
  <si>
    <t>589S1B101</t>
  </si>
  <si>
    <t>Dodávka a montáž podložky sportovního povrchu tl. 35 mm ze směsi SBR granulátu, drceného kameniva a polyuretanového pojiva, ruční pokládka</t>
  </si>
  <si>
    <t>582432546</t>
  </si>
  <si>
    <t>19</t>
  </si>
  <si>
    <t>589S1B102</t>
  </si>
  <si>
    <t>Dodávka a montáž sportovního povrchu běžecký pryžový povrch tl. 13 mm, 2-vrstá konstrukce, spodní vrstva SBR granulát tl. 10 mm, vrchní vrstva stříkaná z probarveného pryžového granulátu, barva standardní červená, ruční pokládka</t>
  </si>
  <si>
    <t>-1698097892</t>
  </si>
  <si>
    <t>20</t>
  </si>
  <si>
    <t>589S1C101</t>
  </si>
  <si>
    <t>Očištění stávajícího pryžového běžeckého povrchu zametením a tlakovou vodou</t>
  </si>
  <si>
    <t>118154203</t>
  </si>
  <si>
    <t>běžecká dráha - mimo opravovaný pás</t>
  </si>
  <si>
    <t>1158,000-319,000</t>
  </si>
  <si>
    <t>skok do dálky</t>
  </si>
  <si>
    <t>36,000</t>
  </si>
  <si>
    <t>589S1C102</t>
  </si>
  <si>
    <t>Dodávka a montáž retopingu sportovního pryžového běžeckého povrchu, stříkaná vrstva z probarveného pryžového granulátu, barva standardní červená, včetně penetrace podkladu</t>
  </si>
  <si>
    <t>1043849269</t>
  </si>
  <si>
    <t>22</t>
  </si>
  <si>
    <t>589S1D101</t>
  </si>
  <si>
    <t>Dodávka a montáž lajnování sportovního pryžového povrchu, lajny š. do 50 mm</t>
  </si>
  <si>
    <t>-728074127</t>
  </si>
  <si>
    <t>592</t>
  </si>
  <si>
    <t>Sportovní vybavení</t>
  </si>
  <si>
    <t>23</t>
  </si>
  <si>
    <t>592S1A202</t>
  </si>
  <si>
    <t>Dodávka a montáž výplně doskočiště z křemičitého písku, hygienicky nezávadný křemičitý písek frakce vhodné pro sportovní účely</t>
  </si>
  <si>
    <t>1178246351</t>
  </si>
  <si>
    <t>24</t>
  </si>
  <si>
    <t>592S1A203</t>
  </si>
  <si>
    <t>Dodávka a montáž venkovní krycí plachty pro doskočiště</t>
  </si>
  <si>
    <t>-1035142750</t>
  </si>
  <si>
    <t>Vedení trubní dálková a přípojná</t>
  </si>
  <si>
    <t>87</t>
  </si>
  <si>
    <t>Potrubí z trub plastických a skleněných</t>
  </si>
  <si>
    <t>25</t>
  </si>
  <si>
    <t>871263121</t>
  </si>
  <si>
    <t>Montáž kanalizačního potrubí z tvrdého PVC-U hladkého plnostěnného tuhost SN 8 DN 110</t>
  </si>
  <si>
    <t>1981733091</t>
  </si>
  <si>
    <t>https://podminky.urs.cz/item/CS_URS_2025_01/871263121</t>
  </si>
  <si>
    <t>napojení vtoků</t>
  </si>
  <si>
    <t>1,500*10,000</t>
  </si>
  <si>
    <t>26</t>
  </si>
  <si>
    <t>28611118</t>
  </si>
  <si>
    <t>trubka kanalizační PVC-U plnostěnná jednovrstvá DN 110x1000mm SN8</t>
  </si>
  <si>
    <t>1913699365</t>
  </si>
  <si>
    <t>2,000*10,000</t>
  </si>
  <si>
    <t>20*1,03 'Přepočtené koeficientem množství</t>
  </si>
  <si>
    <t>27</t>
  </si>
  <si>
    <t>871313121</t>
  </si>
  <si>
    <t>Montáž kanalizačního potrubí z tvrdého PVC-U hladkého plnostěnného tuhost SN 8 DN 160</t>
  </si>
  <si>
    <t>-177713067</t>
  </si>
  <si>
    <t>https://podminky.urs.cz/item/CS_URS_2025_01/871313121</t>
  </si>
  <si>
    <t>30,000</t>
  </si>
  <si>
    <t>12,000</t>
  </si>
  <si>
    <t>28</t>
  </si>
  <si>
    <t>28611164</t>
  </si>
  <si>
    <t>trubka kanalizační PVC-U plnostěnná jednovrstvá DN 160x1000mm SN8</t>
  </si>
  <si>
    <t>2115950846</t>
  </si>
  <si>
    <t>42*1,03 'Přepočtené koeficientem množství</t>
  </si>
  <si>
    <t>29</t>
  </si>
  <si>
    <t>877260310</t>
  </si>
  <si>
    <t>Montáž tvarovek na kanalizačním plastovém potrubí z PP nebo PVC-U hladkého plnostěnného kolen, víček nebo hrdlových uzávěrů DN 100</t>
  </si>
  <si>
    <t>kus</t>
  </si>
  <si>
    <t>895639668</t>
  </si>
  <si>
    <t>https://podminky.urs.cz/item/CS_URS_2025_01/877260310</t>
  </si>
  <si>
    <t>4*10,000</t>
  </si>
  <si>
    <t>30</t>
  </si>
  <si>
    <t>28611351</t>
  </si>
  <si>
    <t>koleno kanalizační PVC KG 110x45°</t>
  </si>
  <si>
    <t>-747520031</t>
  </si>
  <si>
    <t>31</t>
  </si>
  <si>
    <t>877310310</t>
  </si>
  <si>
    <t>Montáž tvarovek na kanalizačním plastovém potrubí z PP nebo PVC-U hladkého plnostěnného kolen, víček nebo hrdlových uzávěrů DN 150</t>
  </si>
  <si>
    <t>-1552503159</t>
  </si>
  <si>
    <t>https://podminky.urs.cz/item/CS_URS_2025_01/877310310</t>
  </si>
  <si>
    <t>32</t>
  </si>
  <si>
    <t>28617162</t>
  </si>
  <si>
    <t>koleno kanalizační PP třívrstvé SN16 DN 150x15°</t>
  </si>
  <si>
    <t>-433849017</t>
  </si>
  <si>
    <t>33</t>
  </si>
  <si>
    <t>877310320</t>
  </si>
  <si>
    <t>Montáž tvarovek na kanalizačním plastovém potrubí z PP nebo PVC-U hladkého plnostěnného odboček DN 150</t>
  </si>
  <si>
    <t>1972486811</t>
  </si>
  <si>
    <t>https://podminky.urs.cz/item/CS_URS_2025_01/877310320</t>
  </si>
  <si>
    <t>34</t>
  </si>
  <si>
    <t>28617205</t>
  </si>
  <si>
    <t>odbočka kanalizační PP třívrstvá SN16 45° DN 150/150</t>
  </si>
  <si>
    <t>-1305474468</t>
  </si>
  <si>
    <t>35</t>
  </si>
  <si>
    <t>877310330</t>
  </si>
  <si>
    <t>Montáž tvarovek na kanalizačním plastovém potrubí z PP nebo PVC-U hladkého plnostěnného spojek nebo redukcí DN 150</t>
  </si>
  <si>
    <t>1669980079</t>
  </si>
  <si>
    <t>https://podminky.urs.cz/item/CS_URS_2025_01/877310330</t>
  </si>
  <si>
    <t>36</t>
  </si>
  <si>
    <t>28617243</t>
  </si>
  <si>
    <t>redukce kanalizační PP třívrstvá DN 150/100</t>
  </si>
  <si>
    <t>-1969962525</t>
  </si>
  <si>
    <t>Ostatní konstrukce a práce, bourání</t>
  </si>
  <si>
    <t>91</t>
  </si>
  <si>
    <t>Doplňující konstrukce a práce pozemních komunikací, letišť a ploch</t>
  </si>
  <si>
    <t>37</t>
  </si>
  <si>
    <t>916331111</t>
  </si>
  <si>
    <t>Osazení zahradního obrubníku betonového s ložem tl. od 50 do 100 mm z betonu prostého tř. C 12/15 bez boční opěry</t>
  </si>
  <si>
    <t>1897926074</t>
  </si>
  <si>
    <t>https://podminky.urs.cz/item/CS_URS_2025_01/916331111</t>
  </si>
  <si>
    <t>vnitřní obruba oblouků</t>
  </si>
  <si>
    <t>64,000+67,000</t>
  </si>
  <si>
    <t>38</t>
  </si>
  <si>
    <t>59217003</t>
  </si>
  <si>
    <t>obrubník zahradní betonový 500x50x250mm</t>
  </si>
  <si>
    <t>1758443364</t>
  </si>
  <si>
    <t>dle pol. 916 33 1111</t>
  </si>
  <si>
    <t>131,000</t>
  </si>
  <si>
    <t>131*1,05 'Přepočtené koeficientem množství</t>
  </si>
  <si>
    <t>39</t>
  </si>
  <si>
    <t>919735111</t>
  </si>
  <si>
    <t>Řezání stávajícího živičného krytu nebo podkladu hloubky do 50 mm</t>
  </si>
  <si>
    <t>309083437</t>
  </si>
  <si>
    <t>https://podminky.urs.cz/item/CS_URS_2025_01/919735111</t>
  </si>
  <si>
    <t>běžecká dráha - řez pryžovým povrchem</t>
  </si>
  <si>
    <t>93</t>
  </si>
  <si>
    <t>Dokončovací konstrukce a práce inženýrských staveb</t>
  </si>
  <si>
    <t>40</t>
  </si>
  <si>
    <t>935113111</t>
  </si>
  <si>
    <t>Osazení odvodňovacího žlabu s krycím roštem polymerbetonového šířky do 200 mm</t>
  </si>
  <si>
    <t>-165336554</t>
  </si>
  <si>
    <t>https://podminky.urs.cz/item/CS_URS_2025_01/935113111</t>
  </si>
  <si>
    <t>nové žlaby</t>
  </si>
  <si>
    <t>90,000-0,500*5</t>
  </si>
  <si>
    <t>41</t>
  </si>
  <si>
    <t>5922700X0</t>
  </si>
  <si>
    <t>žlab odvodňovací z polymerbetonu beze spádu dna, dl. 500 mm</t>
  </si>
  <si>
    <t>-1924922431</t>
  </si>
  <si>
    <t>42</t>
  </si>
  <si>
    <t>5922700X1</t>
  </si>
  <si>
    <t>žlab odvodňovací z polymerbetonu beze spádu dna, dl. 1000 mm</t>
  </si>
  <si>
    <t>572920305</t>
  </si>
  <si>
    <t>43</t>
  </si>
  <si>
    <t>5922700X2</t>
  </si>
  <si>
    <t>žlab odvodňovací z polymerbetonu se spádem dna 0,5%, dl. 1000 mm</t>
  </si>
  <si>
    <t>-965073114</t>
  </si>
  <si>
    <t>44</t>
  </si>
  <si>
    <t>59227027</t>
  </si>
  <si>
    <t>čelo plné na začátek a konec odvodňovacího žlabu polymerbeton š 100mm</t>
  </si>
  <si>
    <t>-1478708835</t>
  </si>
  <si>
    <t>59227012</t>
  </si>
  <si>
    <t>rošt můstkový A15 Pz pro žlab š 130mm</t>
  </si>
  <si>
    <t>1294111968</t>
  </si>
  <si>
    <t>46</t>
  </si>
  <si>
    <t>56280025</t>
  </si>
  <si>
    <t>aretace pro můstkové rošty Pz</t>
  </si>
  <si>
    <t>721318116</t>
  </si>
  <si>
    <t>47</t>
  </si>
  <si>
    <t>935923216</t>
  </si>
  <si>
    <t>Osazení odvodňovacího žlabu s krycím roštem vpusti pro žlab šířky do 200 mm</t>
  </si>
  <si>
    <t>503825494</t>
  </si>
  <si>
    <t>https://podminky.urs.cz/item/CS_URS_2025_01/935923216</t>
  </si>
  <si>
    <t>48</t>
  </si>
  <si>
    <t>59223074</t>
  </si>
  <si>
    <t>vpusť odtoková polymerbetonová s integrovaným těsněním 500x130x380</t>
  </si>
  <si>
    <t>-1254479291</t>
  </si>
  <si>
    <t>96</t>
  </si>
  <si>
    <t>Bourání konstrukcí</t>
  </si>
  <si>
    <t>49</t>
  </si>
  <si>
    <t>966008221</t>
  </si>
  <si>
    <t>Bourání odvodňovacího žlabu s odklizením a uložením vybouraného materiálu na skládku na vzdálenost do 10 m nebo s naložením na dopravní prostředek betonového nebo polymerbetonového s krycím roštem šířky do 200 mm</t>
  </si>
  <si>
    <t>1212466389</t>
  </si>
  <si>
    <t>https://podminky.urs.cz/item/CS_URS_2025_01/966008221</t>
  </si>
  <si>
    <t>2*80,000</t>
  </si>
  <si>
    <t>997</t>
  </si>
  <si>
    <t>Doprava suti a vybouraných hmot</t>
  </si>
  <si>
    <t>50</t>
  </si>
  <si>
    <t>997013501</t>
  </si>
  <si>
    <t>Odvoz suti a vybouraných hmot na skládku nebo meziskládku se složením, na vzdálenost do 1 km</t>
  </si>
  <si>
    <t>853962636</t>
  </si>
  <si>
    <t>https://podminky.urs.cz/item/CS_URS_2025_01/997013501</t>
  </si>
  <si>
    <t>51</t>
  </si>
  <si>
    <t>997013509</t>
  </si>
  <si>
    <t>Odvoz suti a vybouraných hmot na skládku nebo meziskládku se složením, na vzdálenost Příplatek k ceně za každý další započatý 1 km přes 1 km</t>
  </si>
  <si>
    <t>1190927735</t>
  </si>
  <si>
    <t>https://podminky.urs.cz/item/CS_URS_2025_01/997013509</t>
  </si>
  <si>
    <t>292,29*10 'Přepočtené koeficientem množství</t>
  </si>
  <si>
    <t>52</t>
  </si>
  <si>
    <t>997013631</t>
  </si>
  <si>
    <t>Poplatek za uložení stavebního odpadu na skládce (skládkovné) směsného stavebního a demoličního zatříděného do Katalogu odpadů pod kódem 17 09 04</t>
  </si>
  <si>
    <t>-1910603528</t>
  </si>
  <si>
    <t>https://podminky.urs.cz/item/CS_URS_2025_01/997013631</t>
  </si>
  <si>
    <t>292,290</t>
  </si>
  <si>
    <t>-20,735</t>
  </si>
  <si>
    <t>-97,010</t>
  </si>
  <si>
    <t>53</t>
  </si>
  <si>
    <t>997013813</t>
  </si>
  <si>
    <t>Poplatek za uložení stavebního odpadu na skládce (skládkovné) z plastických hmot zatříděného do Katalogu odpadů pod kódem 17 02 03</t>
  </si>
  <si>
    <t>-1345589433</t>
  </si>
  <si>
    <t>https://podminky.urs.cz/item/CS_URS_2025_01/997013813</t>
  </si>
  <si>
    <t>tartan+ET</t>
  </si>
  <si>
    <t>20,735</t>
  </si>
  <si>
    <t>54</t>
  </si>
  <si>
    <t>997013873</t>
  </si>
  <si>
    <t>1434951407</t>
  </si>
  <si>
    <t>https://podminky.urs.cz/item/CS_URS_2025_01/997013873</t>
  </si>
  <si>
    <t>kamenivo</t>
  </si>
  <si>
    <t>4,500</t>
  </si>
  <si>
    <t>92,510</t>
  </si>
  <si>
    <t>998</t>
  </si>
  <si>
    <t>Přesun hmot</t>
  </si>
  <si>
    <t>55</t>
  </si>
  <si>
    <t>998222012</t>
  </si>
  <si>
    <t>Přesun hmot pro tělovýchovné plochy dopravní vzdálenost do 200 m</t>
  </si>
  <si>
    <t>-94111524</t>
  </si>
  <si>
    <t>https://podminky.urs.cz/item/CS_URS_2025_01/998222012</t>
  </si>
  <si>
    <t>HZS</t>
  </si>
  <si>
    <t>Hodinové zúčtovací sazby</t>
  </si>
  <si>
    <t>HZS1292</t>
  </si>
  <si>
    <t>Hodinové zúčtovací sazby profesí HSV zemní a pomocné práce stavební dělník</t>
  </si>
  <si>
    <t>hod</t>
  </si>
  <si>
    <t>512</t>
  </si>
  <si>
    <t>-134613502</t>
  </si>
  <si>
    <t>https://podminky.urs.cz/item/CS_URS_2025_01/HZS1292</t>
  </si>
  <si>
    <t>dopojení na kanalizací</t>
  </si>
  <si>
    <t>2*4,000</t>
  </si>
  <si>
    <t>napojení vtoků na stáv. kanalizaci</t>
  </si>
  <si>
    <t>6*4,000</t>
  </si>
  <si>
    <t>SO 02 - Výměna povrchu hřiště</t>
  </si>
  <si>
    <t xml:space="preserve">      12 - Odkopávky a prokopávky</t>
  </si>
  <si>
    <t xml:space="preserve">      16 - Zemní práce - přemístění výkopku</t>
  </si>
  <si>
    <t>113102111</t>
  </si>
  <si>
    <t>Odstranění umělého trávníku ze sportovních povrchů z tenisového kurtu výšky vlasu do 15 mm</t>
  </si>
  <si>
    <t>-493977624</t>
  </si>
  <si>
    <t>https://podminky.urs.cz/item/CS_URS_2025_01/113102111</t>
  </si>
  <si>
    <t>Hřiště pro basketbal</t>
  </si>
  <si>
    <t>24,000*15,000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</si>
  <si>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</si>
  <si>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</si>
  <si>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-1569655899</t>
  </si>
  <si>
    <t>https://podminky.urs.cz/item/CS_URS_2025_01/113107221</t>
  </si>
  <si>
    <t>602191596</t>
  </si>
  <si>
    <t>(24,050+15,050)*2</t>
  </si>
  <si>
    <t>Odkopávky a prokopávky</t>
  </si>
  <si>
    <t>122211101</t>
  </si>
  <si>
    <t>Odkopávky a prokopávky ručně zapažené i nezapažené v hornině třídy těžitelnosti I skupiny 3</t>
  </si>
  <si>
    <t>946914039</t>
  </si>
  <si>
    <t>https://podminky.urs.cz/item/CS_URS_2025_01/122211101</t>
  </si>
  <si>
    <t>úpravy po odstranění obrub</t>
  </si>
  <si>
    <t>(23,900+14,900)*2*0,100*0,200</t>
  </si>
  <si>
    <t>(24,150+15,150)*2*0,100*0,300</t>
  </si>
  <si>
    <t>Zemní práce - přemístění výkopku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</si>
  <si>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</si>
  <si>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</si>
  <si>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CS ÚRS 2024 02</t>
  </si>
  <si>
    <t>1082636155</t>
  </si>
  <si>
    <t>https://podminky.urs.cz/item/CS_URS_2024_02/162251102</t>
  </si>
  <si>
    <t>odkopávky</t>
  </si>
  <si>
    <t>3,910</t>
  </si>
  <si>
    <t>228227633</t>
  </si>
  <si>
    <t>https://podminky.urs.cz/item/CS_URS_2024_02/162751117</t>
  </si>
  <si>
    <t>dle pol. 162 25 1102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</si>
  <si>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</si>
  <si>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</si>
  <si>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-1619496615</t>
  </si>
  <si>
    <t>https://podminky.urs.cz/item/CS_URS_2024_02/162751119</t>
  </si>
  <si>
    <t>-1112615741</t>
  </si>
  <si>
    <t>https://podminky.urs.cz/item/CS_URS_2024_02/171201231</t>
  </si>
  <si>
    <t>3,91*2 'Přepočtené koeficientem množství</t>
  </si>
  <si>
    <t>181951112</t>
  </si>
  <si>
    <t>Úprava pláně vyrovnáním výškových rozdílů strojně v hornině třídy těžitelnosti I, skupiny 1 až 3 se zhutněním</t>
  </si>
  <si>
    <t>1971620338</t>
  </si>
  <si>
    <t>https://podminky.urs.cz/item/CS_URS_2025_01/181951112</t>
  </si>
  <si>
    <t>564811111</t>
  </si>
  <si>
    <t>Podklad ze štěrkodrti ŠD s rozprostřením a zhutněním plochy přes 100 m2, po zhutnění tl. 50 mm</t>
  </si>
  <si>
    <t>-1592219653</t>
  </si>
  <si>
    <t>https://podminky.urs.cz/item/CS_URS_2025_01/564811111</t>
  </si>
  <si>
    <t>kamenivo tř. A</t>
  </si>
  <si>
    <t>571904111</t>
  </si>
  <si>
    <t>Posyp podkladu nebo krytu s rozprostřením a zhutněním kamenivem drceným nebo těženým, v množství přes 15 do 20 kg/m2</t>
  </si>
  <si>
    <t>907876358</t>
  </si>
  <si>
    <t>https://podminky.urs.cz/item/CS_URS_2025_01/571904111</t>
  </si>
  <si>
    <t>571907115</t>
  </si>
  <si>
    <t>Posyp podkladu nebo krytu s rozprostřením a zhutněním kamenivem drceným nebo těženým, v množství přes 50 do 55 kg/m2</t>
  </si>
  <si>
    <t>1950865703</t>
  </si>
  <si>
    <t>https://podminky.urs.cz/item/CS_URS_2025_01/571907115</t>
  </si>
  <si>
    <t>589S2X101</t>
  </si>
  <si>
    <t>Dodávka a montáž sportovního kobrce tl. 18 mm, vpichovaný vlas PP, UV stabilní, klasifikace ITF 1 slow, plošná hmotnost min. 1550 g/m2, přitížení vsypem z křemičitého písku</t>
  </si>
  <si>
    <t>1923509543</t>
  </si>
  <si>
    <t>589S2X102</t>
  </si>
  <si>
    <t>Dodávka a montáž lajnování sportovního koberce</t>
  </si>
  <si>
    <t>1336835811</t>
  </si>
  <si>
    <t>volejbal</t>
  </si>
  <si>
    <t>18,000*2+9,000*5</t>
  </si>
  <si>
    <t>nohejbal</t>
  </si>
  <si>
    <t>9,000*2+6,450*2</t>
  </si>
  <si>
    <t>basket - hrušky</t>
  </si>
  <si>
    <t>5,850*4+4,900*2+5,700*2</t>
  </si>
  <si>
    <t>592S1X103</t>
  </si>
  <si>
    <t>Dodávka a montáž basketbalového vybavení, basketbalová deska 120x90cm, ocelová obroučka a řetízková síťka</t>
  </si>
  <si>
    <t>ks</t>
  </si>
  <si>
    <t>1964045408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</si>
  <si>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</si>
  <si>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</si>
  <si>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2011200327</t>
  </si>
  <si>
    <t>https://podminky.urs.cz/item/CS_URS_2025_01/916231213</t>
  </si>
  <si>
    <t>(24,080+15,080)*2</t>
  </si>
  <si>
    <t>59217001</t>
  </si>
  <si>
    <t>obrubník zahradní betonový 1000x50x250mm</t>
  </si>
  <si>
    <t>-1247814119</t>
  </si>
  <si>
    <t>dle pol. 916 23 1213</t>
  </si>
  <si>
    <t>78,320</t>
  </si>
  <si>
    <t>78,32*1,05 'Přepočtené koeficientem množství</t>
  </si>
  <si>
    <t>-1526763801</t>
  </si>
  <si>
    <t>553573743</t>
  </si>
  <si>
    <t>83,711*10 'Přepočtené koeficientem množství</t>
  </si>
  <si>
    <t>-1097825694</t>
  </si>
  <si>
    <t>obruby</t>
  </si>
  <si>
    <t>83,711-6,480-61,200</t>
  </si>
  <si>
    <t>-484762766</t>
  </si>
  <si>
    <t>um. trávník</t>
  </si>
  <si>
    <t>6,480</t>
  </si>
  <si>
    <t>-1368449576</t>
  </si>
  <si>
    <t>sejmuté vrstvy z kameniva</t>
  </si>
  <si>
    <t>61,200</t>
  </si>
  <si>
    <t>1421958924</t>
  </si>
  <si>
    <t>1230491019</t>
  </si>
  <si>
    <t>zapravení terénu u obrubníků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</si>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</sst>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32002000" TargetMode="External" /><Relationship Id="rId3" Type="http://schemas.openxmlformats.org/officeDocument/2006/relationships/hyperlink" Target="https://podminky.urs.cz/item/CS_URS_2025_01/033203000" TargetMode="External" /><Relationship Id="rId4" Type="http://schemas.openxmlformats.org/officeDocument/2006/relationships/hyperlink" Target="https://podminky.urs.cz/item/CS_URS_2025_01/034103000" TargetMode="External" /><Relationship Id="rId5" Type="http://schemas.openxmlformats.org/officeDocument/2006/relationships/hyperlink" Target="https://podminky.urs.cz/item/CS_URS_2025_01/034503000" TargetMode="External" /><Relationship Id="rId6" Type="http://schemas.openxmlformats.org/officeDocument/2006/relationships/hyperlink" Target="https://podminky.urs.cz/item/CS_URS_2025_01/039103000" TargetMode="External" /><Relationship Id="rId7" Type="http://schemas.openxmlformats.org/officeDocument/2006/relationships/hyperlink" Target="https://podminky.urs.cz/item/CS_URS_2025_01/039203000" TargetMode="External" /><Relationship Id="rId8" Type="http://schemas.openxmlformats.org/officeDocument/2006/relationships/hyperlink" Target="https://podminky.urs.cz/item/CS_URS_2025_01/043154000" TargetMode="External" /><Relationship Id="rId9" Type="http://schemas.openxmlformats.org/officeDocument/2006/relationships/hyperlink" Target="https://podminky.urs.cz/item/CS_URS_2025_01/045203000" TargetMode="External" /><Relationship Id="rId10" Type="http://schemas.openxmlformats.org/officeDocument/2006/relationships/hyperlink" Target="https://podminky.urs.cz/item/CS_URS_2025_01/062503000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13" TargetMode="External" /><Relationship Id="rId2" Type="http://schemas.openxmlformats.org/officeDocument/2006/relationships/hyperlink" Target="https://podminky.urs.cz/item/CS_URS_2025_01/113107122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32212131" TargetMode="External" /><Relationship Id="rId5" Type="http://schemas.openxmlformats.org/officeDocument/2006/relationships/hyperlink" Target="https://podminky.urs.cz/item/CS_URS_2025_01/162211311" TargetMode="External" /><Relationship Id="rId6" Type="http://schemas.openxmlformats.org/officeDocument/2006/relationships/hyperlink" Target="https://podminky.urs.cz/item/CS_URS_2025_01/162211319" TargetMode="External" /><Relationship Id="rId7" Type="http://schemas.openxmlformats.org/officeDocument/2006/relationships/hyperlink" Target="https://podminky.urs.cz/item/CS_URS_2025_01/162751117" TargetMode="External" /><Relationship Id="rId8" Type="http://schemas.openxmlformats.org/officeDocument/2006/relationships/hyperlink" Target="https://podminky.urs.cz/item/CS_URS_2025_01/167151101" TargetMode="External" /><Relationship Id="rId9" Type="http://schemas.openxmlformats.org/officeDocument/2006/relationships/hyperlink" Target="https://podminky.urs.cz/item/CS_URS_2025_01/171201231" TargetMode="External" /><Relationship Id="rId10" Type="http://schemas.openxmlformats.org/officeDocument/2006/relationships/hyperlink" Target="https://podminky.urs.cz/item/CS_URS_2025_01/174111101" TargetMode="External" /><Relationship Id="rId11" Type="http://schemas.openxmlformats.org/officeDocument/2006/relationships/hyperlink" Target="https://podminky.urs.cz/item/CS_URS_2025_01/175151101" TargetMode="External" /><Relationship Id="rId12" Type="http://schemas.openxmlformats.org/officeDocument/2006/relationships/hyperlink" Target="https://podminky.urs.cz/item/CS_URS_2025_01/181912112" TargetMode="External" /><Relationship Id="rId13" Type="http://schemas.openxmlformats.org/officeDocument/2006/relationships/hyperlink" Target="https://podminky.urs.cz/item/CS_URS_2025_01/451572111" TargetMode="External" /><Relationship Id="rId14" Type="http://schemas.openxmlformats.org/officeDocument/2006/relationships/hyperlink" Target="https://podminky.urs.cz/item/CS_URS_2025_01/564851012" TargetMode="External" /><Relationship Id="rId15" Type="http://schemas.openxmlformats.org/officeDocument/2006/relationships/hyperlink" Target="https://podminky.urs.cz/item/CS_URS_2025_01/871263121" TargetMode="External" /><Relationship Id="rId16" Type="http://schemas.openxmlformats.org/officeDocument/2006/relationships/hyperlink" Target="https://podminky.urs.cz/item/CS_URS_2025_01/871313121" TargetMode="External" /><Relationship Id="rId17" Type="http://schemas.openxmlformats.org/officeDocument/2006/relationships/hyperlink" Target="https://podminky.urs.cz/item/CS_URS_2025_01/877260310" TargetMode="External" /><Relationship Id="rId18" Type="http://schemas.openxmlformats.org/officeDocument/2006/relationships/hyperlink" Target="https://podminky.urs.cz/item/CS_URS_2025_01/877310310" TargetMode="External" /><Relationship Id="rId19" Type="http://schemas.openxmlformats.org/officeDocument/2006/relationships/hyperlink" Target="https://podminky.urs.cz/item/CS_URS_2025_01/877310320" TargetMode="External" /><Relationship Id="rId20" Type="http://schemas.openxmlformats.org/officeDocument/2006/relationships/hyperlink" Target="https://podminky.urs.cz/item/CS_URS_2025_01/877310330" TargetMode="External" /><Relationship Id="rId21" Type="http://schemas.openxmlformats.org/officeDocument/2006/relationships/hyperlink" Target="https://podminky.urs.cz/item/CS_URS_2025_01/916331111" TargetMode="External" /><Relationship Id="rId22" Type="http://schemas.openxmlformats.org/officeDocument/2006/relationships/hyperlink" Target="https://podminky.urs.cz/item/CS_URS_2025_01/919735111" TargetMode="External" /><Relationship Id="rId23" Type="http://schemas.openxmlformats.org/officeDocument/2006/relationships/hyperlink" Target="https://podminky.urs.cz/item/CS_URS_2025_01/935113111" TargetMode="External" /><Relationship Id="rId24" Type="http://schemas.openxmlformats.org/officeDocument/2006/relationships/hyperlink" Target="https://podminky.urs.cz/item/CS_URS_2025_01/935923216" TargetMode="External" /><Relationship Id="rId25" Type="http://schemas.openxmlformats.org/officeDocument/2006/relationships/hyperlink" Target="https://podminky.urs.cz/item/CS_URS_2025_01/966008221" TargetMode="External" /><Relationship Id="rId26" Type="http://schemas.openxmlformats.org/officeDocument/2006/relationships/hyperlink" Target="https://podminky.urs.cz/item/CS_URS_2025_01/997013501" TargetMode="External" /><Relationship Id="rId27" Type="http://schemas.openxmlformats.org/officeDocument/2006/relationships/hyperlink" Target="https://podminky.urs.cz/item/CS_URS_2025_01/997013509" TargetMode="External" /><Relationship Id="rId28" Type="http://schemas.openxmlformats.org/officeDocument/2006/relationships/hyperlink" Target="https://podminky.urs.cz/item/CS_URS_2025_01/997013631" TargetMode="External" /><Relationship Id="rId29" Type="http://schemas.openxmlformats.org/officeDocument/2006/relationships/hyperlink" Target="https://podminky.urs.cz/item/CS_URS_2025_01/997013813" TargetMode="External" /><Relationship Id="rId30" Type="http://schemas.openxmlformats.org/officeDocument/2006/relationships/hyperlink" Target="https://podminky.urs.cz/item/CS_URS_2025_01/997013873" TargetMode="External" /><Relationship Id="rId31" Type="http://schemas.openxmlformats.org/officeDocument/2006/relationships/hyperlink" Target="https://podminky.urs.cz/item/CS_URS_2025_01/998222012" TargetMode="External" /><Relationship Id="rId32" Type="http://schemas.openxmlformats.org/officeDocument/2006/relationships/hyperlink" Target="https://podminky.urs.cz/item/CS_URS_2025_01/HZS1292" TargetMode="External" /><Relationship Id="rId3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2111" TargetMode="External" /><Relationship Id="rId2" Type="http://schemas.openxmlformats.org/officeDocument/2006/relationships/hyperlink" Target="https://podminky.urs.cz/item/CS_URS_2025_01/113107221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22211101" TargetMode="External" /><Relationship Id="rId5" Type="http://schemas.openxmlformats.org/officeDocument/2006/relationships/hyperlink" Target="https://podminky.urs.cz/item/CS_URS_2024_02/162251102" TargetMode="External" /><Relationship Id="rId6" Type="http://schemas.openxmlformats.org/officeDocument/2006/relationships/hyperlink" Target="https://podminky.urs.cz/item/CS_URS_2024_02/162751117" TargetMode="External" /><Relationship Id="rId7" Type="http://schemas.openxmlformats.org/officeDocument/2006/relationships/hyperlink" Target="https://podminky.urs.cz/item/CS_URS_2024_02/162751119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5_01/181951112" TargetMode="External" /><Relationship Id="rId10" Type="http://schemas.openxmlformats.org/officeDocument/2006/relationships/hyperlink" Target="https://podminky.urs.cz/item/CS_URS_2025_01/564811111" TargetMode="External" /><Relationship Id="rId11" Type="http://schemas.openxmlformats.org/officeDocument/2006/relationships/hyperlink" Target="https://podminky.urs.cz/item/CS_URS_2025_01/571904111" TargetMode="External" /><Relationship Id="rId12" Type="http://schemas.openxmlformats.org/officeDocument/2006/relationships/hyperlink" Target="https://podminky.urs.cz/item/CS_URS_2025_01/571907115" TargetMode="External" /><Relationship Id="rId13" Type="http://schemas.openxmlformats.org/officeDocument/2006/relationships/hyperlink" Target="https://podminky.urs.cz/item/CS_URS_2025_01/916231213" TargetMode="External" /><Relationship Id="rId14" Type="http://schemas.openxmlformats.org/officeDocument/2006/relationships/hyperlink" Target="https://podminky.urs.cz/item/CS_URS_2025_01/997013501" TargetMode="External" /><Relationship Id="rId15" Type="http://schemas.openxmlformats.org/officeDocument/2006/relationships/hyperlink" Target="https://podminky.urs.cz/item/CS_URS_2025_01/997013509" TargetMode="External" /><Relationship Id="rId16" Type="http://schemas.openxmlformats.org/officeDocument/2006/relationships/hyperlink" Target="https://podminky.urs.cz/item/CS_URS_2025_01/997013631" TargetMode="External" /><Relationship Id="rId17" Type="http://schemas.openxmlformats.org/officeDocument/2006/relationships/hyperlink" Target="https://podminky.urs.cz/item/CS_URS_2025_01/997013813" TargetMode="External" /><Relationship Id="rId18" Type="http://schemas.openxmlformats.org/officeDocument/2006/relationships/hyperlink" Target="https://podminky.urs.cz/item/CS_URS_2025_01/997013873" TargetMode="External" /><Relationship Id="rId19" Type="http://schemas.openxmlformats.org/officeDocument/2006/relationships/hyperlink" Target="https://podminky.urs.cz/item/CS_URS_2025_01/998222012" TargetMode="External" /><Relationship Id="rId20" Type="http://schemas.openxmlformats.org/officeDocument/2006/relationships/hyperlink" Target="https://podminky.urs.cz/item/CS_URS_2025_01/HZS1292" TargetMode="External" /><Relationship Id="rId2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42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47</v>
      </c>
      <c r="E29" s="48"/>
      <c r="F29" s="33" t="s">
        <v>48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50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54</v>
      </c>
      <c r="U35" s="55"/>
      <c r="V35" s="55"/>
      <c r="W35" s="55"/>
      <c r="X35" s="57" t="s">
        <v>55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56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CF-25-04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Revitalizace sportovních objektů ZŠ Mánesova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Otrokovice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31. 3. 2025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Otrokovice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CleverFox s.r.o.</v>
      </c>
      <c r="AN49" s="65"/>
      <c r="AO49" s="65"/>
      <c r="AP49" s="65"/>
      <c r="AQ49" s="41"/>
      <c r="AR49" s="45"/>
      <c r="AS49" s="75" t="s">
        <v>57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Marek Pala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58</v>
      </c>
      <c r="D52" s="88"/>
      <c r="E52" s="88"/>
      <c r="F52" s="88"/>
      <c r="G52" s="88"/>
      <c r="H52" s="89"/>
      <c r="I52" s="90" t="s">
        <v>59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60</v>
      </c>
      <c r="AH52" s="88"/>
      <c r="AI52" s="88"/>
      <c r="AJ52" s="88"/>
      <c r="AK52" s="88"/>
      <c r="AL52" s="88"/>
      <c r="AM52" s="88"/>
      <c r="AN52" s="90" t="s">
        <v>61</v>
      </c>
      <c r="AO52" s="88"/>
      <c r="AP52" s="88"/>
      <c r="AQ52" s="92" t="s">
        <v>62</v>
      </c>
      <c r="AR52" s="45"/>
      <c r="AS52" s="93" t="s">
        <v>63</v>
      </c>
      <c r="AT52" s="94" t="s">
        <v>64</v>
      </c>
      <c r="AU52" s="94" t="s">
        <v>65</v>
      </c>
      <c r="AV52" s="94" t="s">
        <v>66</v>
      </c>
      <c r="AW52" s="94" t="s">
        <v>67</v>
      </c>
      <c r="AX52" s="94" t="s">
        <v>68</v>
      </c>
      <c r="AY52" s="94" t="s">
        <v>69</v>
      </c>
      <c r="AZ52" s="94" t="s">
        <v>70</v>
      </c>
      <c r="BA52" s="94" t="s">
        <v>71</v>
      </c>
      <c r="BB52" s="94" t="s">
        <v>72</v>
      </c>
      <c r="BC52" s="94" t="s">
        <v>73</v>
      </c>
      <c r="BD52" s="95" t="s">
        <v>74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75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76</v>
      </c>
      <c r="BT54" s="110" t="s">
        <v>77</v>
      </c>
      <c r="BU54" s="111" t="s">
        <v>78</v>
      </c>
      <c r="BV54" s="110" t="s">
        <v>79</v>
      </c>
      <c r="BW54" s="110" t="s">
        <v>5</v>
      </c>
      <c r="BX54" s="110" t="s">
        <v>80</v>
      </c>
      <c r="CL54" s="110" t="s">
        <v>19</v>
      </c>
    </row>
    <row r="55" s="7" customFormat="1" ht="16.5" customHeight="1">
      <c r="A55" s="112" t="s">
        <v>81</v>
      </c>
      <c r="B55" s="113"/>
      <c r="C55" s="114"/>
      <c r="D55" s="115" t="s">
        <v>82</v>
      </c>
      <c r="E55" s="115"/>
      <c r="F55" s="115"/>
      <c r="G55" s="115"/>
      <c r="H55" s="115"/>
      <c r="I55" s="116"/>
      <c r="J55" s="115" t="s">
        <v>83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00 - Vedlejší a ostatn...'!J30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84</v>
      </c>
      <c r="AR55" s="119"/>
      <c r="AS55" s="120">
        <v>0</v>
      </c>
      <c r="AT55" s="121">
        <f>ROUND(SUM(AV55:AW55),2)</f>
        <v>0</v>
      </c>
      <c r="AU55" s="122">
        <f>'SO 00 - Vedlejší a ostatn...'!P84</f>
        <v>0</v>
      </c>
      <c r="AV55" s="121">
        <f>'SO 00 - Vedlejší a ostatn...'!J33</f>
        <v>0</v>
      </c>
      <c r="AW55" s="121">
        <f>'SO 00 - Vedlejší a ostatn...'!J34</f>
        <v>0</v>
      </c>
      <c r="AX55" s="121">
        <f>'SO 00 - Vedlejší a ostatn...'!J35</f>
        <v>0</v>
      </c>
      <c r="AY55" s="121">
        <f>'SO 00 - Vedlejší a ostatn...'!J36</f>
        <v>0</v>
      </c>
      <c r="AZ55" s="121">
        <f>'SO 00 - Vedlejší a ostatn...'!F33</f>
        <v>0</v>
      </c>
      <c r="BA55" s="121">
        <f>'SO 00 - Vedlejší a ostatn...'!F34</f>
        <v>0</v>
      </c>
      <c r="BB55" s="121">
        <f>'SO 00 - Vedlejší a ostatn...'!F35</f>
        <v>0</v>
      </c>
      <c r="BC55" s="121">
        <f>'SO 00 - Vedlejší a ostatn...'!F36</f>
        <v>0</v>
      </c>
      <c r="BD55" s="123">
        <f>'SO 00 - Vedlejší a ostatn...'!F37</f>
        <v>0</v>
      </c>
      <c r="BE55" s="7"/>
      <c r="BT55" s="124" t="s">
        <v>85</v>
      </c>
      <c r="BV55" s="124" t="s">
        <v>79</v>
      </c>
      <c r="BW55" s="124" t="s">
        <v>86</v>
      </c>
      <c r="BX55" s="124" t="s">
        <v>5</v>
      </c>
      <c r="CL55" s="124" t="s">
        <v>19</v>
      </c>
      <c r="CM55" s="124" t="s">
        <v>87</v>
      </c>
    </row>
    <row r="56" s="7" customFormat="1" ht="16.5" customHeight="1">
      <c r="A56" s="112" t="s">
        <v>81</v>
      </c>
      <c r="B56" s="113"/>
      <c r="C56" s="114"/>
      <c r="D56" s="115" t="s">
        <v>88</v>
      </c>
      <c r="E56" s="115"/>
      <c r="F56" s="115"/>
      <c r="G56" s="115"/>
      <c r="H56" s="115"/>
      <c r="I56" s="116"/>
      <c r="J56" s="115" t="s">
        <v>89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01 - Úprava běžecké dráhy'!J30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84</v>
      </c>
      <c r="AR56" s="119"/>
      <c r="AS56" s="120">
        <v>0</v>
      </c>
      <c r="AT56" s="121">
        <f>ROUND(SUM(AV56:AW56),2)</f>
        <v>0</v>
      </c>
      <c r="AU56" s="122">
        <f>'SO 01 - Úprava běžecké dráhy'!P101</f>
        <v>0</v>
      </c>
      <c r="AV56" s="121">
        <f>'SO 01 - Úprava běžecké dráhy'!J33</f>
        <v>0</v>
      </c>
      <c r="AW56" s="121">
        <f>'SO 01 - Úprava běžecké dráhy'!J34</f>
        <v>0</v>
      </c>
      <c r="AX56" s="121">
        <f>'SO 01 - Úprava běžecké dráhy'!J35</f>
        <v>0</v>
      </c>
      <c r="AY56" s="121">
        <f>'SO 01 - Úprava běžecké dráhy'!J36</f>
        <v>0</v>
      </c>
      <c r="AZ56" s="121">
        <f>'SO 01 - Úprava běžecké dráhy'!F33</f>
        <v>0</v>
      </c>
      <c r="BA56" s="121">
        <f>'SO 01 - Úprava běžecké dráhy'!F34</f>
        <v>0</v>
      </c>
      <c r="BB56" s="121">
        <f>'SO 01 - Úprava běžecké dráhy'!F35</f>
        <v>0</v>
      </c>
      <c r="BC56" s="121">
        <f>'SO 01 - Úprava běžecké dráhy'!F36</f>
        <v>0</v>
      </c>
      <c r="BD56" s="123">
        <f>'SO 01 - Úprava běžecké dráhy'!F37</f>
        <v>0</v>
      </c>
      <c r="BE56" s="7"/>
      <c r="BT56" s="124" t="s">
        <v>85</v>
      </c>
      <c r="BV56" s="124" t="s">
        <v>79</v>
      </c>
      <c r="BW56" s="124" t="s">
        <v>90</v>
      </c>
      <c r="BX56" s="124" t="s">
        <v>5</v>
      </c>
      <c r="CL56" s="124" t="s">
        <v>19</v>
      </c>
      <c r="CM56" s="124" t="s">
        <v>87</v>
      </c>
    </row>
    <row r="57" s="7" customFormat="1" ht="16.5" customHeight="1">
      <c r="A57" s="112" t="s">
        <v>81</v>
      </c>
      <c r="B57" s="113"/>
      <c r="C57" s="114"/>
      <c r="D57" s="115" t="s">
        <v>91</v>
      </c>
      <c r="E57" s="115"/>
      <c r="F57" s="115"/>
      <c r="G57" s="115"/>
      <c r="H57" s="115"/>
      <c r="I57" s="116"/>
      <c r="J57" s="115" t="s">
        <v>92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02 - Výměna povrchu hř...'!J30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84</v>
      </c>
      <c r="AR57" s="119"/>
      <c r="AS57" s="125">
        <v>0</v>
      </c>
      <c r="AT57" s="126">
        <f>ROUND(SUM(AV57:AW57),2)</f>
        <v>0</v>
      </c>
      <c r="AU57" s="127">
        <f>'SO 02 - Výměna povrchu hř...'!P94</f>
        <v>0</v>
      </c>
      <c r="AV57" s="126">
        <f>'SO 02 - Výměna povrchu hř...'!J33</f>
        <v>0</v>
      </c>
      <c r="AW57" s="126">
        <f>'SO 02 - Výměna povrchu hř...'!J34</f>
        <v>0</v>
      </c>
      <c r="AX57" s="126">
        <f>'SO 02 - Výměna povrchu hř...'!J35</f>
        <v>0</v>
      </c>
      <c r="AY57" s="126">
        <f>'SO 02 - Výměna povrchu hř...'!J36</f>
        <v>0</v>
      </c>
      <c r="AZ57" s="126">
        <f>'SO 02 - Výměna povrchu hř...'!F33</f>
        <v>0</v>
      </c>
      <c r="BA57" s="126">
        <f>'SO 02 - Výměna povrchu hř...'!F34</f>
        <v>0</v>
      </c>
      <c r="BB57" s="126">
        <f>'SO 02 - Výměna povrchu hř...'!F35</f>
        <v>0</v>
      </c>
      <c r="BC57" s="126">
        <f>'SO 02 - Výměna povrchu hř...'!F36</f>
        <v>0</v>
      </c>
      <c r="BD57" s="128">
        <f>'SO 02 - Výměna povrchu hř...'!F37</f>
        <v>0</v>
      </c>
      <c r="BE57" s="7"/>
      <c r="BT57" s="124" t="s">
        <v>85</v>
      </c>
      <c r="BV57" s="124" t="s">
        <v>79</v>
      </c>
      <c r="BW57" s="124" t="s">
        <v>93</v>
      </c>
      <c r="BX57" s="124" t="s">
        <v>5</v>
      </c>
      <c r="CL57" s="124" t="s">
        <v>19</v>
      </c>
      <c r="CM57" s="124" t="s">
        <v>87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UakTawPibQnk9X7kQDRCeUEw/A5XBKJLHyVralYQB65BXfWn05pDO1MPKiJHkr219B7Jjf4DDFNz5ErwGhXZPg==" hashValue="+pgUwir1A3XDjDBwztGo4j7MgNdOaATVMBx9ZHnV8uMharCRAtHfvO82cgMzKe9Alfe0ydFaErQ34Ei2aI7mNw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0 - Vedlejší a ostatn...'!C2" display="/"/>
    <hyperlink ref="A56" location="'SO 01 - Úprava běžecké dráhy'!C2" display="/"/>
    <hyperlink ref="A57" location="'SO 02 - Výměna povrchu hř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94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Revitalizace sportovních objektů ZŠ Mánesova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95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31. 3. 2025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ROUND((SUM(BE84:BE112)),  2)</f>
        <v>0</v>
      </c>
      <c r="G33" s="39"/>
      <c r="H33" s="39"/>
      <c r="I33" s="149">
        <v>0.20999999999999999</v>
      </c>
      <c r="J33" s="148">
        <f>ROUND(((SUM(BE84:BE112))*I33),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ROUND((SUM(BF84:BF112)),  2)</f>
        <v>0</v>
      </c>
      <c r="G34" s="39"/>
      <c r="H34" s="39"/>
      <c r="I34" s="149">
        <v>0.12</v>
      </c>
      <c r="J34" s="148">
        <f>ROUND(((SUM(BF84:BF112))*I34),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ROUND((SUM(BG84:BG112)),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ROUND((SUM(BH84:BH112)),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ROUND((SUM(BI84:BI112)),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Revitalizace sportovních objektů ZŠ Mánesova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00 - Vedlejší a ostatní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Otrokovice</v>
      </c>
      <c r="G52" s="41"/>
      <c r="H52" s="41"/>
      <c r="I52" s="33" t="s">
        <v>23</v>
      </c>
      <c r="J52" s="73" t="str">
        <f>IF(J12="","",J12)</f>
        <v>31. 3. 2025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Otrokovice</v>
      </c>
      <c r="G54" s="41"/>
      <c r="H54" s="41"/>
      <c r="I54" s="33" t="s">
        <v>33</v>
      </c>
      <c r="J54" s="37" t="str">
        <f>E21</f>
        <v>CleverFox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Marek Pala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98</v>
      </c>
      <c r="D57" s="163"/>
      <c r="E57" s="163"/>
      <c r="F57" s="163"/>
      <c r="G57" s="163"/>
      <c r="H57" s="163"/>
      <c r="I57" s="163"/>
      <c r="J57" s="164" t="s">
        <v>99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100</v>
      </c>
    </row>
    <row r="60" s="9" customFormat="1" ht="24.96" customHeight="1">
      <c r="A60" s="9"/>
      <c r="B60" s="166"/>
      <c r="C60" s="167"/>
      <c r="D60" s="168" t="s">
        <v>101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102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103</v>
      </c>
      <c r="E62" s="175"/>
      <c r="F62" s="175"/>
      <c r="G62" s="175"/>
      <c r="H62" s="175"/>
      <c r="I62" s="175"/>
      <c r="J62" s="176">
        <f>J89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104</v>
      </c>
      <c r="E63" s="175"/>
      <c r="F63" s="175"/>
      <c r="G63" s="175"/>
      <c r="H63" s="175"/>
      <c r="I63" s="175"/>
      <c r="J63" s="176">
        <f>J102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105</v>
      </c>
      <c r="E64" s="175"/>
      <c r="F64" s="175"/>
      <c r="G64" s="175"/>
      <c r="H64" s="175"/>
      <c r="I64" s="175"/>
      <c r="J64" s="176">
        <f>J110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Revitalizace sportovních objektů ZŠ Mánesova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95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00 - Vedlejší a ostatní náklady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Otrokovice</v>
      </c>
      <c r="G78" s="41"/>
      <c r="H78" s="41"/>
      <c r="I78" s="33" t="s">
        <v>23</v>
      </c>
      <c r="J78" s="73" t="str">
        <f>IF(J12="","",J12)</f>
        <v>31. 3. 2025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Město Otrokovice</v>
      </c>
      <c r="G80" s="41"/>
      <c r="H80" s="41"/>
      <c r="I80" s="33" t="s">
        <v>33</v>
      </c>
      <c r="J80" s="37" t="str">
        <f>E21</f>
        <v>CleverFox s.r.o.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31</v>
      </c>
      <c r="D81" s="41"/>
      <c r="E81" s="41"/>
      <c r="F81" s="28" t="str">
        <f>IF(E18="","",E18)</f>
        <v>Vyplň údaj</v>
      </c>
      <c r="G81" s="41"/>
      <c r="H81" s="41"/>
      <c r="I81" s="33" t="s">
        <v>38</v>
      </c>
      <c r="J81" s="37" t="str">
        <f>E24</f>
        <v>Marek Pala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107</v>
      </c>
      <c r="D83" s="181" t="s">
        <v>62</v>
      </c>
      <c r="E83" s="181" t="s">
        <v>58</v>
      </c>
      <c r="F83" s="181" t="s">
        <v>59</v>
      </c>
      <c r="G83" s="181" t="s">
        <v>108</v>
      </c>
      <c r="H83" s="181" t="s">
        <v>109</v>
      </c>
      <c r="I83" s="181" t="s">
        <v>110</v>
      </c>
      <c r="J83" s="181" t="s">
        <v>99</v>
      </c>
      <c r="K83" s="182" t="s">
        <v>111</v>
      </c>
      <c r="L83" s="183"/>
      <c r="M83" s="93" t="s">
        <v>19</v>
      </c>
      <c r="N83" s="94" t="s">
        <v>47</v>
      </c>
      <c r="O83" s="94" t="s">
        <v>112</v>
      </c>
      <c r="P83" s="94" t="s">
        <v>113</v>
      </c>
      <c r="Q83" s="94" t="s">
        <v>114</v>
      </c>
      <c r="R83" s="94" t="s">
        <v>115</v>
      </c>
      <c r="S83" s="94" t="s">
        <v>116</v>
      </c>
      <c r="T83" s="95" t="s">
        <v>117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118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76</v>
      </c>
      <c r="AU84" s="18" t="s">
        <v>100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76</v>
      </c>
      <c r="E85" s="192" t="s">
        <v>119</v>
      </c>
      <c r="F85" s="192" t="s">
        <v>120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P86+P89+P102+P110</f>
        <v>0</v>
      </c>
      <c r="Q85" s="197"/>
      <c r="R85" s="198">
        <f>R86+R89+R102+R110</f>
        <v>0</v>
      </c>
      <c r="S85" s="197"/>
      <c r="T85" s="199">
        <f>T86+T89+T102+T110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121</v>
      </c>
      <c r="AT85" s="201" t="s">
        <v>76</v>
      </c>
      <c r="AU85" s="201" t="s">
        <v>77</v>
      </c>
      <c r="AY85" s="200" t="s">
        <v>122</v>
      </c>
      <c r="BK85" s="202">
        <f>BK86+BK89+BK102+BK110</f>
        <v>0</v>
      </c>
    </row>
    <row r="86" s="12" customFormat="1" ht="22.8" customHeight="1">
      <c r="A86" s="12"/>
      <c r="B86" s="189"/>
      <c r="C86" s="190"/>
      <c r="D86" s="191" t="s">
        <v>76</v>
      </c>
      <c r="E86" s="203" t="s">
        <v>123</v>
      </c>
      <c r="F86" s="203" t="s">
        <v>124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SUM(P87:P88)</f>
        <v>0</v>
      </c>
      <c r="Q86" s="197"/>
      <c r="R86" s="198">
        <f>SUM(R87:R88)</f>
        <v>0</v>
      </c>
      <c r="S86" s="197"/>
      <c r="T86" s="199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121</v>
      </c>
      <c r="AT86" s="201" t="s">
        <v>76</v>
      </c>
      <c r="AU86" s="201" t="s">
        <v>85</v>
      </c>
      <c r="AY86" s="200" t="s">
        <v>122</v>
      </c>
      <c r="BK86" s="202">
        <f>SUM(BK87:BK88)</f>
        <v>0</v>
      </c>
    </row>
    <row r="87" s="2" customFormat="1" ht="16.5" customHeight="1">
      <c r="A87" s="39"/>
      <c r="B87" s="40"/>
      <c r="C87" s="205" t="s">
        <v>85</v>
      </c>
      <c r="D87" s="205" t="s">
        <v>125</v>
      </c>
      <c r="E87" s="206" t="s">
        <v>126</v>
      </c>
      <c r="F87" s="207" t="s">
        <v>127</v>
      </c>
      <c r="G87" s="208" t="s">
        <v>128</v>
      </c>
      <c r="H87" s="209">
        <v>1</v>
      </c>
      <c r="I87" s="210"/>
      <c r="J87" s="211">
        <f>ROUND(I87*H87,2)</f>
        <v>0</v>
      </c>
      <c r="K87" s="207" t="s">
        <v>129</v>
      </c>
      <c r="L87" s="45"/>
      <c r="M87" s="212" t="s">
        <v>19</v>
      </c>
      <c r="N87" s="213" t="s">
        <v>48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130</v>
      </c>
      <c r="AT87" s="216" t="s">
        <v>125</v>
      </c>
      <c r="AU87" s="216" t="s">
        <v>87</v>
      </c>
      <c r="AY87" s="18" t="s">
        <v>122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85</v>
      </c>
      <c r="BK87" s="217">
        <f>ROUND(I87*H87,2)</f>
        <v>0</v>
      </c>
      <c r="BL87" s="18" t="s">
        <v>130</v>
      </c>
      <c r="BM87" s="216" t="s">
        <v>131</v>
      </c>
    </row>
    <row r="88" s="2" customFormat="1">
      <c r="A88" s="39"/>
      <c r="B88" s="40"/>
      <c r="C88" s="41"/>
      <c r="D88" s="218" t="s">
        <v>132</v>
      </c>
      <c r="E88" s="41"/>
      <c r="F88" s="219" t="s">
        <v>133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132</v>
      </c>
      <c r="AU88" s="18" t="s">
        <v>87</v>
      </c>
    </row>
    <row r="89" s="12" customFormat="1" ht="22.8" customHeight="1">
      <c r="A89" s="12"/>
      <c r="B89" s="189"/>
      <c r="C89" s="190"/>
      <c r="D89" s="191" t="s">
        <v>76</v>
      </c>
      <c r="E89" s="203" t="s">
        <v>134</v>
      </c>
      <c r="F89" s="203" t="s">
        <v>135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SUM(P90:P101)</f>
        <v>0</v>
      </c>
      <c r="Q89" s="197"/>
      <c r="R89" s="198">
        <f>SUM(R90:R101)</f>
        <v>0</v>
      </c>
      <c r="S89" s="197"/>
      <c r="T89" s="199">
        <f>SUM(T90:T101)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121</v>
      </c>
      <c r="AT89" s="201" t="s">
        <v>76</v>
      </c>
      <c r="AU89" s="201" t="s">
        <v>85</v>
      </c>
      <c r="AY89" s="200" t="s">
        <v>122</v>
      </c>
      <c r="BK89" s="202">
        <f>SUM(BK90:BK101)</f>
        <v>0</v>
      </c>
    </row>
    <row r="90" s="2" customFormat="1" ht="16.5" customHeight="1">
      <c r="A90" s="39"/>
      <c r="B90" s="40"/>
      <c r="C90" s="205" t="s">
        <v>87</v>
      </c>
      <c r="D90" s="205" t="s">
        <v>125</v>
      </c>
      <c r="E90" s="206" t="s">
        <v>136</v>
      </c>
      <c r="F90" s="207" t="s">
        <v>137</v>
      </c>
      <c r="G90" s="208" t="s">
        <v>128</v>
      </c>
      <c r="H90" s="209">
        <v>1</v>
      </c>
      <c r="I90" s="210"/>
      <c r="J90" s="211">
        <f>ROUND(I90*H90,2)</f>
        <v>0</v>
      </c>
      <c r="K90" s="207" t="s">
        <v>129</v>
      </c>
      <c r="L90" s="45"/>
      <c r="M90" s="212" t="s">
        <v>19</v>
      </c>
      <c r="N90" s="213" t="s">
        <v>48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130</v>
      </c>
      <c r="AT90" s="216" t="s">
        <v>125</v>
      </c>
      <c r="AU90" s="216" t="s">
        <v>87</v>
      </c>
      <c r="AY90" s="18" t="s">
        <v>122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85</v>
      </c>
      <c r="BK90" s="217">
        <f>ROUND(I90*H90,2)</f>
        <v>0</v>
      </c>
      <c r="BL90" s="18" t="s">
        <v>130</v>
      </c>
      <c r="BM90" s="216" t="s">
        <v>138</v>
      </c>
    </row>
    <row r="91" s="2" customFormat="1">
      <c r="A91" s="39"/>
      <c r="B91" s="40"/>
      <c r="C91" s="41"/>
      <c r="D91" s="218" t="s">
        <v>132</v>
      </c>
      <c r="E91" s="41"/>
      <c r="F91" s="219" t="s">
        <v>139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132</v>
      </c>
      <c r="AU91" s="18" t="s">
        <v>87</v>
      </c>
    </row>
    <row r="92" s="2" customFormat="1" ht="16.5" customHeight="1">
      <c r="A92" s="39"/>
      <c r="B92" s="40"/>
      <c r="C92" s="205" t="s">
        <v>140</v>
      </c>
      <c r="D92" s="205" t="s">
        <v>125</v>
      </c>
      <c r="E92" s="206" t="s">
        <v>141</v>
      </c>
      <c r="F92" s="207" t="s">
        <v>142</v>
      </c>
      <c r="G92" s="208" t="s">
        <v>128</v>
      </c>
      <c r="H92" s="209">
        <v>1</v>
      </c>
      <c r="I92" s="210"/>
      <c r="J92" s="211">
        <f>ROUND(I92*H92,2)</f>
        <v>0</v>
      </c>
      <c r="K92" s="207" t="s">
        <v>129</v>
      </c>
      <c r="L92" s="45"/>
      <c r="M92" s="212" t="s">
        <v>19</v>
      </c>
      <c r="N92" s="213" t="s">
        <v>48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130</v>
      </c>
      <c r="AT92" s="216" t="s">
        <v>125</v>
      </c>
      <c r="AU92" s="216" t="s">
        <v>87</v>
      </c>
      <c r="AY92" s="18" t="s">
        <v>122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85</v>
      </c>
      <c r="BK92" s="217">
        <f>ROUND(I92*H92,2)</f>
        <v>0</v>
      </c>
      <c r="BL92" s="18" t="s">
        <v>130</v>
      </c>
      <c r="BM92" s="216" t="s">
        <v>143</v>
      </c>
    </row>
    <row r="93" s="2" customFormat="1">
      <c r="A93" s="39"/>
      <c r="B93" s="40"/>
      <c r="C93" s="41"/>
      <c r="D93" s="218" t="s">
        <v>132</v>
      </c>
      <c r="E93" s="41"/>
      <c r="F93" s="219" t="s">
        <v>144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132</v>
      </c>
      <c r="AU93" s="18" t="s">
        <v>87</v>
      </c>
    </row>
    <row r="94" s="2" customFormat="1" ht="16.5" customHeight="1">
      <c r="A94" s="39"/>
      <c r="B94" s="40"/>
      <c r="C94" s="205" t="s">
        <v>145</v>
      </c>
      <c r="D94" s="205" t="s">
        <v>125</v>
      </c>
      <c r="E94" s="206" t="s">
        <v>146</v>
      </c>
      <c r="F94" s="207" t="s">
        <v>147</v>
      </c>
      <c r="G94" s="208" t="s">
        <v>128</v>
      </c>
      <c r="H94" s="209">
        <v>1</v>
      </c>
      <c r="I94" s="210"/>
      <c r="J94" s="211">
        <f>ROUND(I94*H94,2)</f>
        <v>0</v>
      </c>
      <c r="K94" s="207" t="s">
        <v>129</v>
      </c>
      <c r="L94" s="45"/>
      <c r="M94" s="212" t="s">
        <v>19</v>
      </c>
      <c r="N94" s="213" t="s">
        <v>48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130</v>
      </c>
      <c r="AT94" s="216" t="s">
        <v>125</v>
      </c>
      <c r="AU94" s="216" t="s">
        <v>87</v>
      </c>
      <c r="AY94" s="18" t="s">
        <v>122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85</v>
      </c>
      <c r="BK94" s="217">
        <f>ROUND(I94*H94,2)</f>
        <v>0</v>
      </c>
      <c r="BL94" s="18" t="s">
        <v>130</v>
      </c>
      <c r="BM94" s="216" t="s">
        <v>148</v>
      </c>
    </row>
    <row r="95" s="2" customFormat="1">
      <c r="A95" s="39"/>
      <c r="B95" s="40"/>
      <c r="C95" s="41"/>
      <c r="D95" s="218" t="s">
        <v>132</v>
      </c>
      <c r="E95" s="41"/>
      <c r="F95" s="219" t="s">
        <v>149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132</v>
      </c>
      <c r="AU95" s="18" t="s">
        <v>87</v>
      </c>
    </row>
    <row r="96" s="2" customFormat="1" ht="16.5" customHeight="1">
      <c r="A96" s="39"/>
      <c r="B96" s="40"/>
      <c r="C96" s="205" t="s">
        <v>121</v>
      </c>
      <c r="D96" s="205" t="s">
        <v>125</v>
      </c>
      <c r="E96" s="206" t="s">
        <v>150</v>
      </c>
      <c r="F96" s="207" t="s">
        <v>151</v>
      </c>
      <c r="G96" s="208" t="s">
        <v>128</v>
      </c>
      <c r="H96" s="209">
        <v>1</v>
      </c>
      <c r="I96" s="210"/>
      <c r="J96" s="211">
        <f>ROUND(I96*H96,2)</f>
        <v>0</v>
      </c>
      <c r="K96" s="207" t="s">
        <v>129</v>
      </c>
      <c r="L96" s="45"/>
      <c r="M96" s="212" t="s">
        <v>19</v>
      </c>
      <c r="N96" s="213" t="s">
        <v>48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130</v>
      </c>
      <c r="AT96" s="216" t="s">
        <v>125</v>
      </c>
      <c r="AU96" s="216" t="s">
        <v>87</v>
      </c>
      <c r="AY96" s="18" t="s">
        <v>122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85</v>
      </c>
      <c r="BK96" s="217">
        <f>ROUND(I96*H96,2)</f>
        <v>0</v>
      </c>
      <c r="BL96" s="18" t="s">
        <v>130</v>
      </c>
      <c r="BM96" s="216" t="s">
        <v>152</v>
      </c>
    </row>
    <row r="97" s="2" customFormat="1">
      <c r="A97" s="39"/>
      <c r="B97" s="40"/>
      <c r="C97" s="41"/>
      <c r="D97" s="218" t="s">
        <v>132</v>
      </c>
      <c r="E97" s="41"/>
      <c r="F97" s="219" t="s">
        <v>153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132</v>
      </c>
      <c r="AU97" s="18" t="s">
        <v>87</v>
      </c>
    </row>
    <row r="98" s="2" customFormat="1" ht="16.5" customHeight="1">
      <c r="A98" s="39"/>
      <c r="B98" s="40"/>
      <c r="C98" s="205" t="s">
        <v>154</v>
      </c>
      <c r="D98" s="205" t="s">
        <v>125</v>
      </c>
      <c r="E98" s="206" t="s">
        <v>155</v>
      </c>
      <c r="F98" s="207" t="s">
        <v>156</v>
      </c>
      <c r="G98" s="208" t="s">
        <v>128</v>
      </c>
      <c r="H98" s="209">
        <v>1</v>
      </c>
      <c r="I98" s="210"/>
      <c r="J98" s="211">
        <f>ROUND(I98*H98,2)</f>
        <v>0</v>
      </c>
      <c r="K98" s="207" t="s">
        <v>129</v>
      </c>
      <c r="L98" s="45"/>
      <c r="M98" s="212" t="s">
        <v>19</v>
      </c>
      <c r="N98" s="213" t="s">
        <v>48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130</v>
      </c>
      <c r="AT98" s="216" t="s">
        <v>125</v>
      </c>
      <c r="AU98" s="216" t="s">
        <v>87</v>
      </c>
      <c r="AY98" s="18" t="s">
        <v>122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85</v>
      </c>
      <c r="BK98" s="217">
        <f>ROUND(I98*H98,2)</f>
        <v>0</v>
      </c>
      <c r="BL98" s="18" t="s">
        <v>130</v>
      </c>
      <c r="BM98" s="216" t="s">
        <v>157</v>
      </c>
    </row>
    <row r="99" s="2" customFormat="1">
      <c r="A99" s="39"/>
      <c r="B99" s="40"/>
      <c r="C99" s="41"/>
      <c r="D99" s="218" t="s">
        <v>132</v>
      </c>
      <c r="E99" s="41"/>
      <c r="F99" s="219" t="s">
        <v>158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132</v>
      </c>
      <c r="AU99" s="18" t="s">
        <v>87</v>
      </c>
    </row>
    <row r="100" s="2" customFormat="1" ht="16.5" customHeight="1">
      <c r="A100" s="39"/>
      <c r="B100" s="40"/>
      <c r="C100" s="205" t="s">
        <v>159</v>
      </c>
      <c r="D100" s="205" t="s">
        <v>125</v>
      </c>
      <c r="E100" s="206" t="s">
        <v>160</v>
      </c>
      <c r="F100" s="207" t="s">
        <v>161</v>
      </c>
      <c r="G100" s="208" t="s">
        <v>128</v>
      </c>
      <c r="H100" s="209">
        <v>1</v>
      </c>
      <c r="I100" s="210"/>
      <c r="J100" s="211">
        <f>ROUND(I100*H100,2)</f>
        <v>0</v>
      </c>
      <c r="K100" s="207" t="s">
        <v>129</v>
      </c>
      <c r="L100" s="45"/>
      <c r="M100" s="212" t="s">
        <v>19</v>
      </c>
      <c r="N100" s="213" t="s">
        <v>48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130</v>
      </c>
      <c r="AT100" s="216" t="s">
        <v>125</v>
      </c>
      <c r="AU100" s="216" t="s">
        <v>87</v>
      </c>
      <c r="AY100" s="18" t="s">
        <v>122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85</v>
      </c>
      <c r="BK100" s="217">
        <f>ROUND(I100*H100,2)</f>
        <v>0</v>
      </c>
      <c r="BL100" s="18" t="s">
        <v>130</v>
      </c>
      <c r="BM100" s="216" t="s">
        <v>162</v>
      </c>
    </row>
    <row r="101" s="2" customFormat="1">
      <c r="A101" s="39"/>
      <c r="B101" s="40"/>
      <c r="C101" s="41"/>
      <c r="D101" s="218" t="s">
        <v>132</v>
      </c>
      <c r="E101" s="41"/>
      <c r="F101" s="219" t="s">
        <v>163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132</v>
      </c>
      <c r="AU101" s="18" t="s">
        <v>87</v>
      </c>
    </row>
    <row r="102" s="12" customFormat="1" ht="22.8" customHeight="1">
      <c r="A102" s="12"/>
      <c r="B102" s="189"/>
      <c r="C102" s="190"/>
      <c r="D102" s="191" t="s">
        <v>76</v>
      </c>
      <c r="E102" s="203" t="s">
        <v>164</v>
      </c>
      <c r="F102" s="203" t="s">
        <v>165</v>
      </c>
      <c r="G102" s="190"/>
      <c r="H102" s="190"/>
      <c r="I102" s="193"/>
      <c r="J102" s="204">
        <f>BK102</f>
        <v>0</v>
      </c>
      <c r="K102" s="190"/>
      <c r="L102" s="195"/>
      <c r="M102" s="196"/>
      <c r="N102" s="197"/>
      <c r="O102" s="197"/>
      <c r="P102" s="198">
        <f>SUM(P103:P109)</f>
        <v>0</v>
      </c>
      <c r="Q102" s="197"/>
      <c r="R102" s="198">
        <f>SUM(R103:R109)</f>
        <v>0</v>
      </c>
      <c r="S102" s="197"/>
      <c r="T102" s="199">
        <f>SUM(T103:T109)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121</v>
      </c>
      <c r="AT102" s="201" t="s">
        <v>76</v>
      </c>
      <c r="AU102" s="201" t="s">
        <v>85</v>
      </c>
      <c r="AY102" s="200" t="s">
        <v>122</v>
      </c>
      <c r="BK102" s="202">
        <f>SUM(BK103:BK109)</f>
        <v>0</v>
      </c>
    </row>
    <row r="103" s="2" customFormat="1" ht="16.5" customHeight="1">
      <c r="A103" s="39"/>
      <c r="B103" s="40"/>
      <c r="C103" s="205" t="s">
        <v>166</v>
      </c>
      <c r="D103" s="205" t="s">
        <v>125</v>
      </c>
      <c r="E103" s="206" t="s">
        <v>167</v>
      </c>
      <c r="F103" s="207" t="s">
        <v>168</v>
      </c>
      <c r="G103" s="208" t="s">
        <v>128</v>
      </c>
      <c r="H103" s="209">
        <v>10</v>
      </c>
      <c r="I103" s="210"/>
      <c r="J103" s="211">
        <f>ROUND(I103*H103,2)</f>
        <v>0</v>
      </c>
      <c r="K103" s="207" t="s">
        <v>129</v>
      </c>
      <c r="L103" s="45"/>
      <c r="M103" s="212" t="s">
        <v>19</v>
      </c>
      <c r="N103" s="213" t="s">
        <v>48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130</v>
      </c>
      <c r="AT103" s="216" t="s">
        <v>125</v>
      </c>
      <c r="AU103" s="216" t="s">
        <v>87</v>
      </c>
      <c r="AY103" s="18" t="s">
        <v>122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85</v>
      </c>
      <c r="BK103" s="217">
        <f>ROUND(I103*H103,2)</f>
        <v>0</v>
      </c>
      <c r="BL103" s="18" t="s">
        <v>130</v>
      </c>
      <c r="BM103" s="216" t="s">
        <v>169</v>
      </c>
    </row>
    <row r="104" s="2" customFormat="1">
      <c r="A104" s="39"/>
      <c r="B104" s="40"/>
      <c r="C104" s="41"/>
      <c r="D104" s="218" t="s">
        <v>132</v>
      </c>
      <c r="E104" s="41"/>
      <c r="F104" s="219" t="s">
        <v>170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132</v>
      </c>
      <c r="AU104" s="18" t="s">
        <v>87</v>
      </c>
    </row>
    <row r="105" s="13" customFormat="1">
      <c r="A105" s="13"/>
      <c r="B105" s="223"/>
      <c r="C105" s="224"/>
      <c r="D105" s="225" t="s">
        <v>171</v>
      </c>
      <c r="E105" s="226" t="s">
        <v>19</v>
      </c>
      <c r="F105" s="227" t="s">
        <v>172</v>
      </c>
      <c r="G105" s="224"/>
      <c r="H105" s="226" t="s">
        <v>19</v>
      </c>
      <c r="I105" s="228"/>
      <c r="J105" s="224"/>
      <c r="K105" s="224"/>
      <c r="L105" s="229"/>
      <c r="M105" s="230"/>
      <c r="N105" s="231"/>
      <c r="O105" s="231"/>
      <c r="P105" s="231"/>
      <c r="Q105" s="231"/>
      <c r="R105" s="231"/>
      <c r="S105" s="231"/>
      <c r="T105" s="23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3" t="s">
        <v>171</v>
      </c>
      <c r="AU105" s="233" t="s">
        <v>87</v>
      </c>
      <c r="AV105" s="13" t="s">
        <v>85</v>
      </c>
      <c r="AW105" s="13" t="s">
        <v>37</v>
      </c>
      <c r="AX105" s="13" t="s">
        <v>77</v>
      </c>
      <c r="AY105" s="233" t="s">
        <v>122</v>
      </c>
    </row>
    <row r="106" s="14" customFormat="1">
      <c r="A106" s="14"/>
      <c r="B106" s="234"/>
      <c r="C106" s="235"/>
      <c r="D106" s="225" t="s">
        <v>171</v>
      </c>
      <c r="E106" s="236" t="s">
        <v>19</v>
      </c>
      <c r="F106" s="237" t="s">
        <v>173</v>
      </c>
      <c r="G106" s="235"/>
      <c r="H106" s="238">
        <v>6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4" t="s">
        <v>171</v>
      </c>
      <c r="AU106" s="244" t="s">
        <v>87</v>
      </c>
      <c r="AV106" s="14" t="s">
        <v>87</v>
      </c>
      <c r="AW106" s="14" t="s">
        <v>37</v>
      </c>
      <c r="AX106" s="14" t="s">
        <v>77</v>
      </c>
      <c r="AY106" s="244" t="s">
        <v>122</v>
      </c>
    </row>
    <row r="107" s="14" customFormat="1">
      <c r="A107" s="14"/>
      <c r="B107" s="234"/>
      <c r="C107" s="235"/>
      <c r="D107" s="225" t="s">
        <v>171</v>
      </c>
      <c r="E107" s="236" t="s">
        <v>19</v>
      </c>
      <c r="F107" s="237" t="s">
        <v>174</v>
      </c>
      <c r="G107" s="235"/>
      <c r="H107" s="238">
        <v>4</v>
      </c>
      <c r="I107" s="239"/>
      <c r="J107" s="235"/>
      <c r="K107" s="235"/>
      <c r="L107" s="240"/>
      <c r="M107" s="241"/>
      <c r="N107" s="242"/>
      <c r="O107" s="242"/>
      <c r="P107" s="242"/>
      <c r="Q107" s="242"/>
      <c r="R107" s="242"/>
      <c r="S107" s="242"/>
      <c r="T107" s="24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4" t="s">
        <v>171</v>
      </c>
      <c r="AU107" s="244" t="s">
        <v>87</v>
      </c>
      <c r="AV107" s="14" t="s">
        <v>87</v>
      </c>
      <c r="AW107" s="14" t="s">
        <v>37</v>
      </c>
      <c r="AX107" s="14" t="s">
        <v>77</v>
      </c>
      <c r="AY107" s="244" t="s">
        <v>122</v>
      </c>
    </row>
    <row r="108" s="2" customFormat="1" ht="16.5" customHeight="1">
      <c r="A108" s="39"/>
      <c r="B108" s="40"/>
      <c r="C108" s="205" t="s">
        <v>175</v>
      </c>
      <c r="D108" s="205" t="s">
        <v>125</v>
      </c>
      <c r="E108" s="206" t="s">
        <v>176</v>
      </c>
      <c r="F108" s="207" t="s">
        <v>177</v>
      </c>
      <c r="G108" s="208" t="s">
        <v>128</v>
      </c>
      <c r="H108" s="209">
        <v>1</v>
      </c>
      <c r="I108" s="210"/>
      <c r="J108" s="211">
        <f>ROUND(I108*H108,2)</f>
        <v>0</v>
      </c>
      <c r="K108" s="207" t="s">
        <v>129</v>
      </c>
      <c r="L108" s="45"/>
      <c r="M108" s="212" t="s">
        <v>19</v>
      </c>
      <c r="N108" s="213" t="s">
        <v>48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130</v>
      </c>
      <c r="AT108" s="216" t="s">
        <v>125</v>
      </c>
      <c r="AU108" s="216" t="s">
        <v>87</v>
      </c>
      <c r="AY108" s="18" t="s">
        <v>122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85</v>
      </c>
      <c r="BK108" s="217">
        <f>ROUND(I108*H108,2)</f>
        <v>0</v>
      </c>
      <c r="BL108" s="18" t="s">
        <v>130</v>
      </c>
      <c r="BM108" s="216" t="s">
        <v>178</v>
      </c>
    </row>
    <row r="109" s="2" customFormat="1">
      <c r="A109" s="39"/>
      <c r="B109" s="40"/>
      <c r="C109" s="41"/>
      <c r="D109" s="218" t="s">
        <v>132</v>
      </c>
      <c r="E109" s="41"/>
      <c r="F109" s="219" t="s">
        <v>179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132</v>
      </c>
      <c r="AU109" s="18" t="s">
        <v>87</v>
      </c>
    </row>
    <row r="110" s="12" customFormat="1" ht="22.8" customHeight="1">
      <c r="A110" s="12"/>
      <c r="B110" s="189"/>
      <c r="C110" s="190"/>
      <c r="D110" s="191" t="s">
        <v>76</v>
      </c>
      <c r="E110" s="203" t="s">
        <v>180</v>
      </c>
      <c r="F110" s="203" t="s">
        <v>181</v>
      </c>
      <c r="G110" s="190"/>
      <c r="H110" s="190"/>
      <c r="I110" s="193"/>
      <c r="J110" s="204">
        <f>BK110</f>
        <v>0</v>
      </c>
      <c r="K110" s="190"/>
      <c r="L110" s="195"/>
      <c r="M110" s="196"/>
      <c r="N110" s="197"/>
      <c r="O110" s="197"/>
      <c r="P110" s="198">
        <f>SUM(P111:P112)</f>
        <v>0</v>
      </c>
      <c r="Q110" s="197"/>
      <c r="R110" s="198">
        <f>SUM(R111:R112)</f>
        <v>0</v>
      </c>
      <c r="S110" s="197"/>
      <c r="T110" s="199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0" t="s">
        <v>121</v>
      </c>
      <c r="AT110" s="201" t="s">
        <v>76</v>
      </c>
      <c r="AU110" s="201" t="s">
        <v>85</v>
      </c>
      <c r="AY110" s="200" t="s">
        <v>122</v>
      </c>
      <c r="BK110" s="202">
        <f>SUM(BK111:BK112)</f>
        <v>0</v>
      </c>
    </row>
    <row r="111" s="2" customFormat="1" ht="16.5" customHeight="1">
      <c r="A111" s="39"/>
      <c r="B111" s="40"/>
      <c r="C111" s="205" t="s">
        <v>182</v>
      </c>
      <c r="D111" s="205" t="s">
        <v>125</v>
      </c>
      <c r="E111" s="206" t="s">
        <v>183</v>
      </c>
      <c r="F111" s="207" t="s">
        <v>184</v>
      </c>
      <c r="G111" s="208" t="s">
        <v>128</v>
      </c>
      <c r="H111" s="209">
        <v>1</v>
      </c>
      <c r="I111" s="210"/>
      <c r="J111" s="211">
        <f>ROUND(I111*H111,2)</f>
        <v>0</v>
      </c>
      <c r="K111" s="207" t="s">
        <v>129</v>
      </c>
      <c r="L111" s="45"/>
      <c r="M111" s="212" t="s">
        <v>19</v>
      </c>
      <c r="N111" s="213" t="s">
        <v>48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130</v>
      </c>
      <c r="AT111" s="216" t="s">
        <v>125</v>
      </c>
      <c r="AU111" s="216" t="s">
        <v>87</v>
      </c>
      <c r="AY111" s="18" t="s">
        <v>122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85</v>
      </c>
      <c r="BK111" s="217">
        <f>ROUND(I111*H111,2)</f>
        <v>0</v>
      </c>
      <c r="BL111" s="18" t="s">
        <v>130</v>
      </c>
      <c r="BM111" s="216" t="s">
        <v>185</v>
      </c>
    </row>
    <row r="112" s="2" customFormat="1">
      <c r="A112" s="39"/>
      <c r="B112" s="40"/>
      <c r="C112" s="41"/>
      <c r="D112" s="218" t="s">
        <v>132</v>
      </c>
      <c r="E112" s="41"/>
      <c r="F112" s="219" t="s">
        <v>186</v>
      </c>
      <c r="G112" s="41"/>
      <c r="H112" s="41"/>
      <c r="I112" s="220"/>
      <c r="J112" s="41"/>
      <c r="K112" s="41"/>
      <c r="L112" s="45"/>
      <c r="M112" s="245"/>
      <c r="N112" s="246"/>
      <c r="O112" s="247"/>
      <c r="P112" s="247"/>
      <c r="Q112" s="247"/>
      <c r="R112" s="247"/>
      <c r="S112" s="247"/>
      <c r="T112" s="248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132</v>
      </c>
      <c r="AU112" s="18" t="s">
        <v>87</v>
      </c>
    </row>
    <row r="113" s="2" customFormat="1" ht="6.96" customHeight="1">
      <c r="A113" s="39"/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45"/>
      <c r="M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</sheetData>
  <sheetProtection sheet="1" autoFilter="0" formatColumns="0" formatRows="0" objects="1" scenarios="1" spinCount="100000" saltValue="VYeqH7eW7E82329Ie5rUkIkZ0J3LxHiP4jmyFyNzBYGmkh8P1XKRIToiuhtye3vZ6Q7azoUqnM0NJs5nKNq2xg==" hashValue="ha4EnPlM/Xo+02iWETG3uRRc3R8dS5ORhq5CAc/eSUNIboXCvrwjKUvTylK7UaBLiSd2krB/jh3hjjeRtXkZeg==" algorithmName="SHA-512" password="CC35"/>
  <autoFilter ref="C83:K11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3254000"/>
    <hyperlink ref="F91" r:id="rId2" display="https://podminky.urs.cz/item/CS_URS_2025_01/032002000"/>
    <hyperlink ref="F93" r:id="rId3" display="https://podminky.urs.cz/item/CS_URS_2025_01/033203000"/>
    <hyperlink ref="F95" r:id="rId4" display="https://podminky.urs.cz/item/CS_URS_2025_01/034103000"/>
    <hyperlink ref="F97" r:id="rId5" display="https://podminky.urs.cz/item/CS_URS_2025_01/034503000"/>
    <hyperlink ref="F99" r:id="rId6" display="https://podminky.urs.cz/item/CS_URS_2025_01/039103000"/>
    <hyperlink ref="F101" r:id="rId7" display="https://podminky.urs.cz/item/CS_URS_2025_01/039203000"/>
    <hyperlink ref="F104" r:id="rId8" display="https://podminky.urs.cz/item/CS_URS_2025_01/043154000"/>
    <hyperlink ref="F109" r:id="rId9" display="https://podminky.urs.cz/item/CS_URS_2025_01/045203000"/>
    <hyperlink ref="F112" r:id="rId10" display="https://podminky.urs.cz/item/CS_URS_2025_01/0625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94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Revitalizace sportovních objektů ZŠ Mánesova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95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187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31. 3. 2025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ROUND(J101,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ROUND((SUM(BE101:BE318)),  2)</f>
        <v>0</v>
      </c>
      <c r="G33" s="39"/>
      <c r="H33" s="39"/>
      <c r="I33" s="149">
        <v>0.20999999999999999</v>
      </c>
      <c r="J33" s="148">
        <f>ROUND(((SUM(BE101:BE318))*I33),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ROUND((SUM(BF101:BF318)),  2)</f>
        <v>0</v>
      </c>
      <c r="G34" s="39"/>
      <c r="H34" s="39"/>
      <c r="I34" s="149">
        <v>0.12</v>
      </c>
      <c r="J34" s="148">
        <f>ROUND(((SUM(BF101:BF318))*I34),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ROUND((SUM(BG101:BG318)),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ROUND((SUM(BH101:BH318)),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ROUND((SUM(BI101:BI318)),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Revitalizace sportovních objektů ZŠ Mánesova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01 - Úprava běžecké dráhy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Otrokovice</v>
      </c>
      <c r="G52" s="41"/>
      <c r="H52" s="41"/>
      <c r="I52" s="33" t="s">
        <v>23</v>
      </c>
      <c r="J52" s="73" t="str">
        <f>IF(J12="","",J12)</f>
        <v>31. 3. 2025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Otrokovice</v>
      </c>
      <c r="G54" s="41"/>
      <c r="H54" s="41"/>
      <c r="I54" s="33" t="s">
        <v>33</v>
      </c>
      <c r="J54" s="37" t="str">
        <f>E21</f>
        <v>CleverFox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Marek Pala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98</v>
      </c>
      <c r="D57" s="163"/>
      <c r="E57" s="163"/>
      <c r="F57" s="163"/>
      <c r="G57" s="163"/>
      <c r="H57" s="163"/>
      <c r="I57" s="163"/>
      <c r="J57" s="164" t="s">
        <v>99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J101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100</v>
      </c>
    </row>
    <row r="60" s="9" customFormat="1" ht="24.96" customHeight="1">
      <c r="A60" s="9"/>
      <c r="B60" s="166"/>
      <c r="C60" s="167"/>
      <c r="D60" s="168" t="s">
        <v>188</v>
      </c>
      <c r="E60" s="169"/>
      <c r="F60" s="169"/>
      <c r="G60" s="169"/>
      <c r="H60" s="169"/>
      <c r="I60" s="169"/>
      <c r="J60" s="170">
        <f>J102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189</v>
      </c>
      <c r="E61" s="175"/>
      <c r="F61" s="175"/>
      <c r="G61" s="175"/>
      <c r="H61" s="175"/>
      <c r="I61" s="175"/>
      <c r="J61" s="176">
        <f>J103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2"/>
      <c r="C62" s="173"/>
      <c r="D62" s="174" t="s">
        <v>190</v>
      </c>
      <c r="E62" s="175"/>
      <c r="F62" s="175"/>
      <c r="G62" s="175"/>
      <c r="H62" s="175"/>
      <c r="I62" s="175"/>
      <c r="J62" s="176">
        <f>J104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2"/>
      <c r="C63" s="173"/>
      <c r="D63" s="174" t="s">
        <v>191</v>
      </c>
      <c r="E63" s="175"/>
      <c r="F63" s="175"/>
      <c r="G63" s="175"/>
      <c r="H63" s="175"/>
      <c r="I63" s="175"/>
      <c r="J63" s="176">
        <f>J120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2"/>
      <c r="C64" s="173"/>
      <c r="D64" s="174" t="s">
        <v>192</v>
      </c>
      <c r="E64" s="175"/>
      <c r="F64" s="175"/>
      <c r="G64" s="175"/>
      <c r="H64" s="175"/>
      <c r="I64" s="175"/>
      <c r="J64" s="176">
        <f>J126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2"/>
      <c r="C65" s="173"/>
      <c r="D65" s="174" t="s">
        <v>193</v>
      </c>
      <c r="E65" s="175"/>
      <c r="F65" s="175"/>
      <c r="G65" s="175"/>
      <c r="H65" s="175"/>
      <c r="I65" s="175"/>
      <c r="J65" s="176">
        <f>J150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2"/>
      <c r="C66" s="173"/>
      <c r="D66" s="174" t="s">
        <v>194</v>
      </c>
      <c r="E66" s="175"/>
      <c r="F66" s="175"/>
      <c r="G66" s="175"/>
      <c r="H66" s="175"/>
      <c r="I66" s="175"/>
      <c r="J66" s="176">
        <f>J165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195</v>
      </c>
      <c r="E67" s="175"/>
      <c r="F67" s="175"/>
      <c r="G67" s="175"/>
      <c r="H67" s="175"/>
      <c r="I67" s="175"/>
      <c r="J67" s="176">
        <f>J170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2"/>
      <c r="C68" s="173"/>
      <c r="D68" s="174" t="s">
        <v>196</v>
      </c>
      <c r="E68" s="175"/>
      <c r="F68" s="175"/>
      <c r="G68" s="175"/>
      <c r="H68" s="175"/>
      <c r="I68" s="175"/>
      <c r="J68" s="176">
        <f>J171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197</v>
      </c>
      <c r="E69" s="175"/>
      <c r="F69" s="175"/>
      <c r="G69" s="175"/>
      <c r="H69" s="175"/>
      <c r="I69" s="175"/>
      <c r="J69" s="176">
        <f>J177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2"/>
      <c r="C70" s="173"/>
      <c r="D70" s="174" t="s">
        <v>198</v>
      </c>
      <c r="E70" s="175"/>
      <c r="F70" s="175"/>
      <c r="G70" s="175"/>
      <c r="H70" s="175"/>
      <c r="I70" s="175"/>
      <c r="J70" s="176">
        <f>J178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2"/>
      <c r="C71" s="173"/>
      <c r="D71" s="174" t="s">
        <v>199</v>
      </c>
      <c r="E71" s="175"/>
      <c r="F71" s="175"/>
      <c r="G71" s="175"/>
      <c r="H71" s="175"/>
      <c r="I71" s="175"/>
      <c r="J71" s="176">
        <f>J183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2"/>
      <c r="C72" s="173"/>
      <c r="D72" s="174" t="s">
        <v>200</v>
      </c>
      <c r="E72" s="175"/>
      <c r="F72" s="175"/>
      <c r="G72" s="175"/>
      <c r="H72" s="175"/>
      <c r="I72" s="175"/>
      <c r="J72" s="176">
        <f>J204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201</v>
      </c>
      <c r="E73" s="175"/>
      <c r="F73" s="175"/>
      <c r="G73" s="175"/>
      <c r="H73" s="175"/>
      <c r="I73" s="175"/>
      <c r="J73" s="176">
        <f>J208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72"/>
      <c r="C74" s="173"/>
      <c r="D74" s="174" t="s">
        <v>202</v>
      </c>
      <c r="E74" s="175"/>
      <c r="F74" s="175"/>
      <c r="G74" s="175"/>
      <c r="H74" s="175"/>
      <c r="I74" s="175"/>
      <c r="J74" s="176">
        <f>J209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203</v>
      </c>
      <c r="E75" s="175"/>
      <c r="F75" s="175"/>
      <c r="G75" s="175"/>
      <c r="H75" s="175"/>
      <c r="I75" s="175"/>
      <c r="J75" s="176">
        <f>J256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72"/>
      <c r="C76" s="173"/>
      <c r="D76" s="174" t="s">
        <v>204</v>
      </c>
      <c r="E76" s="175"/>
      <c r="F76" s="175"/>
      <c r="G76" s="175"/>
      <c r="H76" s="175"/>
      <c r="I76" s="175"/>
      <c r="J76" s="176">
        <f>J257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72"/>
      <c r="C77" s="173"/>
      <c r="D77" s="174" t="s">
        <v>205</v>
      </c>
      <c r="E77" s="175"/>
      <c r="F77" s="175"/>
      <c r="G77" s="175"/>
      <c r="H77" s="175"/>
      <c r="I77" s="175"/>
      <c r="J77" s="176">
        <f>J270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72"/>
      <c r="C78" s="173"/>
      <c r="D78" s="174" t="s">
        <v>206</v>
      </c>
      <c r="E78" s="175"/>
      <c r="F78" s="175"/>
      <c r="G78" s="175"/>
      <c r="H78" s="175"/>
      <c r="I78" s="175"/>
      <c r="J78" s="176">
        <f>J285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207</v>
      </c>
      <c r="E79" s="175"/>
      <c r="F79" s="175"/>
      <c r="G79" s="175"/>
      <c r="H79" s="175"/>
      <c r="I79" s="175"/>
      <c r="J79" s="176">
        <f>J289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2"/>
      <c r="C80" s="173"/>
      <c r="D80" s="174" t="s">
        <v>208</v>
      </c>
      <c r="E80" s="175"/>
      <c r="F80" s="175"/>
      <c r="G80" s="175"/>
      <c r="H80" s="175"/>
      <c r="I80" s="175"/>
      <c r="J80" s="176">
        <f>J309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66"/>
      <c r="C81" s="167"/>
      <c r="D81" s="168" t="s">
        <v>209</v>
      </c>
      <c r="E81" s="169"/>
      <c r="F81" s="169"/>
      <c r="G81" s="169"/>
      <c r="H81" s="169"/>
      <c r="I81" s="169"/>
      <c r="J81" s="170">
        <f>J312</f>
        <v>0</v>
      </c>
      <c r="K81" s="167"/>
      <c r="L81" s="17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2" customFormat="1" ht="21.84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7" s="2" customFormat="1" ht="6.96" customHeight="1">
      <c r="A87" s="39"/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4.96" customHeight="1">
      <c r="A88" s="39"/>
      <c r="B88" s="40"/>
      <c r="C88" s="24" t="s">
        <v>106</v>
      </c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16</v>
      </c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161" t="str">
        <f>E7</f>
        <v>Revitalizace sportovních objektů ZŠ Mánesova</v>
      </c>
      <c r="F91" s="33"/>
      <c r="G91" s="33"/>
      <c r="H91" s="33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2" customHeight="1">
      <c r="A92" s="39"/>
      <c r="B92" s="40"/>
      <c r="C92" s="33" t="s">
        <v>95</v>
      </c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6.5" customHeight="1">
      <c r="A93" s="39"/>
      <c r="B93" s="40"/>
      <c r="C93" s="41"/>
      <c r="D93" s="41"/>
      <c r="E93" s="70" t="str">
        <f>E9</f>
        <v>SO 01 - Úprava běžecké dráhy</v>
      </c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2" customHeight="1">
      <c r="A95" s="39"/>
      <c r="B95" s="40"/>
      <c r="C95" s="33" t="s">
        <v>21</v>
      </c>
      <c r="D95" s="41"/>
      <c r="E95" s="41"/>
      <c r="F95" s="28" t="str">
        <f>F12</f>
        <v>Otrokovice</v>
      </c>
      <c r="G95" s="41"/>
      <c r="H95" s="41"/>
      <c r="I95" s="33" t="s">
        <v>23</v>
      </c>
      <c r="J95" s="73" t="str">
        <f>IF(J12="","",J12)</f>
        <v>31. 3. 2025</v>
      </c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6.96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5.15" customHeight="1">
      <c r="A97" s="39"/>
      <c r="B97" s="40"/>
      <c r="C97" s="33" t="s">
        <v>25</v>
      </c>
      <c r="D97" s="41"/>
      <c r="E97" s="41"/>
      <c r="F97" s="28" t="str">
        <f>E15</f>
        <v>Město Otrokovice</v>
      </c>
      <c r="G97" s="41"/>
      <c r="H97" s="41"/>
      <c r="I97" s="33" t="s">
        <v>33</v>
      </c>
      <c r="J97" s="37" t="str">
        <f>E21</f>
        <v>CleverFox s.r.o.</v>
      </c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31</v>
      </c>
      <c r="D98" s="41"/>
      <c r="E98" s="41"/>
      <c r="F98" s="28" t="str">
        <f>IF(E18="","",E18)</f>
        <v>Vyplň údaj</v>
      </c>
      <c r="G98" s="41"/>
      <c r="H98" s="41"/>
      <c r="I98" s="33" t="s">
        <v>38</v>
      </c>
      <c r="J98" s="37" t="str">
        <f>E24</f>
        <v>Marek Pala</v>
      </c>
      <c r="K98" s="41"/>
      <c r="L98" s="13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11" customFormat="1" ht="29.28" customHeight="1">
      <c r="A100" s="178"/>
      <c r="B100" s="179"/>
      <c r="C100" s="180" t="s">
        <v>107</v>
      </c>
      <c r="D100" s="181" t="s">
        <v>62</v>
      </c>
      <c r="E100" s="181" t="s">
        <v>58</v>
      </c>
      <c r="F100" s="181" t="s">
        <v>59</v>
      </c>
      <c r="G100" s="181" t="s">
        <v>108</v>
      </c>
      <c r="H100" s="181" t="s">
        <v>109</v>
      </c>
      <c r="I100" s="181" t="s">
        <v>110</v>
      </c>
      <c r="J100" s="181" t="s">
        <v>99</v>
      </c>
      <c r="K100" s="182" t="s">
        <v>111</v>
      </c>
      <c r="L100" s="183"/>
      <c r="M100" s="93" t="s">
        <v>19</v>
      </c>
      <c r="N100" s="94" t="s">
        <v>47</v>
      </c>
      <c r="O100" s="94" t="s">
        <v>112</v>
      </c>
      <c r="P100" s="94" t="s">
        <v>113</v>
      </c>
      <c r="Q100" s="94" t="s">
        <v>114</v>
      </c>
      <c r="R100" s="94" t="s">
        <v>115</v>
      </c>
      <c r="S100" s="94" t="s">
        <v>116</v>
      </c>
      <c r="T100" s="95" t="s">
        <v>117</v>
      </c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</row>
    <row r="101" s="2" customFormat="1" ht="22.8" customHeight="1">
      <c r="A101" s="39"/>
      <c r="B101" s="40"/>
      <c r="C101" s="100" t="s">
        <v>118</v>
      </c>
      <c r="D101" s="41"/>
      <c r="E101" s="41"/>
      <c r="F101" s="41"/>
      <c r="G101" s="41"/>
      <c r="H101" s="41"/>
      <c r="I101" s="41"/>
      <c r="J101" s="184">
        <f>BK101</f>
        <v>0</v>
      </c>
      <c r="K101" s="41"/>
      <c r="L101" s="45"/>
      <c r="M101" s="96"/>
      <c r="N101" s="185"/>
      <c r="O101" s="97"/>
      <c r="P101" s="186">
        <f>P102+P312</f>
        <v>0</v>
      </c>
      <c r="Q101" s="97"/>
      <c r="R101" s="186">
        <f>R102+R312</f>
        <v>97.253504200000009</v>
      </c>
      <c r="S101" s="97"/>
      <c r="T101" s="187">
        <f>T102+T312</f>
        <v>292.28999999999996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76</v>
      </c>
      <c r="AU101" s="18" t="s">
        <v>100</v>
      </c>
      <c r="BK101" s="188">
        <f>BK102+BK312</f>
        <v>0</v>
      </c>
    </row>
    <row r="102" s="12" customFormat="1" ht="25.92" customHeight="1">
      <c r="A102" s="12"/>
      <c r="B102" s="189"/>
      <c r="C102" s="190"/>
      <c r="D102" s="191" t="s">
        <v>76</v>
      </c>
      <c r="E102" s="192" t="s">
        <v>210</v>
      </c>
      <c r="F102" s="192" t="s">
        <v>211</v>
      </c>
      <c r="G102" s="190"/>
      <c r="H102" s="190"/>
      <c r="I102" s="193"/>
      <c r="J102" s="194">
        <f>BK102</f>
        <v>0</v>
      </c>
      <c r="K102" s="190"/>
      <c r="L102" s="195"/>
      <c r="M102" s="196"/>
      <c r="N102" s="197"/>
      <c r="O102" s="197"/>
      <c r="P102" s="198">
        <f>P103+P170+P177+P208+P256+P289+P309</f>
        <v>0</v>
      </c>
      <c r="Q102" s="197"/>
      <c r="R102" s="198">
        <f>R103+R170+R177+R208+R256+R289+R309</f>
        <v>97.253504200000009</v>
      </c>
      <c r="S102" s="197"/>
      <c r="T102" s="199">
        <f>T103+T170+T177+T208+T256+T289+T309</f>
        <v>292.28999999999996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85</v>
      </c>
      <c r="AT102" s="201" t="s">
        <v>76</v>
      </c>
      <c r="AU102" s="201" t="s">
        <v>77</v>
      </c>
      <c r="AY102" s="200" t="s">
        <v>122</v>
      </c>
      <c r="BK102" s="202">
        <f>BK103+BK170+BK177+BK208+BK256+BK289+BK309</f>
        <v>0</v>
      </c>
    </row>
    <row r="103" s="12" customFormat="1" ht="22.8" customHeight="1">
      <c r="A103" s="12"/>
      <c r="B103" s="189"/>
      <c r="C103" s="190"/>
      <c r="D103" s="191" t="s">
        <v>76</v>
      </c>
      <c r="E103" s="203" t="s">
        <v>85</v>
      </c>
      <c r="F103" s="203" t="s">
        <v>212</v>
      </c>
      <c r="G103" s="190"/>
      <c r="H103" s="190"/>
      <c r="I103" s="193"/>
      <c r="J103" s="204">
        <f>BK103</f>
        <v>0</v>
      </c>
      <c r="K103" s="190"/>
      <c r="L103" s="195"/>
      <c r="M103" s="196"/>
      <c r="N103" s="197"/>
      <c r="O103" s="197"/>
      <c r="P103" s="198">
        <f>P104+P120+P126+P150+P165</f>
        <v>0</v>
      </c>
      <c r="Q103" s="197"/>
      <c r="R103" s="198">
        <f>R104+R120+R126+R150+R165</f>
        <v>25.199999999999999</v>
      </c>
      <c r="S103" s="197"/>
      <c r="T103" s="199">
        <f>T104+T120+T126+T150+T165</f>
        <v>148.28999999999999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0" t="s">
        <v>85</v>
      </c>
      <c r="AT103" s="201" t="s">
        <v>76</v>
      </c>
      <c r="AU103" s="201" t="s">
        <v>85</v>
      </c>
      <c r="AY103" s="200" t="s">
        <v>122</v>
      </c>
      <c r="BK103" s="202">
        <f>BK104+BK120+BK126+BK150+BK165</f>
        <v>0</v>
      </c>
    </row>
    <row r="104" s="12" customFormat="1" ht="20.88" customHeight="1">
      <c r="A104" s="12"/>
      <c r="B104" s="189"/>
      <c r="C104" s="190"/>
      <c r="D104" s="191" t="s">
        <v>76</v>
      </c>
      <c r="E104" s="203" t="s">
        <v>213</v>
      </c>
      <c r="F104" s="203" t="s">
        <v>214</v>
      </c>
      <c r="G104" s="190"/>
      <c r="H104" s="190"/>
      <c r="I104" s="193"/>
      <c r="J104" s="204">
        <f>BK104</f>
        <v>0</v>
      </c>
      <c r="K104" s="190"/>
      <c r="L104" s="195"/>
      <c r="M104" s="196"/>
      <c r="N104" s="197"/>
      <c r="O104" s="197"/>
      <c r="P104" s="198">
        <f>SUM(P105:P119)</f>
        <v>0</v>
      </c>
      <c r="Q104" s="197"/>
      <c r="R104" s="198">
        <f>SUM(R105:R119)</f>
        <v>0</v>
      </c>
      <c r="S104" s="197"/>
      <c r="T104" s="199">
        <f>SUM(T105:T119)</f>
        <v>148.28999999999999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85</v>
      </c>
      <c r="AT104" s="201" t="s">
        <v>76</v>
      </c>
      <c r="AU104" s="201" t="s">
        <v>87</v>
      </c>
      <c r="AY104" s="200" t="s">
        <v>122</v>
      </c>
      <c r="BK104" s="202">
        <f>SUM(BK105:BK119)</f>
        <v>0</v>
      </c>
    </row>
    <row r="105" s="2" customFormat="1" ht="55.5" customHeight="1">
      <c r="A105" s="39"/>
      <c r="B105" s="40"/>
      <c r="C105" s="205" t="s">
        <v>85</v>
      </c>
      <c r="D105" s="205" t="s">
        <v>125</v>
      </c>
      <c r="E105" s="206" t="s">
        <v>215</v>
      </c>
      <c r="F105" s="207" t="s">
        <v>216</v>
      </c>
      <c r="G105" s="208" t="s">
        <v>217</v>
      </c>
      <c r="H105" s="209">
        <v>9</v>
      </c>
      <c r="I105" s="210"/>
      <c r="J105" s="211">
        <f>ROUND(I105*H105,2)</f>
        <v>0</v>
      </c>
      <c r="K105" s="207" t="s">
        <v>129</v>
      </c>
      <c r="L105" s="45"/>
      <c r="M105" s="212" t="s">
        <v>19</v>
      </c>
      <c r="N105" s="213" t="s">
        <v>48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0.5</v>
      </c>
      <c r="T105" s="215">
        <f>S105*H105</f>
        <v>4.5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145</v>
      </c>
      <c r="AT105" s="216" t="s">
        <v>125</v>
      </c>
      <c r="AU105" s="216" t="s">
        <v>140</v>
      </c>
      <c r="AY105" s="18" t="s">
        <v>122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85</v>
      </c>
      <c r="BK105" s="217">
        <f>ROUND(I105*H105,2)</f>
        <v>0</v>
      </c>
      <c r="BL105" s="18" t="s">
        <v>145</v>
      </c>
      <c r="BM105" s="216" t="s">
        <v>218</v>
      </c>
    </row>
    <row r="106" s="2" customFormat="1">
      <c r="A106" s="39"/>
      <c r="B106" s="40"/>
      <c r="C106" s="41"/>
      <c r="D106" s="218" t="s">
        <v>132</v>
      </c>
      <c r="E106" s="41"/>
      <c r="F106" s="219" t="s">
        <v>219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132</v>
      </c>
      <c r="AU106" s="18" t="s">
        <v>140</v>
      </c>
    </row>
    <row r="107" s="13" customFormat="1">
      <c r="A107" s="13"/>
      <c r="B107" s="223"/>
      <c r="C107" s="224"/>
      <c r="D107" s="225" t="s">
        <v>171</v>
      </c>
      <c r="E107" s="226" t="s">
        <v>19</v>
      </c>
      <c r="F107" s="227" t="s">
        <v>220</v>
      </c>
      <c r="G107" s="224"/>
      <c r="H107" s="226" t="s">
        <v>19</v>
      </c>
      <c r="I107" s="228"/>
      <c r="J107" s="224"/>
      <c r="K107" s="224"/>
      <c r="L107" s="229"/>
      <c r="M107" s="230"/>
      <c r="N107" s="231"/>
      <c r="O107" s="231"/>
      <c r="P107" s="231"/>
      <c r="Q107" s="231"/>
      <c r="R107" s="231"/>
      <c r="S107" s="231"/>
      <c r="T107" s="23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3" t="s">
        <v>171</v>
      </c>
      <c r="AU107" s="233" t="s">
        <v>140</v>
      </c>
      <c r="AV107" s="13" t="s">
        <v>85</v>
      </c>
      <c r="AW107" s="13" t="s">
        <v>37</v>
      </c>
      <c r="AX107" s="13" t="s">
        <v>77</v>
      </c>
      <c r="AY107" s="233" t="s">
        <v>122</v>
      </c>
    </row>
    <row r="108" s="14" customFormat="1">
      <c r="A108" s="14"/>
      <c r="B108" s="234"/>
      <c r="C108" s="235"/>
      <c r="D108" s="225" t="s">
        <v>171</v>
      </c>
      <c r="E108" s="236" t="s">
        <v>19</v>
      </c>
      <c r="F108" s="237" t="s">
        <v>221</v>
      </c>
      <c r="G108" s="235"/>
      <c r="H108" s="238">
        <v>9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4" t="s">
        <v>171</v>
      </c>
      <c r="AU108" s="244" t="s">
        <v>140</v>
      </c>
      <c r="AV108" s="14" t="s">
        <v>87</v>
      </c>
      <c r="AW108" s="14" t="s">
        <v>37</v>
      </c>
      <c r="AX108" s="14" t="s">
        <v>77</v>
      </c>
      <c r="AY108" s="244" t="s">
        <v>122</v>
      </c>
    </row>
    <row r="109" s="2" customFormat="1" ht="55.5" customHeight="1">
      <c r="A109" s="39"/>
      <c r="B109" s="40"/>
      <c r="C109" s="205" t="s">
        <v>87</v>
      </c>
      <c r="D109" s="205" t="s">
        <v>125</v>
      </c>
      <c r="E109" s="206" t="s">
        <v>222</v>
      </c>
      <c r="F109" s="207" t="s">
        <v>223</v>
      </c>
      <c r="G109" s="208" t="s">
        <v>217</v>
      </c>
      <c r="H109" s="209">
        <v>319</v>
      </c>
      <c r="I109" s="210"/>
      <c r="J109" s="211">
        <f>ROUND(I109*H109,2)</f>
        <v>0</v>
      </c>
      <c r="K109" s="207" t="s">
        <v>129</v>
      </c>
      <c r="L109" s="45"/>
      <c r="M109" s="212" t="s">
        <v>19</v>
      </c>
      <c r="N109" s="213" t="s">
        <v>48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0.28999999999999998</v>
      </c>
      <c r="T109" s="215">
        <f>S109*H109</f>
        <v>92.509999999999991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145</v>
      </c>
      <c r="AT109" s="216" t="s">
        <v>125</v>
      </c>
      <c r="AU109" s="216" t="s">
        <v>140</v>
      </c>
      <c r="AY109" s="18" t="s">
        <v>122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85</v>
      </c>
      <c r="BK109" s="217">
        <f>ROUND(I109*H109,2)</f>
        <v>0</v>
      </c>
      <c r="BL109" s="18" t="s">
        <v>145</v>
      </c>
      <c r="BM109" s="216" t="s">
        <v>224</v>
      </c>
    </row>
    <row r="110" s="2" customFormat="1">
      <c r="A110" s="39"/>
      <c r="B110" s="40"/>
      <c r="C110" s="41"/>
      <c r="D110" s="218" t="s">
        <v>132</v>
      </c>
      <c r="E110" s="41"/>
      <c r="F110" s="219" t="s">
        <v>225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132</v>
      </c>
      <c r="AU110" s="18" t="s">
        <v>140</v>
      </c>
    </row>
    <row r="111" s="13" customFormat="1">
      <c r="A111" s="13"/>
      <c r="B111" s="223"/>
      <c r="C111" s="224"/>
      <c r="D111" s="225" t="s">
        <v>171</v>
      </c>
      <c r="E111" s="226" t="s">
        <v>19</v>
      </c>
      <c r="F111" s="227" t="s">
        <v>226</v>
      </c>
      <c r="G111" s="224"/>
      <c r="H111" s="226" t="s">
        <v>19</v>
      </c>
      <c r="I111" s="228"/>
      <c r="J111" s="224"/>
      <c r="K111" s="224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171</v>
      </c>
      <c r="AU111" s="233" t="s">
        <v>140</v>
      </c>
      <c r="AV111" s="13" t="s">
        <v>85</v>
      </c>
      <c r="AW111" s="13" t="s">
        <v>37</v>
      </c>
      <c r="AX111" s="13" t="s">
        <v>77</v>
      </c>
      <c r="AY111" s="233" t="s">
        <v>122</v>
      </c>
    </row>
    <row r="112" s="14" customFormat="1">
      <c r="A112" s="14"/>
      <c r="B112" s="234"/>
      <c r="C112" s="235"/>
      <c r="D112" s="225" t="s">
        <v>171</v>
      </c>
      <c r="E112" s="236" t="s">
        <v>19</v>
      </c>
      <c r="F112" s="237" t="s">
        <v>227</v>
      </c>
      <c r="G112" s="235"/>
      <c r="H112" s="238">
        <v>319</v>
      </c>
      <c r="I112" s="239"/>
      <c r="J112" s="235"/>
      <c r="K112" s="235"/>
      <c r="L112" s="240"/>
      <c r="M112" s="241"/>
      <c r="N112" s="242"/>
      <c r="O112" s="242"/>
      <c r="P112" s="242"/>
      <c r="Q112" s="242"/>
      <c r="R112" s="242"/>
      <c r="S112" s="242"/>
      <c r="T112" s="24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4" t="s">
        <v>171</v>
      </c>
      <c r="AU112" s="244" t="s">
        <v>140</v>
      </c>
      <c r="AV112" s="14" t="s">
        <v>87</v>
      </c>
      <c r="AW112" s="14" t="s">
        <v>37</v>
      </c>
      <c r="AX112" s="14" t="s">
        <v>77</v>
      </c>
      <c r="AY112" s="244" t="s">
        <v>122</v>
      </c>
    </row>
    <row r="113" s="2" customFormat="1" ht="49.05" customHeight="1">
      <c r="A113" s="39"/>
      <c r="B113" s="40"/>
      <c r="C113" s="205" t="s">
        <v>140</v>
      </c>
      <c r="D113" s="205" t="s">
        <v>125</v>
      </c>
      <c r="E113" s="206" t="s">
        <v>228</v>
      </c>
      <c r="F113" s="207" t="s">
        <v>229</v>
      </c>
      <c r="G113" s="208" t="s">
        <v>230</v>
      </c>
      <c r="H113" s="209">
        <v>149</v>
      </c>
      <c r="I113" s="210"/>
      <c r="J113" s="211">
        <f>ROUND(I113*H113,2)</f>
        <v>0</v>
      </c>
      <c r="K113" s="207" t="s">
        <v>129</v>
      </c>
      <c r="L113" s="45"/>
      <c r="M113" s="212" t="s">
        <v>19</v>
      </c>
      <c r="N113" s="213" t="s">
        <v>48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0.20499999999999999</v>
      </c>
      <c r="T113" s="215">
        <f>S113*H113</f>
        <v>30.544999999999998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145</v>
      </c>
      <c r="AT113" s="216" t="s">
        <v>125</v>
      </c>
      <c r="AU113" s="216" t="s">
        <v>140</v>
      </c>
      <c r="AY113" s="18" t="s">
        <v>122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85</v>
      </c>
      <c r="BK113" s="217">
        <f>ROUND(I113*H113,2)</f>
        <v>0</v>
      </c>
      <c r="BL113" s="18" t="s">
        <v>145</v>
      </c>
      <c r="BM113" s="216" t="s">
        <v>231</v>
      </c>
    </row>
    <row r="114" s="2" customFormat="1">
      <c r="A114" s="39"/>
      <c r="B114" s="40"/>
      <c r="C114" s="41"/>
      <c r="D114" s="218" t="s">
        <v>132</v>
      </c>
      <c r="E114" s="41"/>
      <c r="F114" s="219" t="s">
        <v>232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132</v>
      </c>
      <c r="AU114" s="18" t="s">
        <v>140</v>
      </c>
    </row>
    <row r="115" s="13" customFormat="1">
      <c r="A115" s="13"/>
      <c r="B115" s="223"/>
      <c r="C115" s="224"/>
      <c r="D115" s="225" t="s">
        <v>171</v>
      </c>
      <c r="E115" s="226" t="s">
        <v>19</v>
      </c>
      <c r="F115" s="227" t="s">
        <v>233</v>
      </c>
      <c r="G115" s="224"/>
      <c r="H115" s="226" t="s">
        <v>19</v>
      </c>
      <c r="I115" s="228"/>
      <c r="J115" s="224"/>
      <c r="K115" s="224"/>
      <c r="L115" s="229"/>
      <c r="M115" s="230"/>
      <c r="N115" s="231"/>
      <c r="O115" s="231"/>
      <c r="P115" s="231"/>
      <c r="Q115" s="231"/>
      <c r="R115" s="231"/>
      <c r="S115" s="231"/>
      <c r="T115" s="23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3" t="s">
        <v>171</v>
      </c>
      <c r="AU115" s="233" t="s">
        <v>140</v>
      </c>
      <c r="AV115" s="13" t="s">
        <v>85</v>
      </c>
      <c r="AW115" s="13" t="s">
        <v>37</v>
      </c>
      <c r="AX115" s="13" t="s">
        <v>77</v>
      </c>
      <c r="AY115" s="233" t="s">
        <v>122</v>
      </c>
    </row>
    <row r="116" s="14" customFormat="1">
      <c r="A116" s="14"/>
      <c r="B116" s="234"/>
      <c r="C116" s="235"/>
      <c r="D116" s="225" t="s">
        <v>171</v>
      </c>
      <c r="E116" s="236" t="s">
        <v>19</v>
      </c>
      <c r="F116" s="237" t="s">
        <v>234</v>
      </c>
      <c r="G116" s="235"/>
      <c r="H116" s="238">
        <v>149</v>
      </c>
      <c r="I116" s="239"/>
      <c r="J116" s="235"/>
      <c r="K116" s="235"/>
      <c r="L116" s="240"/>
      <c r="M116" s="241"/>
      <c r="N116" s="242"/>
      <c r="O116" s="242"/>
      <c r="P116" s="242"/>
      <c r="Q116" s="242"/>
      <c r="R116" s="242"/>
      <c r="S116" s="242"/>
      <c r="T116" s="24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4" t="s">
        <v>171</v>
      </c>
      <c r="AU116" s="244" t="s">
        <v>140</v>
      </c>
      <c r="AV116" s="14" t="s">
        <v>87</v>
      </c>
      <c r="AW116" s="14" t="s">
        <v>37</v>
      </c>
      <c r="AX116" s="14" t="s">
        <v>77</v>
      </c>
      <c r="AY116" s="244" t="s">
        <v>122</v>
      </c>
    </row>
    <row r="117" s="2" customFormat="1" ht="44.25" customHeight="1">
      <c r="A117" s="39"/>
      <c r="B117" s="40"/>
      <c r="C117" s="205" t="s">
        <v>145</v>
      </c>
      <c r="D117" s="205" t="s">
        <v>125</v>
      </c>
      <c r="E117" s="206" t="s">
        <v>235</v>
      </c>
      <c r="F117" s="207" t="s">
        <v>236</v>
      </c>
      <c r="G117" s="208" t="s">
        <v>217</v>
      </c>
      <c r="H117" s="209">
        <v>319</v>
      </c>
      <c r="I117" s="210"/>
      <c r="J117" s="211">
        <f>ROUND(I117*H117,2)</f>
        <v>0</v>
      </c>
      <c r="K117" s="207" t="s">
        <v>19</v>
      </c>
      <c r="L117" s="45"/>
      <c r="M117" s="212" t="s">
        <v>19</v>
      </c>
      <c r="N117" s="213" t="s">
        <v>48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0.065000000000000002</v>
      </c>
      <c r="T117" s="215">
        <f>S117*H117</f>
        <v>20.734999999999999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145</v>
      </c>
      <c r="AT117" s="216" t="s">
        <v>125</v>
      </c>
      <c r="AU117" s="216" t="s">
        <v>140</v>
      </c>
      <c r="AY117" s="18" t="s">
        <v>122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85</v>
      </c>
      <c r="BK117" s="217">
        <f>ROUND(I117*H117,2)</f>
        <v>0</v>
      </c>
      <c r="BL117" s="18" t="s">
        <v>145</v>
      </c>
      <c r="BM117" s="216" t="s">
        <v>237</v>
      </c>
    </row>
    <row r="118" s="13" customFormat="1">
      <c r="A118" s="13"/>
      <c r="B118" s="223"/>
      <c r="C118" s="224"/>
      <c r="D118" s="225" t="s">
        <v>171</v>
      </c>
      <c r="E118" s="226" t="s">
        <v>19</v>
      </c>
      <c r="F118" s="227" t="s">
        <v>226</v>
      </c>
      <c r="G118" s="224"/>
      <c r="H118" s="226" t="s">
        <v>19</v>
      </c>
      <c r="I118" s="228"/>
      <c r="J118" s="224"/>
      <c r="K118" s="224"/>
      <c r="L118" s="229"/>
      <c r="M118" s="230"/>
      <c r="N118" s="231"/>
      <c r="O118" s="231"/>
      <c r="P118" s="231"/>
      <c r="Q118" s="231"/>
      <c r="R118" s="231"/>
      <c r="S118" s="231"/>
      <c r="T118" s="23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3" t="s">
        <v>171</v>
      </c>
      <c r="AU118" s="233" t="s">
        <v>140</v>
      </c>
      <c r="AV118" s="13" t="s">
        <v>85</v>
      </c>
      <c r="AW118" s="13" t="s">
        <v>37</v>
      </c>
      <c r="AX118" s="13" t="s">
        <v>77</v>
      </c>
      <c r="AY118" s="233" t="s">
        <v>122</v>
      </c>
    </row>
    <row r="119" s="14" customFormat="1">
      <c r="A119" s="14"/>
      <c r="B119" s="234"/>
      <c r="C119" s="235"/>
      <c r="D119" s="225" t="s">
        <v>171</v>
      </c>
      <c r="E119" s="236" t="s">
        <v>19</v>
      </c>
      <c r="F119" s="237" t="s">
        <v>227</v>
      </c>
      <c r="G119" s="235"/>
      <c r="H119" s="238">
        <v>319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4" t="s">
        <v>171</v>
      </c>
      <c r="AU119" s="244" t="s">
        <v>140</v>
      </c>
      <c r="AV119" s="14" t="s">
        <v>87</v>
      </c>
      <c r="AW119" s="14" t="s">
        <v>37</v>
      </c>
      <c r="AX119" s="14" t="s">
        <v>77</v>
      </c>
      <c r="AY119" s="244" t="s">
        <v>122</v>
      </c>
    </row>
    <row r="120" s="12" customFormat="1" ht="20.88" customHeight="1">
      <c r="A120" s="12"/>
      <c r="B120" s="189"/>
      <c r="C120" s="190"/>
      <c r="D120" s="191" t="s">
        <v>76</v>
      </c>
      <c r="E120" s="203" t="s">
        <v>238</v>
      </c>
      <c r="F120" s="203" t="s">
        <v>239</v>
      </c>
      <c r="G120" s="190"/>
      <c r="H120" s="190"/>
      <c r="I120" s="193"/>
      <c r="J120" s="204">
        <f>BK120</f>
        <v>0</v>
      </c>
      <c r="K120" s="190"/>
      <c r="L120" s="195"/>
      <c r="M120" s="196"/>
      <c r="N120" s="197"/>
      <c r="O120" s="197"/>
      <c r="P120" s="198">
        <f>SUM(P121:P125)</f>
        <v>0</v>
      </c>
      <c r="Q120" s="197"/>
      <c r="R120" s="198">
        <f>SUM(R121:R125)</f>
        <v>0</v>
      </c>
      <c r="S120" s="197"/>
      <c r="T120" s="199">
        <f>SUM(T121:T125)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0" t="s">
        <v>85</v>
      </c>
      <c r="AT120" s="201" t="s">
        <v>76</v>
      </c>
      <c r="AU120" s="201" t="s">
        <v>87</v>
      </c>
      <c r="AY120" s="200" t="s">
        <v>122</v>
      </c>
      <c r="BK120" s="202">
        <f>SUM(BK121:BK125)</f>
        <v>0</v>
      </c>
    </row>
    <row r="121" s="2" customFormat="1" ht="44.25" customHeight="1">
      <c r="A121" s="39"/>
      <c r="B121" s="40"/>
      <c r="C121" s="205" t="s">
        <v>121</v>
      </c>
      <c r="D121" s="205" t="s">
        <v>125</v>
      </c>
      <c r="E121" s="206" t="s">
        <v>240</v>
      </c>
      <c r="F121" s="207" t="s">
        <v>241</v>
      </c>
      <c r="G121" s="208" t="s">
        <v>242</v>
      </c>
      <c r="H121" s="209">
        <v>20.16</v>
      </c>
      <c r="I121" s="210"/>
      <c r="J121" s="211">
        <f>ROUND(I121*H121,2)</f>
        <v>0</v>
      </c>
      <c r="K121" s="207" t="s">
        <v>129</v>
      </c>
      <c r="L121" s="45"/>
      <c r="M121" s="212" t="s">
        <v>19</v>
      </c>
      <c r="N121" s="213" t="s">
        <v>48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145</v>
      </c>
      <c r="AT121" s="216" t="s">
        <v>125</v>
      </c>
      <c r="AU121" s="216" t="s">
        <v>140</v>
      </c>
      <c r="AY121" s="18" t="s">
        <v>122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85</v>
      </c>
      <c r="BK121" s="217">
        <f>ROUND(I121*H121,2)</f>
        <v>0</v>
      </c>
      <c r="BL121" s="18" t="s">
        <v>145</v>
      </c>
      <c r="BM121" s="216" t="s">
        <v>243</v>
      </c>
    </row>
    <row r="122" s="2" customFormat="1">
      <c r="A122" s="39"/>
      <c r="B122" s="40"/>
      <c r="C122" s="41"/>
      <c r="D122" s="218" t="s">
        <v>132</v>
      </c>
      <c r="E122" s="41"/>
      <c r="F122" s="219" t="s">
        <v>244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132</v>
      </c>
      <c r="AU122" s="18" t="s">
        <v>140</v>
      </c>
    </row>
    <row r="123" s="13" customFormat="1">
      <c r="A123" s="13"/>
      <c r="B123" s="223"/>
      <c r="C123" s="224"/>
      <c r="D123" s="225" t="s">
        <v>171</v>
      </c>
      <c r="E123" s="226" t="s">
        <v>19</v>
      </c>
      <c r="F123" s="227" t="s">
        <v>245</v>
      </c>
      <c r="G123" s="224"/>
      <c r="H123" s="226" t="s">
        <v>19</v>
      </c>
      <c r="I123" s="228"/>
      <c r="J123" s="224"/>
      <c r="K123" s="224"/>
      <c r="L123" s="229"/>
      <c r="M123" s="230"/>
      <c r="N123" s="231"/>
      <c r="O123" s="231"/>
      <c r="P123" s="231"/>
      <c r="Q123" s="231"/>
      <c r="R123" s="231"/>
      <c r="S123" s="231"/>
      <c r="T123" s="23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3" t="s">
        <v>171</v>
      </c>
      <c r="AU123" s="233" t="s">
        <v>140</v>
      </c>
      <c r="AV123" s="13" t="s">
        <v>85</v>
      </c>
      <c r="AW123" s="13" t="s">
        <v>37</v>
      </c>
      <c r="AX123" s="13" t="s">
        <v>77</v>
      </c>
      <c r="AY123" s="233" t="s">
        <v>122</v>
      </c>
    </row>
    <row r="124" s="14" customFormat="1">
      <c r="A124" s="14"/>
      <c r="B124" s="234"/>
      <c r="C124" s="235"/>
      <c r="D124" s="225" t="s">
        <v>171</v>
      </c>
      <c r="E124" s="236" t="s">
        <v>19</v>
      </c>
      <c r="F124" s="237" t="s">
        <v>246</v>
      </c>
      <c r="G124" s="235"/>
      <c r="H124" s="238">
        <v>14.4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4" t="s">
        <v>171</v>
      </c>
      <c r="AU124" s="244" t="s">
        <v>140</v>
      </c>
      <c r="AV124" s="14" t="s">
        <v>87</v>
      </c>
      <c r="AW124" s="14" t="s">
        <v>37</v>
      </c>
      <c r="AX124" s="14" t="s">
        <v>77</v>
      </c>
      <c r="AY124" s="244" t="s">
        <v>122</v>
      </c>
    </row>
    <row r="125" s="14" customFormat="1">
      <c r="A125" s="14"/>
      <c r="B125" s="234"/>
      <c r="C125" s="235"/>
      <c r="D125" s="225" t="s">
        <v>171</v>
      </c>
      <c r="E125" s="236" t="s">
        <v>19</v>
      </c>
      <c r="F125" s="237" t="s">
        <v>247</v>
      </c>
      <c r="G125" s="235"/>
      <c r="H125" s="238">
        <v>5.7599999999999998</v>
      </c>
      <c r="I125" s="239"/>
      <c r="J125" s="235"/>
      <c r="K125" s="235"/>
      <c r="L125" s="240"/>
      <c r="M125" s="241"/>
      <c r="N125" s="242"/>
      <c r="O125" s="242"/>
      <c r="P125" s="242"/>
      <c r="Q125" s="242"/>
      <c r="R125" s="242"/>
      <c r="S125" s="242"/>
      <c r="T125" s="24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4" t="s">
        <v>171</v>
      </c>
      <c r="AU125" s="244" t="s">
        <v>140</v>
      </c>
      <c r="AV125" s="14" t="s">
        <v>87</v>
      </c>
      <c r="AW125" s="14" t="s">
        <v>37</v>
      </c>
      <c r="AX125" s="14" t="s">
        <v>77</v>
      </c>
      <c r="AY125" s="244" t="s">
        <v>122</v>
      </c>
    </row>
    <row r="126" s="12" customFormat="1" ht="20.88" customHeight="1">
      <c r="A126" s="12"/>
      <c r="B126" s="189"/>
      <c r="C126" s="190"/>
      <c r="D126" s="191" t="s">
        <v>76</v>
      </c>
      <c r="E126" s="203" t="s">
        <v>248</v>
      </c>
      <c r="F126" s="203" t="s">
        <v>249</v>
      </c>
      <c r="G126" s="190"/>
      <c r="H126" s="190"/>
      <c r="I126" s="193"/>
      <c r="J126" s="204">
        <f>BK126</f>
        <v>0</v>
      </c>
      <c r="K126" s="190"/>
      <c r="L126" s="195"/>
      <c r="M126" s="196"/>
      <c r="N126" s="197"/>
      <c r="O126" s="197"/>
      <c r="P126" s="198">
        <f>SUM(P127:P149)</f>
        <v>0</v>
      </c>
      <c r="Q126" s="197"/>
      <c r="R126" s="198">
        <f>SUM(R127:R149)</f>
        <v>0</v>
      </c>
      <c r="S126" s="197"/>
      <c r="T126" s="199">
        <f>SUM(T127:T149)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0" t="s">
        <v>85</v>
      </c>
      <c r="AT126" s="201" t="s">
        <v>76</v>
      </c>
      <c r="AU126" s="201" t="s">
        <v>87</v>
      </c>
      <c r="AY126" s="200" t="s">
        <v>122</v>
      </c>
      <c r="BK126" s="202">
        <f>SUM(BK127:BK149)</f>
        <v>0</v>
      </c>
    </row>
    <row r="127" s="2" customFormat="1" ht="55.5" customHeight="1">
      <c r="A127" s="39"/>
      <c r="B127" s="40"/>
      <c r="C127" s="205" t="s">
        <v>154</v>
      </c>
      <c r="D127" s="205" t="s">
        <v>125</v>
      </c>
      <c r="E127" s="206" t="s">
        <v>250</v>
      </c>
      <c r="F127" s="207" t="s">
        <v>251</v>
      </c>
      <c r="G127" s="208" t="s">
        <v>242</v>
      </c>
      <c r="H127" s="209">
        <v>15.119999999999999</v>
      </c>
      <c r="I127" s="210"/>
      <c r="J127" s="211">
        <f>ROUND(I127*H127,2)</f>
        <v>0</v>
      </c>
      <c r="K127" s="207" t="s">
        <v>129</v>
      </c>
      <c r="L127" s="45"/>
      <c r="M127" s="212" t="s">
        <v>19</v>
      </c>
      <c r="N127" s="213" t="s">
        <v>48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145</v>
      </c>
      <c r="AT127" s="216" t="s">
        <v>125</v>
      </c>
      <c r="AU127" s="216" t="s">
        <v>140</v>
      </c>
      <c r="AY127" s="18" t="s">
        <v>122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85</v>
      </c>
      <c r="BK127" s="217">
        <f>ROUND(I127*H127,2)</f>
        <v>0</v>
      </c>
      <c r="BL127" s="18" t="s">
        <v>145</v>
      </c>
      <c r="BM127" s="216" t="s">
        <v>252</v>
      </c>
    </row>
    <row r="128" s="2" customFormat="1">
      <c r="A128" s="39"/>
      <c r="B128" s="40"/>
      <c r="C128" s="41"/>
      <c r="D128" s="218" t="s">
        <v>132</v>
      </c>
      <c r="E128" s="41"/>
      <c r="F128" s="219" t="s">
        <v>253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132</v>
      </c>
      <c r="AU128" s="18" t="s">
        <v>140</v>
      </c>
    </row>
    <row r="129" s="13" customFormat="1">
      <c r="A129" s="13"/>
      <c r="B129" s="223"/>
      <c r="C129" s="224"/>
      <c r="D129" s="225" t="s">
        <v>171</v>
      </c>
      <c r="E129" s="226" t="s">
        <v>19</v>
      </c>
      <c r="F129" s="227" t="s">
        <v>254</v>
      </c>
      <c r="G129" s="224"/>
      <c r="H129" s="226" t="s">
        <v>19</v>
      </c>
      <c r="I129" s="228"/>
      <c r="J129" s="224"/>
      <c r="K129" s="224"/>
      <c r="L129" s="229"/>
      <c r="M129" s="230"/>
      <c r="N129" s="231"/>
      <c r="O129" s="231"/>
      <c r="P129" s="231"/>
      <c r="Q129" s="231"/>
      <c r="R129" s="231"/>
      <c r="S129" s="231"/>
      <c r="T129" s="23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3" t="s">
        <v>171</v>
      </c>
      <c r="AU129" s="233" t="s">
        <v>140</v>
      </c>
      <c r="AV129" s="13" t="s">
        <v>85</v>
      </c>
      <c r="AW129" s="13" t="s">
        <v>37</v>
      </c>
      <c r="AX129" s="13" t="s">
        <v>77</v>
      </c>
      <c r="AY129" s="233" t="s">
        <v>122</v>
      </c>
    </row>
    <row r="130" s="14" customFormat="1">
      <c r="A130" s="14"/>
      <c r="B130" s="234"/>
      <c r="C130" s="235"/>
      <c r="D130" s="225" t="s">
        <v>171</v>
      </c>
      <c r="E130" s="236" t="s">
        <v>19</v>
      </c>
      <c r="F130" s="237" t="s">
        <v>255</v>
      </c>
      <c r="G130" s="235"/>
      <c r="H130" s="238">
        <v>20.16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4" t="s">
        <v>171</v>
      </c>
      <c r="AU130" s="244" t="s">
        <v>140</v>
      </c>
      <c r="AV130" s="14" t="s">
        <v>87</v>
      </c>
      <c r="AW130" s="14" t="s">
        <v>37</v>
      </c>
      <c r="AX130" s="14" t="s">
        <v>77</v>
      </c>
      <c r="AY130" s="244" t="s">
        <v>122</v>
      </c>
    </row>
    <row r="131" s="13" customFormat="1">
      <c r="A131" s="13"/>
      <c r="B131" s="223"/>
      <c r="C131" s="224"/>
      <c r="D131" s="225" t="s">
        <v>171</v>
      </c>
      <c r="E131" s="226" t="s">
        <v>19</v>
      </c>
      <c r="F131" s="227" t="s">
        <v>256</v>
      </c>
      <c r="G131" s="224"/>
      <c r="H131" s="226" t="s">
        <v>19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171</v>
      </c>
      <c r="AU131" s="233" t="s">
        <v>140</v>
      </c>
      <c r="AV131" s="13" t="s">
        <v>85</v>
      </c>
      <c r="AW131" s="13" t="s">
        <v>37</v>
      </c>
      <c r="AX131" s="13" t="s">
        <v>77</v>
      </c>
      <c r="AY131" s="233" t="s">
        <v>122</v>
      </c>
    </row>
    <row r="132" s="14" customFormat="1">
      <c r="A132" s="14"/>
      <c r="B132" s="234"/>
      <c r="C132" s="235"/>
      <c r="D132" s="225" t="s">
        <v>171</v>
      </c>
      <c r="E132" s="236" t="s">
        <v>19</v>
      </c>
      <c r="F132" s="237" t="s">
        <v>257</v>
      </c>
      <c r="G132" s="235"/>
      <c r="H132" s="238">
        <v>-5.04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4" t="s">
        <v>171</v>
      </c>
      <c r="AU132" s="244" t="s">
        <v>140</v>
      </c>
      <c r="AV132" s="14" t="s">
        <v>87</v>
      </c>
      <c r="AW132" s="14" t="s">
        <v>37</v>
      </c>
      <c r="AX132" s="14" t="s">
        <v>77</v>
      </c>
      <c r="AY132" s="244" t="s">
        <v>122</v>
      </c>
    </row>
    <row r="133" s="2" customFormat="1" ht="62.7" customHeight="1">
      <c r="A133" s="39"/>
      <c r="B133" s="40"/>
      <c r="C133" s="205" t="s">
        <v>159</v>
      </c>
      <c r="D133" s="205" t="s">
        <v>125</v>
      </c>
      <c r="E133" s="206" t="s">
        <v>258</v>
      </c>
      <c r="F133" s="207" t="s">
        <v>259</v>
      </c>
      <c r="G133" s="208" t="s">
        <v>242</v>
      </c>
      <c r="H133" s="209">
        <v>75.599999999999994</v>
      </c>
      <c r="I133" s="210"/>
      <c r="J133" s="211">
        <f>ROUND(I133*H133,2)</f>
        <v>0</v>
      </c>
      <c r="K133" s="207" t="s">
        <v>129</v>
      </c>
      <c r="L133" s="45"/>
      <c r="M133" s="212" t="s">
        <v>19</v>
      </c>
      <c r="N133" s="213" t="s">
        <v>48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145</v>
      </c>
      <c r="AT133" s="216" t="s">
        <v>125</v>
      </c>
      <c r="AU133" s="216" t="s">
        <v>140</v>
      </c>
      <c r="AY133" s="18" t="s">
        <v>122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85</v>
      </c>
      <c r="BK133" s="217">
        <f>ROUND(I133*H133,2)</f>
        <v>0</v>
      </c>
      <c r="BL133" s="18" t="s">
        <v>145</v>
      </c>
      <c r="BM133" s="216" t="s">
        <v>260</v>
      </c>
    </row>
    <row r="134" s="2" customFormat="1">
      <c r="A134" s="39"/>
      <c r="B134" s="40"/>
      <c r="C134" s="41"/>
      <c r="D134" s="218" t="s">
        <v>132</v>
      </c>
      <c r="E134" s="41"/>
      <c r="F134" s="219" t="s">
        <v>261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132</v>
      </c>
      <c r="AU134" s="18" t="s">
        <v>140</v>
      </c>
    </row>
    <row r="135" s="13" customFormat="1">
      <c r="A135" s="13"/>
      <c r="B135" s="223"/>
      <c r="C135" s="224"/>
      <c r="D135" s="225" t="s">
        <v>171</v>
      </c>
      <c r="E135" s="226" t="s">
        <v>19</v>
      </c>
      <c r="F135" s="227" t="s">
        <v>262</v>
      </c>
      <c r="G135" s="224"/>
      <c r="H135" s="226" t="s">
        <v>19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3" t="s">
        <v>171</v>
      </c>
      <c r="AU135" s="233" t="s">
        <v>140</v>
      </c>
      <c r="AV135" s="13" t="s">
        <v>85</v>
      </c>
      <c r="AW135" s="13" t="s">
        <v>37</v>
      </c>
      <c r="AX135" s="13" t="s">
        <v>77</v>
      </c>
      <c r="AY135" s="233" t="s">
        <v>122</v>
      </c>
    </row>
    <row r="136" s="14" customFormat="1">
      <c r="A136" s="14"/>
      <c r="B136" s="234"/>
      <c r="C136" s="235"/>
      <c r="D136" s="225" t="s">
        <v>171</v>
      </c>
      <c r="E136" s="236" t="s">
        <v>19</v>
      </c>
      <c r="F136" s="237" t="s">
        <v>263</v>
      </c>
      <c r="G136" s="235"/>
      <c r="H136" s="238">
        <v>75.599999999999994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4" t="s">
        <v>171</v>
      </c>
      <c r="AU136" s="244" t="s">
        <v>140</v>
      </c>
      <c r="AV136" s="14" t="s">
        <v>87</v>
      </c>
      <c r="AW136" s="14" t="s">
        <v>37</v>
      </c>
      <c r="AX136" s="14" t="s">
        <v>77</v>
      </c>
      <c r="AY136" s="244" t="s">
        <v>122</v>
      </c>
    </row>
    <row r="137" s="2" customFormat="1" ht="62.7" customHeight="1">
      <c r="A137" s="39"/>
      <c r="B137" s="40"/>
      <c r="C137" s="205" t="s">
        <v>166</v>
      </c>
      <c r="D137" s="205" t="s">
        <v>125</v>
      </c>
      <c r="E137" s="206" t="s">
        <v>264</v>
      </c>
      <c r="F137" s="207" t="s">
        <v>265</v>
      </c>
      <c r="G137" s="208" t="s">
        <v>242</v>
      </c>
      <c r="H137" s="209">
        <v>15.119999999999999</v>
      </c>
      <c r="I137" s="210"/>
      <c r="J137" s="211">
        <f>ROUND(I137*H137,2)</f>
        <v>0</v>
      </c>
      <c r="K137" s="207" t="s">
        <v>129</v>
      </c>
      <c r="L137" s="45"/>
      <c r="M137" s="212" t="s">
        <v>19</v>
      </c>
      <c r="N137" s="213" t="s">
        <v>48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145</v>
      </c>
      <c r="AT137" s="216" t="s">
        <v>125</v>
      </c>
      <c r="AU137" s="216" t="s">
        <v>140</v>
      </c>
      <c r="AY137" s="18" t="s">
        <v>122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85</v>
      </c>
      <c r="BK137" s="217">
        <f>ROUND(I137*H137,2)</f>
        <v>0</v>
      </c>
      <c r="BL137" s="18" t="s">
        <v>145</v>
      </c>
      <c r="BM137" s="216" t="s">
        <v>266</v>
      </c>
    </row>
    <row r="138" s="2" customFormat="1">
      <c r="A138" s="39"/>
      <c r="B138" s="40"/>
      <c r="C138" s="41"/>
      <c r="D138" s="218" t="s">
        <v>132</v>
      </c>
      <c r="E138" s="41"/>
      <c r="F138" s="219" t="s">
        <v>267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132</v>
      </c>
      <c r="AU138" s="18" t="s">
        <v>140</v>
      </c>
    </row>
    <row r="139" s="13" customFormat="1">
      <c r="A139" s="13"/>
      <c r="B139" s="223"/>
      <c r="C139" s="224"/>
      <c r="D139" s="225" t="s">
        <v>171</v>
      </c>
      <c r="E139" s="226" t="s">
        <v>19</v>
      </c>
      <c r="F139" s="227" t="s">
        <v>262</v>
      </c>
      <c r="G139" s="224"/>
      <c r="H139" s="226" t="s">
        <v>19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171</v>
      </c>
      <c r="AU139" s="233" t="s">
        <v>140</v>
      </c>
      <c r="AV139" s="13" t="s">
        <v>85</v>
      </c>
      <c r="AW139" s="13" t="s">
        <v>37</v>
      </c>
      <c r="AX139" s="13" t="s">
        <v>77</v>
      </c>
      <c r="AY139" s="233" t="s">
        <v>122</v>
      </c>
    </row>
    <row r="140" s="14" customFormat="1">
      <c r="A140" s="14"/>
      <c r="B140" s="234"/>
      <c r="C140" s="235"/>
      <c r="D140" s="225" t="s">
        <v>171</v>
      </c>
      <c r="E140" s="236" t="s">
        <v>19</v>
      </c>
      <c r="F140" s="237" t="s">
        <v>268</v>
      </c>
      <c r="G140" s="235"/>
      <c r="H140" s="238">
        <v>15.119999999999999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4" t="s">
        <v>171</v>
      </c>
      <c r="AU140" s="244" t="s">
        <v>140</v>
      </c>
      <c r="AV140" s="14" t="s">
        <v>87</v>
      </c>
      <c r="AW140" s="14" t="s">
        <v>37</v>
      </c>
      <c r="AX140" s="14" t="s">
        <v>77</v>
      </c>
      <c r="AY140" s="244" t="s">
        <v>122</v>
      </c>
    </row>
    <row r="141" s="2" customFormat="1" ht="44.25" customHeight="1">
      <c r="A141" s="39"/>
      <c r="B141" s="40"/>
      <c r="C141" s="205" t="s">
        <v>175</v>
      </c>
      <c r="D141" s="205" t="s">
        <v>125</v>
      </c>
      <c r="E141" s="206" t="s">
        <v>269</v>
      </c>
      <c r="F141" s="207" t="s">
        <v>270</v>
      </c>
      <c r="G141" s="208" t="s">
        <v>242</v>
      </c>
      <c r="H141" s="209">
        <v>15.119999999999999</v>
      </c>
      <c r="I141" s="210"/>
      <c r="J141" s="211">
        <f>ROUND(I141*H141,2)</f>
        <v>0</v>
      </c>
      <c r="K141" s="207" t="s">
        <v>129</v>
      </c>
      <c r="L141" s="45"/>
      <c r="M141" s="212" t="s">
        <v>19</v>
      </c>
      <c r="N141" s="213" t="s">
        <v>48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145</v>
      </c>
      <c r="AT141" s="216" t="s">
        <v>125</v>
      </c>
      <c r="AU141" s="216" t="s">
        <v>140</v>
      </c>
      <c r="AY141" s="18" t="s">
        <v>122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85</v>
      </c>
      <c r="BK141" s="217">
        <f>ROUND(I141*H141,2)</f>
        <v>0</v>
      </c>
      <c r="BL141" s="18" t="s">
        <v>145</v>
      </c>
      <c r="BM141" s="216" t="s">
        <v>271</v>
      </c>
    </row>
    <row r="142" s="2" customFormat="1">
      <c r="A142" s="39"/>
      <c r="B142" s="40"/>
      <c r="C142" s="41"/>
      <c r="D142" s="218" t="s">
        <v>132</v>
      </c>
      <c r="E142" s="41"/>
      <c r="F142" s="219" t="s">
        <v>272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132</v>
      </c>
      <c r="AU142" s="18" t="s">
        <v>140</v>
      </c>
    </row>
    <row r="143" s="13" customFormat="1">
      <c r="A143" s="13"/>
      <c r="B143" s="223"/>
      <c r="C143" s="224"/>
      <c r="D143" s="225" t="s">
        <v>171</v>
      </c>
      <c r="E143" s="226" t="s">
        <v>19</v>
      </c>
      <c r="F143" s="227" t="s">
        <v>262</v>
      </c>
      <c r="G143" s="224"/>
      <c r="H143" s="226" t="s">
        <v>19</v>
      </c>
      <c r="I143" s="228"/>
      <c r="J143" s="224"/>
      <c r="K143" s="224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171</v>
      </c>
      <c r="AU143" s="233" t="s">
        <v>140</v>
      </c>
      <c r="AV143" s="13" t="s">
        <v>85</v>
      </c>
      <c r="AW143" s="13" t="s">
        <v>37</v>
      </c>
      <c r="AX143" s="13" t="s">
        <v>77</v>
      </c>
      <c r="AY143" s="233" t="s">
        <v>122</v>
      </c>
    </row>
    <row r="144" s="14" customFormat="1">
      <c r="A144" s="14"/>
      <c r="B144" s="234"/>
      <c r="C144" s="235"/>
      <c r="D144" s="225" t="s">
        <v>171</v>
      </c>
      <c r="E144" s="236" t="s">
        <v>19</v>
      </c>
      <c r="F144" s="237" t="s">
        <v>268</v>
      </c>
      <c r="G144" s="235"/>
      <c r="H144" s="238">
        <v>15.119999999999999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4" t="s">
        <v>171</v>
      </c>
      <c r="AU144" s="244" t="s">
        <v>140</v>
      </c>
      <c r="AV144" s="14" t="s">
        <v>87</v>
      </c>
      <c r="AW144" s="14" t="s">
        <v>37</v>
      </c>
      <c r="AX144" s="14" t="s">
        <v>77</v>
      </c>
      <c r="AY144" s="244" t="s">
        <v>122</v>
      </c>
    </row>
    <row r="145" s="2" customFormat="1" ht="44.25" customHeight="1">
      <c r="A145" s="39"/>
      <c r="B145" s="40"/>
      <c r="C145" s="205" t="s">
        <v>182</v>
      </c>
      <c r="D145" s="205" t="s">
        <v>125</v>
      </c>
      <c r="E145" s="206" t="s">
        <v>273</v>
      </c>
      <c r="F145" s="207" t="s">
        <v>274</v>
      </c>
      <c r="G145" s="208" t="s">
        <v>275</v>
      </c>
      <c r="H145" s="209">
        <v>30.239999999999998</v>
      </c>
      <c r="I145" s="210"/>
      <c r="J145" s="211">
        <f>ROUND(I145*H145,2)</f>
        <v>0</v>
      </c>
      <c r="K145" s="207" t="s">
        <v>129</v>
      </c>
      <c r="L145" s="45"/>
      <c r="M145" s="212" t="s">
        <v>19</v>
      </c>
      <c r="N145" s="213" t="s">
        <v>48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145</v>
      </c>
      <c r="AT145" s="216" t="s">
        <v>125</v>
      </c>
      <c r="AU145" s="216" t="s">
        <v>140</v>
      </c>
      <c r="AY145" s="18" t="s">
        <v>122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85</v>
      </c>
      <c r="BK145" s="217">
        <f>ROUND(I145*H145,2)</f>
        <v>0</v>
      </c>
      <c r="BL145" s="18" t="s">
        <v>145</v>
      </c>
      <c r="BM145" s="216" t="s">
        <v>276</v>
      </c>
    </row>
    <row r="146" s="2" customFormat="1">
      <c r="A146" s="39"/>
      <c r="B146" s="40"/>
      <c r="C146" s="41"/>
      <c r="D146" s="218" t="s">
        <v>132</v>
      </c>
      <c r="E146" s="41"/>
      <c r="F146" s="219" t="s">
        <v>277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132</v>
      </c>
      <c r="AU146" s="18" t="s">
        <v>140</v>
      </c>
    </row>
    <row r="147" s="13" customFormat="1">
      <c r="A147" s="13"/>
      <c r="B147" s="223"/>
      <c r="C147" s="224"/>
      <c r="D147" s="225" t="s">
        <v>171</v>
      </c>
      <c r="E147" s="226" t="s">
        <v>19</v>
      </c>
      <c r="F147" s="227" t="s">
        <v>262</v>
      </c>
      <c r="G147" s="224"/>
      <c r="H147" s="226" t="s">
        <v>19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171</v>
      </c>
      <c r="AU147" s="233" t="s">
        <v>140</v>
      </c>
      <c r="AV147" s="13" t="s">
        <v>85</v>
      </c>
      <c r="AW147" s="13" t="s">
        <v>37</v>
      </c>
      <c r="AX147" s="13" t="s">
        <v>77</v>
      </c>
      <c r="AY147" s="233" t="s">
        <v>122</v>
      </c>
    </row>
    <row r="148" s="14" customFormat="1">
      <c r="A148" s="14"/>
      <c r="B148" s="234"/>
      <c r="C148" s="235"/>
      <c r="D148" s="225" t="s">
        <v>171</v>
      </c>
      <c r="E148" s="236" t="s">
        <v>19</v>
      </c>
      <c r="F148" s="237" t="s">
        <v>268</v>
      </c>
      <c r="G148" s="235"/>
      <c r="H148" s="238">
        <v>15.119999999999999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4" t="s">
        <v>171</v>
      </c>
      <c r="AU148" s="244" t="s">
        <v>140</v>
      </c>
      <c r="AV148" s="14" t="s">
        <v>87</v>
      </c>
      <c r="AW148" s="14" t="s">
        <v>37</v>
      </c>
      <c r="AX148" s="14" t="s">
        <v>77</v>
      </c>
      <c r="AY148" s="244" t="s">
        <v>122</v>
      </c>
    </row>
    <row r="149" s="14" customFormat="1">
      <c r="A149" s="14"/>
      <c r="B149" s="234"/>
      <c r="C149" s="235"/>
      <c r="D149" s="225" t="s">
        <v>171</v>
      </c>
      <c r="E149" s="235"/>
      <c r="F149" s="237" t="s">
        <v>278</v>
      </c>
      <c r="G149" s="235"/>
      <c r="H149" s="238">
        <v>30.239999999999998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4" t="s">
        <v>171</v>
      </c>
      <c r="AU149" s="244" t="s">
        <v>140</v>
      </c>
      <c r="AV149" s="14" t="s">
        <v>87</v>
      </c>
      <c r="AW149" s="14" t="s">
        <v>4</v>
      </c>
      <c r="AX149" s="14" t="s">
        <v>85</v>
      </c>
      <c r="AY149" s="244" t="s">
        <v>122</v>
      </c>
    </row>
    <row r="150" s="12" customFormat="1" ht="20.88" customHeight="1">
      <c r="A150" s="12"/>
      <c r="B150" s="189"/>
      <c r="C150" s="190"/>
      <c r="D150" s="191" t="s">
        <v>76</v>
      </c>
      <c r="E150" s="203" t="s">
        <v>279</v>
      </c>
      <c r="F150" s="203" t="s">
        <v>280</v>
      </c>
      <c r="G150" s="190"/>
      <c r="H150" s="190"/>
      <c r="I150" s="193"/>
      <c r="J150" s="204">
        <f>BK150</f>
        <v>0</v>
      </c>
      <c r="K150" s="190"/>
      <c r="L150" s="195"/>
      <c r="M150" s="196"/>
      <c r="N150" s="197"/>
      <c r="O150" s="197"/>
      <c r="P150" s="198">
        <f>SUM(P151:P164)</f>
        <v>0</v>
      </c>
      <c r="Q150" s="197"/>
      <c r="R150" s="198">
        <f>SUM(R151:R164)</f>
        <v>25.199999999999999</v>
      </c>
      <c r="S150" s="197"/>
      <c r="T150" s="199">
        <f>SUM(T151:T164)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0" t="s">
        <v>85</v>
      </c>
      <c r="AT150" s="201" t="s">
        <v>76</v>
      </c>
      <c r="AU150" s="201" t="s">
        <v>87</v>
      </c>
      <c r="AY150" s="200" t="s">
        <v>122</v>
      </c>
      <c r="BK150" s="202">
        <f>SUM(BK151:BK164)</f>
        <v>0</v>
      </c>
    </row>
    <row r="151" s="2" customFormat="1" ht="44.25" customHeight="1">
      <c r="A151" s="39"/>
      <c r="B151" s="40"/>
      <c r="C151" s="205" t="s">
        <v>213</v>
      </c>
      <c r="D151" s="205" t="s">
        <v>125</v>
      </c>
      <c r="E151" s="206" t="s">
        <v>281</v>
      </c>
      <c r="F151" s="207" t="s">
        <v>282</v>
      </c>
      <c r="G151" s="208" t="s">
        <v>242</v>
      </c>
      <c r="H151" s="209">
        <v>5.04</v>
      </c>
      <c r="I151" s="210"/>
      <c r="J151" s="211">
        <f>ROUND(I151*H151,2)</f>
        <v>0</v>
      </c>
      <c r="K151" s="207" t="s">
        <v>129</v>
      </c>
      <c r="L151" s="45"/>
      <c r="M151" s="212" t="s">
        <v>19</v>
      </c>
      <c r="N151" s="213" t="s">
        <v>48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145</v>
      </c>
      <c r="AT151" s="216" t="s">
        <v>125</v>
      </c>
      <c r="AU151" s="216" t="s">
        <v>140</v>
      </c>
      <c r="AY151" s="18" t="s">
        <v>122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85</v>
      </c>
      <c r="BK151" s="217">
        <f>ROUND(I151*H151,2)</f>
        <v>0</v>
      </c>
      <c r="BL151" s="18" t="s">
        <v>145</v>
      </c>
      <c r="BM151" s="216" t="s">
        <v>283</v>
      </c>
    </row>
    <row r="152" s="2" customFormat="1">
      <c r="A152" s="39"/>
      <c r="B152" s="40"/>
      <c r="C152" s="41"/>
      <c r="D152" s="218" t="s">
        <v>132</v>
      </c>
      <c r="E152" s="41"/>
      <c r="F152" s="219" t="s">
        <v>284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132</v>
      </c>
      <c r="AU152" s="18" t="s">
        <v>140</v>
      </c>
    </row>
    <row r="153" s="13" customFormat="1">
      <c r="A153" s="13"/>
      <c r="B153" s="223"/>
      <c r="C153" s="224"/>
      <c r="D153" s="225" t="s">
        <v>171</v>
      </c>
      <c r="E153" s="226" t="s">
        <v>19</v>
      </c>
      <c r="F153" s="227" t="s">
        <v>245</v>
      </c>
      <c r="G153" s="224"/>
      <c r="H153" s="226" t="s">
        <v>19</v>
      </c>
      <c r="I153" s="228"/>
      <c r="J153" s="224"/>
      <c r="K153" s="224"/>
      <c r="L153" s="229"/>
      <c r="M153" s="230"/>
      <c r="N153" s="231"/>
      <c r="O153" s="231"/>
      <c r="P153" s="231"/>
      <c r="Q153" s="231"/>
      <c r="R153" s="231"/>
      <c r="S153" s="231"/>
      <c r="T153" s="23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3" t="s">
        <v>171</v>
      </c>
      <c r="AU153" s="233" t="s">
        <v>140</v>
      </c>
      <c r="AV153" s="13" t="s">
        <v>85</v>
      </c>
      <c r="AW153" s="13" t="s">
        <v>37</v>
      </c>
      <c r="AX153" s="13" t="s">
        <v>77</v>
      </c>
      <c r="AY153" s="233" t="s">
        <v>122</v>
      </c>
    </row>
    <row r="154" s="14" customFormat="1">
      <c r="A154" s="14"/>
      <c r="B154" s="234"/>
      <c r="C154" s="235"/>
      <c r="D154" s="225" t="s">
        <v>171</v>
      </c>
      <c r="E154" s="236" t="s">
        <v>19</v>
      </c>
      <c r="F154" s="237" t="s">
        <v>285</v>
      </c>
      <c r="G154" s="235"/>
      <c r="H154" s="238">
        <v>3.6000000000000001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4" t="s">
        <v>171</v>
      </c>
      <c r="AU154" s="244" t="s">
        <v>140</v>
      </c>
      <c r="AV154" s="14" t="s">
        <v>87</v>
      </c>
      <c r="AW154" s="14" t="s">
        <v>37</v>
      </c>
      <c r="AX154" s="14" t="s">
        <v>77</v>
      </c>
      <c r="AY154" s="244" t="s">
        <v>122</v>
      </c>
    </row>
    <row r="155" s="14" customFormat="1">
      <c r="A155" s="14"/>
      <c r="B155" s="234"/>
      <c r="C155" s="235"/>
      <c r="D155" s="225" t="s">
        <v>171</v>
      </c>
      <c r="E155" s="236" t="s">
        <v>19</v>
      </c>
      <c r="F155" s="237" t="s">
        <v>286</v>
      </c>
      <c r="G155" s="235"/>
      <c r="H155" s="238">
        <v>1.44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4" t="s">
        <v>171</v>
      </c>
      <c r="AU155" s="244" t="s">
        <v>140</v>
      </c>
      <c r="AV155" s="14" t="s">
        <v>87</v>
      </c>
      <c r="AW155" s="14" t="s">
        <v>37</v>
      </c>
      <c r="AX155" s="14" t="s">
        <v>77</v>
      </c>
      <c r="AY155" s="244" t="s">
        <v>122</v>
      </c>
    </row>
    <row r="156" s="2" customFormat="1" ht="66.75" customHeight="1">
      <c r="A156" s="39"/>
      <c r="B156" s="40"/>
      <c r="C156" s="205" t="s">
        <v>8</v>
      </c>
      <c r="D156" s="205" t="s">
        <v>125</v>
      </c>
      <c r="E156" s="206" t="s">
        <v>287</v>
      </c>
      <c r="F156" s="207" t="s">
        <v>288</v>
      </c>
      <c r="G156" s="208" t="s">
        <v>242</v>
      </c>
      <c r="H156" s="209">
        <v>12.6</v>
      </c>
      <c r="I156" s="210"/>
      <c r="J156" s="211">
        <f>ROUND(I156*H156,2)</f>
        <v>0</v>
      </c>
      <c r="K156" s="207" t="s">
        <v>129</v>
      </c>
      <c r="L156" s="45"/>
      <c r="M156" s="212" t="s">
        <v>19</v>
      </c>
      <c r="N156" s="213" t="s">
        <v>48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145</v>
      </c>
      <c r="AT156" s="216" t="s">
        <v>125</v>
      </c>
      <c r="AU156" s="216" t="s">
        <v>140</v>
      </c>
      <c r="AY156" s="18" t="s">
        <v>122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85</v>
      </c>
      <c r="BK156" s="217">
        <f>ROUND(I156*H156,2)</f>
        <v>0</v>
      </c>
      <c r="BL156" s="18" t="s">
        <v>145</v>
      </c>
      <c r="BM156" s="216" t="s">
        <v>289</v>
      </c>
    </row>
    <row r="157" s="2" customFormat="1">
      <c r="A157" s="39"/>
      <c r="B157" s="40"/>
      <c r="C157" s="41"/>
      <c r="D157" s="218" t="s">
        <v>132</v>
      </c>
      <c r="E157" s="41"/>
      <c r="F157" s="219" t="s">
        <v>290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132</v>
      </c>
      <c r="AU157" s="18" t="s">
        <v>140</v>
      </c>
    </row>
    <row r="158" s="13" customFormat="1">
      <c r="A158" s="13"/>
      <c r="B158" s="223"/>
      <c r="C158" s="224"/>
      <c r="D158" s="225" t="s">
        <v>171</v>
      </c>
      <c r="E158" s="226" t="s">
        <v>19</v>
      </c>
      <c r="F158" s="227" t="s">
        <v>245</v>
      </c>
      <c r="G158" s="224"/>
      <c r="H158" s="226" t="s">
        <v>19</v>
      </c>
      <c r="I158" s="228"/>
      <c r="J158" s="224"/>
      <c r="K158" s="224"/>
      <c r="L158" s="229"/>
      <c r="M158" s="230"/>
      <c r="N158" s="231"/>
      <c r="O158" s="231"/>
      <c r="P158" s="231"/>
      <c r="Q158" s="231"/>
      <c r="R158" s="231"/>
      <c r="S158" s="231"/>
      <c r="T158" s="23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3" t="s">
        <v>171</v>
      </c>
      <c r="AU158" s="233" t="s">
        <v>140</v>
      </c>
      <c r="AV158" s="13" t="s">
        <v>85</v>
      </c>
      <c r="AW158" s="13" t="s">
        <v>37</v>
      </c>
      <c r="AX158" s="13" t="s">
        <v>77</v>
      </c>
      <c r="AY158" s="233" t="s">
        <v>122</v>
      </c>
    </row>
    <row r="159" s="14" customFormat="1">
      <c r="A159" s="14"/>
      <c r="B159" s="234"/>
      <c r="C159" s="235"/>
      <c r="D159" s="225" t="s">
        <v>171</v>
      </c>
      <c r="E159" s="236" t="s">
        <v>19</v>
      </c>
      <c r="F159" s="237" t="s">
        <v>291</v>
      </c>
      <c r="G159" s="235"/>
      <c r="H159" s="238">
        <v>9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4" t="s">
        <v>171</v>
      </c>
      <c r="AU159" s="244" t="s">
        <v>140</v>
      </c>
      <c r="AV159" s="14" t="s">
        <v>87</v>
      </c>
      <c r="AW159" s="14" t="s">
        <v>37</v>
      </c>
      <c r="AX159" s="14" t="s">
        <v>77</v>
      </c>
      <c r="AY159" s="244" t="s">
        <v>122</v>
      </c>
    </row>
    <row r="160" s="14" customFormat="1">
      <c r="A160" s="14"/>
      <c r="B160" s="234"/>
      <c r="C160" s="235"/>
      <c r="D160" s="225" t="s">
        <v>171</v>
      </c>
      <c r="E160" s="236" t="s">
        <v>19</v>
      </c>
      <c r="F160" s="237" t="s">
        <v>292</v>
      </c>
      <c r="G160" s="235"/>
      <c r="H160" s="238">
        <v>3.6000000000000001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4" t="s">
        <v>171</v>
      </c>
      <c r="AU160" s="244" t="s">
        <v>140</v>
      </c>
      <c r="AV160" s="14" t="s">
        <v>87</v>
      </c>
      <c r="AW160" s="14" t="s">
        <v>37</v>
      </c>
      <c r="AX160" s="14" t="s">
        <v>77</v>
      </c>
      <c r="AY160" s="244" t="s">
        <v>122</v>
      </c>
    </row>
    <row r="161" s="2" customFormat="1" ht="16.5" customHeight="1">
      <c r="A161" s="39"/>
      <c r="B161" s="40"/>
      <c r="C161" s="249" t="s">
        <v>238</v>
      </c>
      <c r="D161" s="249" t="s">
        <v>293</v>
      </c>
      <c r="E161" s="250" t="s">
        <v>294</v>
      </c>
      <c r="F161" s="251" t="s">
        <v>295</v>
      </c>
      <c r="G161" s="252" t="s">
        <v>275</v>
      </c>
      <c r="H161" s="253">
        <v>25.199999999999999</v>
      </c>
      <c r="I161" s="254"/>
      <c r="J161" s="255">
        <f>ROUND(I161*H161,2)</f>
        <v>0</v>
      </c>
      <c r="K161" s="251" t="s">
        <v>129</v>
      </c>
      <c r="L161" s="256"/>
      <c r="M161" s="257" t="s">
        <v>19</v>
      </c>
      <c r="N161" s="258" t="s">
        <v>48</v>
      </c>
      <c r="O161" s="85"/>
      <c r="P161" s="214">
        <f>O161*H161</f>
        <v>0</v>
      </c>
      <c r="Q161" s="214">
        <v>1</v>
      </c>
      <c r="R161" s="214">
        <f>Q161*H161</f>
        <v>25.199999999999999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166</v>
      </c>
      <c r="AT161" s="216" t="s">
        <v>293</v>
      </c>
      <c r="AU161" s="216" t="s">
        <v>140</v>
      </c>
      <c r="AY161" s="18" t="s">
        <v>122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85</v>
      </c>
      <c r="BK161" s="217">
        <f>ROUND(I161*H161,2)</f>
        <v>0</v>
      </c>
      <c r="BL161" s="18" t="s">
        <v>145</v>
      </c>
      <c r="BM161" s="216" t="s">
        <v>296</v>
      </c>
    </row>
    <row r="162" s="13" customFormat="1">
      <c r="A162" s="13"/>
      <c r="B162" s="223"/>
      <c r="C162" s="224"/>
      <c r="D162" s="225" t="s">
        <v>171</v>
      </c>
      <c r="E162" s="226" t="s">
        <v>19</v>
      </c>
      <c r="F162" s="227" t="s">
        <v>297</v>
      </c>
      <c r="G162" s="224"/>
      <c r="H162" s="226" t="s">
        <v>19</v>
      </c>
      <c r="I162" s="228"/>
      <c r="J162" s="224"/>
      <c r="K162" s="224"/>
      <c r="L162" s="229"/>
      <c r="M162" s="230"/>
      <c r="N162" s="231"/>
      <c r="O162" s="231"/>
      <c r="P162" s="231"/>
      <c r="Q162" s="231"/>
      <c r="R162" s="231"/>
      <c r="S162" s="231"/>
      <c r="T162" s="23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3" t="s">
        <v>171</v>
      </c>
      <c r="AU162" s="233" t="s">
        <v>140</v>
      </c>
      <c r="AV162" s="13" t="s">
        <v>85</v>
      </c>
      <c r="AW162" s="13" t="s">
        <v>37</v>
      </c>
      <c r="AX162" s="13" t="s">
        <v>77</v>
      </c>
      <c r="AY162" s="233" t="s">
        <v>122</v>
      </c>
    </row>
    <row r="163" s="14" customFormat="1">
      <c r="A163" s="14"/>
      <c r="B163" s="234"/>
      <c r="C163" s="235"/>
      <c r="D163" s="225" t="s">
        <v>171</v>
      </c>
      <c r="E163" s="236" t="s">
        <v>19</v>
      </c>
      <c r="F163" s="237" t="s">
        <v>298</v>
      </c>
      <c r="G163" s="235"/>
      <c r="H163" s="238">
        <v>12.6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4" t="s">
        <v>171</v>
      </c>
      <c r="AU163" s="244" t="s">
        <v>140</v>
      </c>
      <c r="AV163" s="14" t="s">
        <v>87</v>
      </c>
      <c r="AW163" s="14" t="s">
        <v>37</v>
      </c>
      <c r="AX163" s="14" t="s">
        <v>77</v>
      </c>
      <c r="AY163" s="244" t="s">
        <v>122</v>
      </c>
    </row>
    <row r="164" s="14" customFormat="1">
      <c r="A164" s="14"/>
      <c r="B164" s="234"/>
      <c r="C164" s="235"/>
      <c r="D164" s="225" t="s">
        <v>171</v>
      </c>
      <c r="E164" s="235"/>
      <c r="F164" s="237" t="s">
        <v>299</v>
      </c>
      <c r="G164" s="235"/>
      <c r="H164" s="238">
        <v>25.199999999999999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4" t="s">
        <v>171</v>
      </c>
      <c r="AU164" s="244" t="s">
        <v>140</v>
      </c>
      <c r="AV164" s="14" t="s">
        <v>87</v>
      </c>
      <c r="AW164" s="14" t="s">
        <v>4</v>
      </c>
      <c r="AX164" s="14" t="s">
        <v>85</v>
      </c>
      <c r="AY164" s="244" t="s">
        <v>122</v>
      </c>
    </row>
    <row r="165" s="12" customFormat="1" ht="20.88" customHeight="1">
      <c r="A165" s="12"/>
      <c r="B165" s="189"/>
      <c r="C165" s="190"/>
      <c r="D165" s="191" t="s">
        <v>76</v>
      </c>
      <c r="E165" s="203" t="s">
        <v>300</v>
      </c>
      <c r="F165" s="203" t="s">
        <v>301</v>
      </c>
      <c r="G165" s="190"/>
      <c r="H165" s="190"/>
      <c r="I165" s="193"/>
      <c r="J165" s="204">
        <f>BK165</f>
        <v>0</v>
      </c>
      <c r="K165" s="190"/>
      <c r="L165" s="195"/>
      <c r="M165" s="196"/>
      <c r="N165" s="197"/>
      <c r="O165" s="197"/>
      <c r="P165" s="198">
        <f>SUM(P166:P169)</f>
        <v>0</v>
      </c>
      <c r="Q165" s="197"/>
      <c r="R165" s="198">
        <f>SUM(R166:R169)</f>
        <v>0</v>
      </c>
      <c r="S165" s="197"/>
      <c r="T165" s="199">
        <f>SUM(T166:T169)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0" t="s">
        <v>85</v>
      </c>
      <c r="AT165" s="201" t="s">
        <v>76</v>
      </c>
      <c r="AU165" s="201" t="s">
        <v>87</v>
      </c>
      <c r="AY165" s="200" t="s">
        <v>122</v>
      </c>
      <c r="BK165" s="202">
        <f>SUM(BK166:BK169)</f>
        <v>0</v>
      </c>
    </row>
    <row r="166" s="2" customFormat="1" ht="33" customHeight="1">
      <c r="A166" s="39"/>
      <c r="B166" s="40"/>
      <c r="C166" s="205" t="s">
        <v>302</v>
      </c>
      <c r="D166" s="205" t="s">
        <v>125</v>
      </c>
      <c r="E166" s="206" t="s">
        <v>303</v>
      </c>
      <c r="F166" s="207" t="s">
        <v>304</v>
      </c>
      <c r="G166" s="208" t="s">
        <v>217</v>
      </c>
      <c r="H166" s="209">
        <v>319</v>
      </c>
      <c r="I166" s="210"/>
      <c r="J166" s="211">
        <f>ROUND(I166*H166,2)</f>
        <v>0</v>
      </c>
      <c r="K166" s="207" t="s">
        <v>129</v>
      </c>
      <c r="L166" s="45"/>
      <c r="M166" s="212" t="s">
        <v>19</v>
      </c>
      <c r="N166" s="213" t="s">
        <v>48</v>
      </c>
      <c r="O166" s="85"/>
      <c r="P166" s="214">
        <f>O166*H166</f>
        <v>0</v>
      </c>
      <c r="Q166" s="214">
        <v>0</v>
      </c>
      <c r="R166" s="214">
        <f>Q166*H166</f>
        <v>0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145</v>
      </c>
      <c r="AT166" s="216" t="s">
        <v>125</v>
      </c>
      <c r="AU166" s="216" t="s">
        <v>140</v>
      </c>
      <c r="AY166" s="18" t="s">
        <v>122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85</v>
      </c>
      <c r="BK166" s="217">
        <f>ROUND(I166*H166,2)</f>
        <v>0</v>
      </c>
      <c r="BL166" s="18" t="s">
        <v>145</v>
      </c>
      <c r="BM166" s="216" t="s">
        <v>305</v>
      </c>
    </row>
    <row r="167" s="2" customFormat="1">
      <c r="A167" s="39"/>
      <c r="B167" s="40"/>
      <c r="C167" s="41"/>
      <c r="D167" s="218" t="s">
        <v>132</v>
      </c>
      <c r="E167" s="41"/>
      <c r="F167" s="219" t="s">
        <v>306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132</v>
      </c>
      <c r="AU167" s="18" t="s">
        <v>140</v>
      </c>
    </row>
    <row r="168" s="13" customFormat="1">
      <c r="A168" s="13"/>
      <c r="B168" s="223"/>
      <c r="C168" s="224"/>
      <c r="D168" s="225" t="s">
        <v>171</v>
      </c>
      <c r="E168" s="226" t="s">
        <v>19</v>
      </c>
      <c r="F168" s="227" t="s">
        <v>226</v>
      </c>
      <c r="G168" s="224"/>
      <c r="H168" s="226" t="s">
        <v>19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3" t="s">
        <v>171</v>
      </c>
      <c r="AU168" s="233" t="s">
        <v>140</v>
      </c>
      <c r="AV168" s="13" t="s">
        <v>85</v>
      </c>
      <c r="AW168" s="13" t="s">
        <v>37</v>
      </c>
      <c r="AX168" s="13" t="s">
        <v>77</v>
      </c>
      <c r="AY168" s="233" t="s">
        <v>122</v>
      </c>
    </row>
    <row r="169" s="14" customFormat="1">
      <c r="A169" s="14"/>
      <c r="B169" s="234"/>
      <c r="C169" s="235"/>
      <c r="D169" s="225" t="s">
        <v>171</v>
      </c>
      <c r="E169" s="236" t="s">
        <v>19</v>
      </c>
      <c r="F169" s="237" t="s">
        <v>227</v>
      </c>
      <c r="G169" s="235"/>
      <c r="H169" s="238">
        <v>319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4" t="s">
        <v>171</v>
      </c>
      <c r="AU169" s="244" t="s">
        <v>140</v>
      </c>
      <c r="AV169" s="14" t="s">
        <v>87</v>
      </c>
      <c r="AW169" s="14" t="s">
        <v>37</v>
      </c>
      <c r="AX169" s="14" t="s">
        <v>77</v>
      </c>
      <c r="AY169" s="244" t="s">
        <v>122</v>
      </c>
    </row>
    <row r="170" s="12" customFormat="1" ht="22.8" customHeight="1">
      <c r="A170" s="12"/>
      <c r="B170" s="189"/>
      <c r="C170" s="190"/>
      <c r="D170" s="191" t="s">
        <v>76</v>
      </c>
      <c r="E170" s="203" t="s">
        <v>145</v>
      </c>
      <c r="F170" s="203" t="s">
        <v>307</v>
      </c>
      <c r="G170" s="190"/>
      <c r="H170" s="190"/>
      <c r="I170" s="193"/>
      <c r="J170" s="204">
        <f>BK170</f>
        <v>0</v>
      </c>
      <c r="K170" s="190"/>
      <c r="L170" s="195"/>
      <c r="M170" s="196"/>
      <c r="N170" s="197"/>
      <c r="O170" s="197"/>
      <c r="P170" s="198">
        <f>P171</f>
        <v>0</v>
      </c>
      <c r="Q170" s="197"/>
      <c r="R170" s="198">
        <f>R171</f>
        <v>0</v>
      </c>
      <c r="S170" s="197"/>
      <c r="T170" s="199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0" t="s">
        <v>85</v>
      </c>
      <c r="AT170" s="201" t="s">
        <v>76</v>
      </c>
      <c r="AU170" s="201" t="s">
        <v>85</v>
      </c>
      <c r="AY170" s="200" t="s">
        <v>122</v>
      </c>
      <c r="BK170" s="202">
        <f>BK171</f>
        <v>0</v>
      </c>
    </row>
    <row r="171" s="12" customFormat="1" ht="20.88" customHeight="1">
      <c r="A171" s="12"/>
      <c r="B171" s="189"/>
      <c r="C171" s="190"/>
      <c r="D171" s="191" t="s">
        <v>76</v>
      </c>
      <c r="E171" s="203" t="s">
        <v>308</v>
      </c>
      <c r="F171" s="203" t="s">
        <v>309</v>
      </c>
      <c r="G171" s="190"/>
      <c r="H171" s="190"/>
      <c r="I171" s="193"/>
      <c r="J171" s="204">
        <f>BK171</f>
        <v>0</v>
      </c>
      <c r="K171" s="190"/>
      <c r="L171" s="195"/>
      <c r="M171" s="196"/>
      <c r="N171" s="197"/>
      <c r="O171" s="197"/>
      <c r="P171" s="198">
        <f>SUM(P172:P176)</f>
        <v>0</v>
      </c>
      <c r="Q171" s="197"/>
      <c r="R171" s="198">
        <f>SUM(R172:R176)</f>
        <v>0</v>
      </c>
      <c r="S171" s="197"/>
      <c r="T171" s="199">
        <f>SUM(T172:T176)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0" t="s">
        <v>85</v>
      </c>
      <c r="AT171" s="201" t="s">
        <v>76</v>
      </c>
      <c r="AU171" s="201" t="s">
        <v>87</v>
      </c>
      <c r="AY171" s="200" t="s">
        <v>122</v>
      </c>
      <c r="BK171" s="202">
        <f>SUM(BK172:BK176)</f>
        <v>0</v>
      </c>
    </row>
    <row r="172" s="2" customFormat="1" ht="33" customHeight="1">
      <c r="A172" s="39"/>
      <c r="B172" s="40"/>
      <c r="C172" s="205" t="s">
        <v>310</v>
      </c>
      <c r="D172" s="205" t="s">
        <v>125</v>
      </c>
      <c r="E172" s="206" t="s">
        <v>311</v>
      </c>
      <c r="F172" s="207" t="s">
        <v>312</v>
      </c>
      <c r="G172" s="208" t="s">
        <v>242</v>
      </c>
      <c r="H172" s="209">
        <v>2.52</v>
      </c>
      <c r="I172" s="210"/>
      <c r="J172" s="211">
        <f>ROUND(I172*H172,2)</f>
        <v>0</v>
      </c>
      <c r="K172" s="207" t="s">
        <v>129</v>
      </c>
      <c r="L172" s="45"/>
      <c r="M172" s="212" t="s">
        <v>19</v>
      </c>
      <c r="N172" s="213" t="s">
        <v>48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145</v>
      </c>
      <c r="AT172" s="216" t="s">
        <v>125</v>
      </c>
      <c r="AU172" s="216" t="s">
        <v>140</v>
      </c>
      <c r="AY172" s="18" t="s">
        <v>122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85</v>
      </c>
      <c r="BK172" s="217">
        <f>ROUND(I172*H172,2)</f>
        <v>0</v>
      </c>
      <c r="BL172" s="18" t="s">
        <v>145</v>
      </c>
      <c r="BM172" s="216" t="s">
        <v>313</v>
      </c>
    </row>
    <row r="173" s="2" customFormat="1">
      <c r="A173" s="39"/>
      <c r="B173" s="40"/>
      <c r="C173" s="41"/>
      <c r="D173" s="218" t="s">
        <v>132</v>
      </c>
      <c r="E173" s="41"/>
      <c r="F173" s="219" t="s">
        <v>314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132</v>
      </c>
      <c r="AU173" s="18" t="s">
        <v>140</v>
      </c>
    </row>
    <row r="174" s="13" customFormat="1">
      <c r="A174" s="13"/>
      <c r="B174" s="223"/>
      <c r="C174" s="224"/>
      <c r="D174" s="225" t="s">
        <v>171</v>
      </c>
      <c r="E174" s="226" t="s">
        <v>19</v>
      </c>
      <c r="F174" s="227" t="s">
        <v>315</v>
      </c>
      <c r="G174" s="224"/>
      <c r="H174" s="226" t="s">
        <v>19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3" t="s">
        <v>171</v>
      </c>
      <c r="AU174" s="233" t="s">
        <v>140</v>
      </c>
      <c r="AV174" s="13" t="s">
        <v>85</v>
      </c>
      <c r="AW174" s="13" t="s">
        <v>37</v>
      </c>
      <c r="AX174" s="13" t="s">
        <v>77</v>
      </c>
      <c r="AY174" s="233" t="s">
        <v>122</v>
      </c>
    </row>
    <row r="175" s="14" customFormat="1">
      <c r="A175" s="14"/>
      <c r="B175" s="234"/>
      <c r="C175" s="235"/>
      <c r="D175" s="225" t="s">
        <v>171</v>
      </c>
      <c r="E175" s="236" t="s">
        <v>19</v>
      </c>
      <c r="F175" s="237" t="s">
        <v>316</v>
      </c>
      <c r="G175" s="235"/>
      <c r="H175" s="238">
        <v>1.8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4" t="s">
        <v>171</v>
      </c>
      <c r="AU175" s="244" t="s">
        <v>140</v>
      </c>
      <c r="AV175" s="14" t="s">
        <v>87</v>
      </c>
      <c r="AW175" s="14" t="s">
        <v>37</v>
      </c>
      <c r="AX175" s="14" t="s">
        <v>77</v>
      </c>
      <c r="AY175" s="244" t="s">
        <v>122</v>
      </c>
    </row>
    <row r="176" s="14" customFormat="1">
      <c r="A176" s="14"/>
      <c r="B176" s="234"/>
      <c r="C176" s="235"/>
      <c r="D176" s="225" t="s">
        <v>171</v>
      </c>
      <c r="E176" s="236" t="s">
        <v>19</v>
      </c>
      <c r="F176" s="237" t="s">
        <v>317</v>
      </c>
      <c r="G176" s="235"/>
      <c r="H176" s="238">
        <v>0.71999999999999997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4" t="s">
        <v>171</v>
      </c>
      <c r="AU176" s="244" t="s">
        <v>140</v>
      </c>
      <c r="AV176" s="14" t="s">
        <v>87</v>
      </c>
      <c r="AW176" s="14" t="s">
        <v>37</v>
      </c>
      <c r="AX176" s="14" t="s">
        <v>77</v>
      </c>
      <c r="AY176" s="244" t="s">
        <v>122</v>
      </c>
    </row>
    <row r="177" s="12" customFormat="1" ht="22.8" customHeight="1">
      <c r="A177" s="12"/>
      <c r="B177" s="189"/>
      <c r="C177" s="190"/>
      <c r="D177" s="191" t="s">
        <v>76</v>
      </c>
      <c r="E177" s="203" t="s">
        <v>121</v>
      </c>
      <c r="F177" s="203" t="s">
        <v>318</v>
      </c>
      <c r="G177" s="190"/>
      <c r="H177" s="190"/>
      <c r="I177" s="193"/>
      <c r="J177" s="204">
        <f>BK177</f>
        <v>0</v>
      </c>
      <c r="K177" s="190"/>
      <c r="L177" s="195"/>
      <c r="M177" s="196"/>
      <c r="N177" s="197"/>
      <c r="O177" s="197"/>
      <c r="P177" s="198">
        <f>P178+P183+P204</f>
        <v>0</v>
      </c>
      <c r="Q177" s="197"/>
      <c r="R177" s="198">
        <f>R178+R183+R204</f>
        <v>0</v>
      </c>
      <c r="S177" s="197"/>
      <c r="T177" s="199">
        <f>T178+T183+T204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0" t="s">
        <v>85</v>
      </c>
      <c r="AT177" s="201" t="s">
        <v>76</v>
      </c>
      <c r="AU177" s="201" t="s">
        <v>85</v>
      </c>
      <c r="AY177" s="200" t="s">
        <v>122</v>
      </c>
      <c r="BK177" s="202">
        <f>BK178+BK183+BK204</f>
        <v>0</v>
      </c>
    </row>
    <row r="178" s="12" customFormat="1" ht="20.88" customHeight="1">
      <c r="A178" s="12"/>
      <c r="B178" s="189"/>
      <c r="C178" s="190"/>
      <c r="D178" s="191" t="s">
        <v>76</v>
      </c>
      <c r="E178" s="203" t="s">
        <v>319</v>
      </c>
      <c r="F178" s="203" t="s">
        <v>320</v>
      </c>
      <c r="G178" s="190"/>
      <c r="H178" s="190"/>
      <c r="I178" s="193"/>
      <c r="J178" s="204">
        <f>BK178</f>
        <v>0</v>
      </c>
      <c r="K178" s="190"/>
      <c r="L178" s="195"/>
      <c r="M178" s="196"/>
      <c r="N178" s="197"/>
      <c r="O178" s="197"/>
      <c r="P178" s="198">
        <f>SUM(P179:P182)</f>
        <v>0</v>
      </c>
      <c r="Q178" s="197"/>
      <c r="R178" s="198">
        <f>SUM(R179:R182)</f>
        <v>0</v>
      </c>
      <c r="S178" s="197"/>
      <c r="T178" s="199">
        <f>SUM(T179:T182)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0" t="s">
        <v>85</v>
      </c>
      <c r="AT178" s="201" t="s">
        <v>76</v>
      </c>
      <c r="AU178" s="201" t="s">
        <v>87</v>
      </c>
      <c r="AY178" s="200" t="s">
        <v>122</v>
      </c>
      <c r="BK178" s="202">
        <f>SUM(BK179:BK182)</f>
        <v>0</v>
      </c>
    </row>
    <row r="179" s="2" customFormat="1" ht="33" customHeight="1">
      <c r="A179" s="39"/>
      <c r="B179" s="40"/>
      <c r="C179" s="205" t="s">
        <v>248</v>
      </c>
      <c r="D179" s="205" t="s">
        <v>125</v>
      </c>
      <c r="E179" s="206" t="s">
        <v>321</v>
      </c>
      <c r="F179" s="207" t="s">
        <v>322</v>
      </c>
      <c r="G179" s="208" t="s">
        <v>217</v>
      </c>
      <c r="H179" s="209">
        <v>319</v>
      </c>
      <c r="I179" s="210"/>
      <c r="J179" s="211">
        <f>ROUND(I179*H179,2)</f>
        <v>0</v>
      </c>
      <c r="K179" s="207" t="s">
        <v>129</v>
      </c>
      <c r="L179" s="45"/>
      <c r="M179" s="212" t="s">
        <v>19</v>
      </c>
      <c r="N179" s="213" t="s">
        <v>48</v>
      </c>
      <c r="O179" s="85"/>
      <c r="P179" s="214">
        <f>O179*H179</f>
        <v>0</v>
      </c>
      <c r="Q179" s="214">
        <v>0</v>
      </c>
      <c r="R179" s="214">
        <f>Q179*H179</f>
        <v>0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145</v>
      </c>
      <c r="AT179" s="216" t="s">
        <v>125</v>
      </c>
      <c r="AU179" s="216" t="s">
        <v>140</v>
      </c>
      <c r="AY179" s="18" t="s">
        <v>122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85</v>
      </c>
      <c r="BK179" s="217">
        <f>ROUND(I179*H179,2)</f>
        <v>0</v>
      </c>
      <c r="BL179" s="18" t="s">
        <v>145</v>
      </c>
      <c r="BM179" s="216" t="s">
        <v>323</v>
      </c>
    </row>
    <row r="180" s="2" customFormat="1">
      <c r="A180" s="39"/>
      <c r="B180" s="40"/>
      <c r="C180" s="41"/>
      <c r="D180" s="218" t="s">
        <v>132</v>
      </c>
      <c r="E180" s="41"/>
      <c r="F180" s="219" t="s">
        <v>324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132</v>
      </c>
      <c r="AU180" s="18" t="s">
        <v>140</v>
      </c>
    </row>
    <row r="181" s="13" customFormat="1">
      <c r="A181" s="13"/>
      <c r="B181" s="223"/>
      <c r="C181" s="224"/>
      <c r="D181" s="225" t="s">
        <v>171</v>
      </c>
      <c r="E181" s="226" t="s">
        <v>19</v>
      </c>
      <c r="F181" s="227" t="s">
        <v>226</v>
      </c>
      <c r="G181" s="224"/>
      <c r="H181" s="226" t="s">
        <v>19</v>
      </c>
      <c r="I181" s="228"/>
      <c r="J181" s="224"/>
      <c r="K181" s="224"/>
      <c r="L181" s="229"/>
      <c r="M181" s="230"/>
      <c r="N181" s="231"/>
      <c r="O181" s="231"/>
      <c r="P181" s="231"/>
      <c r="Q181" s="231"/>
      <c r="R181" s="231"/>
      <c r="S181" s="231"/>
      <c r="T181" s="23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3" t="s">
        <v>171</v>
      </c>
      <c r="AU181" s="233" t="s">
        <v>140</v>
      </c>
      <c r="AV181" s="13" t="s">
        <v>85</v>
      </c>
      <c r="AW181" s="13" t="s">
        <v>37</v>
      </c>
      <c r="AX181" s="13" t="s">
        <v>77</v>
      </c>
      <c r="AY181" s="233" t="s">
        <v>122</v>
      </c>
    </row>
    <row r="182" s="14" customFormat="1">
      <c r="A182" s="14"/>
      <c r="B182" s="234"/>
      <c r="C182" s="235"/>
      <c r="D182" s="225" t="s">
        <v>171</v>
      </c>
      <c r="E182" s="236" t="s">
        <v>19</v>
      </c>
      <c r="F182" s="237" t="s">
        <v>227</v>
      </c>
      <c r="G182" s="235"/>
      <c r="H182" s="238">
        <v>319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4" t="s">
        <v>171</v>
      </c>
      <c r="AU182" s="244" t="s">
        <v>140</v>
      </c>
      <c r="AV182" s="14" t="s">
        <v>87</v>
      </c>
      <c r="AW182" s="14" t="s">
        <v>37</v>
      </c>
      <c r="AX182" s="14" t="s">
        <v>77</v>
      </c>
      <c r="AY182" s="244" t="s">
        <v>122</v>
      </c>
    </row>
    <row r="183" s="12" customFormat="1" ht="20.88" customHeight="1">
      <c r="A183" s="12"/>
      <c r="B183" s="189"/>
      <c r="C183" s="190"/>
      <c r="D183" s="191" t="s">
        <v>76</v>
      </c>
      <c r="E183" s="203" t="s">
        <v>325</v>
      </c>
      <c r="F183" s="203" t="s">
        <v>326</v>
      </c>
      <c r="G183" s="190"/>
      <c r="H183" s="190"/>
      <c r="I183" s="193"/>
      <c r="J183" s="204">
        <f>BK183</f>
        <v>0</v>
      </c>
      <c r="K183" s="190"/>
      <c r="L183" s="195"/>
      <c r="M183" s="196"/>
      <c r="N183" s="197"/>
      <c r="O183" s="197"/>
      <c r="P183" s="198">
        <f>SUM(P184:P203)</f>
        <v>0</v>
      </c>
      <c r="Q183" s="197"/>
      <c r="R183" s="198">
        <f>SUM(R184:R203)</f>
        <v>0</v>
      </c>
      <c r="S183" s="197"/>
      <c r="T183" s="199">
        <f>SUM(T184:T203)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0" t="s">
        <v>85</v>
      </c>
      <c r="AT183" s="201" t="s">
        <v>76</v>
      </c>
      <c r="AU183" s="201" t="s">
        <v>87</v>
      </c>
      <c r="AY183" s="200" t="s">
        <v>122</v>
      </c>
      <c r="BK183" s="202">
        <f>SUM(BK184:BK203)</f>
        <v>0</v>
      </c>
    </row>
    <row r="184" s="2" customFormat="1" ht="33" customHeight="1">
      <c r="A184" s="39"/>
      <c r="B184" s="40"/>
      <c r="C184" s="205" t="s">
        <v>279</v>
      </c>
      <c r="D184" s="205" t="s">
        <v>125</v>
      </c>
      <c r="E184" s="206" t="s">
        <v>327</v>
      </c>
      <c r="F184" s="207" t="s">
        <v>328</v>
      </c>
      <c r="G184" s="208" t="s">
        <v>230</v>
      </c>
      <c r="H184" s="209">
        <v>310</v>
      </c>
      <c r="I184" s="210"/>
      <c r="J184" s="211">
        <f>ROUND(I184*H184,2)</f>
        <v>0</v>
      </c>
      <c r="K184" s="207" t="s">
        <v>19</v>
      </c>
      <c r="L184" s="45"/>
      <c r="M184" s="212" t="s">
        <v>19</v>
      </c>
      <c r="N184" s="213" t="s">
        <v>48</v>
      </c>
      <c r="O184" s="85"/>
      <c r="P184" s="214">
        <f>O184*H184</f>
        <v>0</v>
      </c>
      <c r="Q184" s="214">
        <v>0</v>
      </c>
      <c r="R184" s="214">
        <f>Q184*H184</f>
        <v>0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145</v>
      </c>
      <c r="AT184" s="216" t="s">
        <v>125</v>
      </c>
      <c r="AU184" s="216" t="s">
        <v>140</v>
      </c>
      <c r="AY184" s="18" t="s">
        <v>122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85</v>
      </c>
      <c r="BK184" s="217">
        <f>ROUND(I184*H184,2)</f>
        <v>0</v>
      </c>
      <c r="BL184" s="18" t="s">
        <v>145</v>
      </c>
      <c r="BM184" s="216" t="s">
        <v>329</v>
      </c>
    </row>
    <row r="185" s="13" customFormat="1">
      <c r="A185" s="13"/>
      <c r="B185" s="223"/>
      <c r="C185" s="224"/>
      <c r="D185" s="225" t="s">
        <v>171</v>
      </c>
      <c r="E185" s="226" t="s">
        <v>19</v>
      </c>
      <c r="F185" s="227" t="s">
        <v>330</v>
      </c>
      <c r="G185" s="224"/>
      <c r="H185" s="226" t="s">
        <v>19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3" t="s">
        <v>171</v>
      </c>
      <c r="AU185" s="233" t="s">
        <v>140</v>
      </c>
      <c r="AV185" s="13" t="s">
        <v>85</v>
      </c>
      <c r="AW185" s="13" t="s">
        <v>37</v>
      </c>
      <c r="AX185" s="13" t="s">
        <v>77</v>
      </c>
      <c r="AY185" s="233" t="s">
        <v>122</v>
      </c>
    </row>
    <row r="186" s="14" customFormat="1">
      <c r="A186" s="14"/>
      <c r="B186" s="234"/>
      <c r="C186" s="235"/>
      <c r="D186" s="225" t="s">
        <v>171</v>
      </c>
      <c r="E186" s="236" t="s">
        <v>19</v>
      </c>
      <c r="F186" s="237" t="s">
        <v>331</v>
      </c>
      <c r="G186" s="235"/>
      <c r="H186" s="238">
        <v>310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4" t="s">
        <v>171</v>
      </c>
      <c r="AU186" s="244" t="s">
        <v>140</v>
      </c>
      <c r="AV186" s="14" t="s">
        <v>87</v>
      </c>
      <c r="AW186" s="14" t="s">
        <v>37</v>
      </c>
      <c r="AX186" s="14" t="s">
        <v>77</v>
      </c>
      <c r="AY186" s="244" t="s">
        <v>122</v>
      </c>
    </row>
    <row r="187" s="2" customFormat="1" ht="44.25" customHeight="1">
      <c r="A187" s="39"/>
      <c r="B187" s="40"/>
      <c r="C187" s="205" t="s">
        <v>300</v>
      </c>
      <c r="D187" s="205" t="s">
        <v>125</v>
      </c>
      <c r="E187" s="206" t="s">
        <v>332</v>
      </c>
      <c r="F187" s="207" t="s">
        <v>333</v>
      </c>
      <c r="G187" s="208" t="s">
        <v>217</v>
      </c>
      <c r="H187" s="209">
        <v>319</v>
      </c>
      <c r="I187" s="210"/>
      <c r="J187" s="211">
        <f>ROUND(I187*H187,2)</f>
        <v>0</v>
      </c>
      <c r="K187" s="207" t="s">
        <v>19</v>
      </c>
      <c r="L187" s="45"/>
      <c r="M187" s="212" t="s">
        <v>19</v>
      </c>
      <c r="N187" s="213" t="s">
        <v>48</v>
      </c>
      <c r="O187" s="85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145</v>
      </c>
      <c r="AT187" s="216" t="s">
        <v>125</v>
      </c>
      <c r="AU187" s="216" t="s">
        <v>140</v>
      </c>
      <c r="AY187" s="18" t="s">
        <v>122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85</v>
      </c>
      <c r="BK187" s="217">
        <f>ROUND(I187*H187,2)</f>
        <v>0</v>
      </c>
      <c r="BL187" s="18" t="s">
        <v>145</v>
      </c>
      <c r="BM187" s="216" t="s">
        <v>334</v>
      </c>
    </row>
    <row r="188" s="13" customFormat="1">
      <c r="A188" s="13"/>
      <c r="B188" s="223"/>
      <c r="C188" s="224"/>
      <c r="D188" s="225" t="s">
        <v>171</v>
      </c>
      <c r="E188" s="226" t="s">
        <v>19</v>
      </c>
      <c r="F188" s="227" t="s">
        <v>226</v>
      </c>
      <c r="G188" s="224"/>
      <c r="H188" s="226" t="s">
        <v>19</v>
      </c>
      <c r="I188" s="228"/>
      <c r="J188" s="224"/>
      <c r="K188" s="224"/>
      <c r="L188" s="229"/>
      <c r="M188" s="230"/>
      <c r="N188" s="231"/>
      <c r="O188" s="231"/>
      <c r="P188" s="231"/>
      <c r="Q188" s="231"/>
      <c r="R188" s="231"/>
      <c r="S188" s="231"/>
      <c r="T188" s="23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3" t="s">
        <v>171</v>
      </c>
      <c r="AU188" s="233" t="s">
        <v>140</v>
      </c>
      <c r="AV188" s="13" t="s">
        <v>85</v>
      </c>
      <c r="AW188" s="13" t="s">
        <v>37</v>
      </c>
      <c r="AX188" s="13" t="s">
        <v>77</v>
      </c>
      <c r="AY188" s="233" t="s">
        <v>122</v>
      </c>
    </row>
    <row r="189" s="14" customFormat="1">
      <c r="A189" s="14"/>
      <c r="B189" s="234"/>
      <c r="C189" s="235"/>
      <c r="D189" s="225" t="s">
        <v>171</v>
      </c>
      <c r="E189" s="236" t="s">
        <v>19</v>
      </c>
      <c r="F189" s="237" t="s">
        <v>227</v>
      </c>
      <c r="G189" s="235"/>
      <c r="H189" s="238">
        <v>319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4" t="s">
        <v>171</v>
      </c>
      <c r="AU189" s="244" t="s">
        <v>140</v>
      </c>
      <c r="AV189" s="14" t="s">
        <v>87</v>
      </c>
      <c r="AW189" s="14" t="s">
        <v>37</v>
      </c>
      <c r="AX189" s="14" t="s">
        <v>77</v>
      </c>
      <c r="AY189" s="244" t="s">
        <v>122</v>
      </c>
    </row>
    <row r="190" s="2" customFormat="1" ht="66.75" customHeight="1">
      <c r="A190" s="39"/>
      <c r="B190" s="40"/>
      <c r="C190" s="205" t="s">
        <v>335</v>
      </c>
      <c r="D190" s="205" t="s">
        <v>125</v>
      </c>
      <c r="E190" s="206" t="s">
        <v>336</v>
      </c>
      <c r="F190" s="207" t="s">
        <v>337</v>
      </c>
      <c r="G190" s="208" t="s">
        <v>217</v>
      </c>
      <c r="H190" s="209">
        <v>319</v>
      </c>
      <c r="I190" s="210"/>
      <c r="J190" s="211">
        <f>ROUND(I190*H190,2)</f>
        <v>0</v>
      </c>
      <c r="K190" s="207" t="s">
        <v>19</v>
      </c>
      <c r="L190" s="45"/>
      <c r="M190" s="212" t="s">
        <v>19</v>
      </c>
      <c r="N190" s="213" t="s">
        <v>48</v>
      </c>
      <c r="O190" s="85"/>
      <c r="P190" s="214">
        <f>O190*H190</f>
        <v>0</v>
      </c>
      <c r="Q190" s="214">
        <v>0</v>
      </c>
      <c r="R190" s="214">
        <f>Q190*H190</f>
        <v>0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145</v>
      </c>
      <c r="AT190" s="216" t="s">
        <v>125</v>
      </c>
      <c r="AU190" s="216" t="s">
        <v>140</v>
      </c>
      <c r="AY190" s="18" t="s">
        <v>122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85</v>
      </c>
      <c r="BK190" s="217">
        <f>ROUND(I190*H190,2)</f>
        <v>0</v>
      </c>
      <c r="BL190" s="18" t="s">
        <v>145</v>
      </c>
      <c r="BM190" s="216" t="s">
        <v>338</v>
      </c>
    </row>
    <row r="191" s="13" customFormat="1">
      <c r="A191" s="13"/>
      <c r="B191" s="223"/>
      <c r="C191" s="224"/>
      <c r="D191" s="225" t="s">
        <v>171</v>
      </c>
      <c r="E191" s="226" t="s">
        <v>19</v>
      </c>
      <c r="F191" s="227" t="s">
        <v>226</v>
      </c>
      <c r="G191" s="224"/>
      <c r="H191" s="226" t="s">
        <v>19</v>
      </c>
      <c r="I191" s="228"/>
      <c r="J191" s="224"/>
      <c r="K191" s="224"/>
      <c r="L191" s="229"/>
      <c r="M191" s="230"/>
      <c r="N191" s="231"/>
      <c r="O191" s="231"/>
      <c r="P191" s="231"/>
      <c r="Q191" s="231"/>
      <c r="R191" s="231"/>
      <c r="S191" s="231"/>
      <c r="T191" s="23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3" t="s">
        <v>171</v>
      </c>
      <c r="AU191" s="233" t="s">
        <v>140</v>
      </c>
      <c r="AV191" s="13" t="s">
        <v>85</v>
      </c>
      <c r="AW191" s="13" t="s">
        <v>37</v>
      </c>
      <c r="AX191" s="13" t="s">
        <v>77</v>
      </c>
      <c r="AY191" s="233" t="s">
        <v>122</v>
      </c>
    </row>
    <row r="192" s="14" customFormat="1">
      <c r="A192" s="14"/>
      <c r="B192" s="234"/>
      <c r="C192" s="235"/>
      <c r="D192" s="225" t="s">
        <v>171</v>
      </c>
      <c r="E192" s="236" t="s">
        <v>19</v>
      </c>
      <c r="F192" s="237" t="s">
        <v>227</v>
      </c>
      <c r="G192" s="235"/>
      <c r="H192" s="238">
        <v>319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4" t="s">
        <v>171</v>
      </c>
      <c r="AU192" s="244" t="s">
        <v>140</v>
      </c>
      <c r="AV192" s="14" t="s">
        <v>87</v>
      </c>
      <c r="AW192" s="14" t="s">
        <v>37</v>
      </c>
      <c r="AX192" s="14" t="s">
        <v>77</v>
      </c>
      <c r="AY192" s="244" t="s">
        <v>122</v>
      </c>
    </row>
    <row r="193" s="2" customFormat="1" ht="24.15" customHeight="1">
      <c r="A193" s="39"/>
      <c r="B193" s="40"/>
      <c r="C193" s="205" t="s">
        <v>339</v>
      </c>
      <c r="D193" s="205" t="s">
        <v>125</v>
      </c>
      <c r="E193" s="206" t="s">
        <v>340</v>
      </c>
      <c r="F193" s="207" t="s">
        <v>341</v>
      </c>
      <c r="G193" s="208" t="s">
        <v>217</v>
      </c>
      <c r="H193" s="209">
        <v>875</v>
      </c>
      <c r="I193" s="210"/>
      <c r="J193" s="211">
        <f>ROUND(I193*H193,2)</f>
        <v>0</v>
      </c>
      <c r="K193" s="207" t="s">
        <v>19</v>
      </c>
      <c r="L193" s="45"/>
      <c r="M193" s="212" t="s">
        <v>19</v>
      </c>
      <c r="N193" s="213" t="s">
        <v>48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145</v>
      </c>
      <c r="AT193" s="216" t="s">
        <v>125</v>
      </c>
      <c r="AU193" s="216" t="s">
        <v>140</v>
      </c>
      <c r="AY193" s="18" t="s">
        <v>122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85</v>
      </c>
      <c r="BK193" s="217">
        <f>ROUND(I193*H193,2)</f>
        <v>0</v>
      </c>
      <c r="BL193" s="18" t="s">
        <v>145</v>
      </c>
      <c r="BM193" s="216" t="s">
        <v>342</v>
      </c>
    </row>
    <row r="194" s="13" customFormat="1">
      <c r="A194" s="13"/>
      <c r="B194" s="223"/>
      <c r="C194" s="224"/>
      <c r="D194" s="225" t="s">
        <v>171</v>
      </c>
      <c r="E194" s="226" t="s">
        <v>19</v>
      </c>
      <c r="F194" s="227" t="s">
        <v>343</v>
      </c>
      <c r="G194" s="224"/>
      <c r="H194" s="226" t="s">
        <v>19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3" t="s">
        <v>171</v>
      </c>
      <c r="AU194" s="233" t="s">
        <v>140</v>
      </c>
      <c r="AV194" s="13" t="s">
        <v>85</v>
      </c>
      <c r="AW194" s="13" t="s">
        <v>37</v>
      </c>
      <c r="AX194" s="13" t="s">
        <v>77</v>
      </c>
      <c r="AY194" s="233" t="s">
        <v>122</v>
      </c>
    </row>
    <row r="195" s="14" customFormat="1">
      <c r="A195" s="14"/>
      <c r="B195" s="234"/>
      <c r="C195" s="235"/>
      <c r="D195" s="225" t="s">
        <v>171</v>
      </c>
      <c r="E195" s="236" t="s">
        <v>19</v>
      </c>
      <c r="F195" s="237" t="s">
        <v>344</v>
      </c>
      <c r="G195" s="235"/>
      <c r="H195" s="238">
        <v>839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4" t="s">
        <v>171</v>
      </c>
      <c r="AU195" s="244" t="s">
        <v>140</v>
      </c>
      <c r="AV195" s="14" t="s">
        <v>87</v>
      </c>
      <c r="AW195" s="14" t="s">
        <v>37</v>
      </c>
      <c r="AX195" s="14" t="s">
        <v>77</v>
      </c>
      <c r="AY195" s="244" t="s">
        <v>122</v>
      </c>
    </row>
    <row r="196" s="13" customFormat="1">
      <c r="A196" s="13"/>
      <c r="B196" s="223"/>
      <c r="C196" s="224"/>
      <c r="D196" s="225" t="s">
        <v>171</v>
      </c>
      <c r="E196" s="226" t="s">
        <v>19</v>
      </c>
      <c r="F196" s="227" t="s">
        <v>345</v>
      </c>
      <c r="G196" s="224"/>
      <c r="H196" s="226" t="s">
        <v>19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171</v>
      </c>
      <c r="AU196" s="233" t="s">
        <v>140</v>
      </c>
      <c r="AV196" s="13" t="s">
        <v>85</v>
      </c>
      <c r="AW196" s="13" t="s">
        <v>37</v>
      </c>
      <c r="AX196" s="13" t="s">
        <v>77</v>
      </c>
      <c r="AY196" s="233" t="s">
        <v>122</v>
      </c>
    </row>
    <row r="197" s="14" customFormat="1">
      <c r="A197" s="14"/>
      <c r="B197" s="234"/>
      <c r="C197" s="235"/>
      <c r="D197" s="225" t="s">
        <v>171</v>
      </c>
      <c r="E197" s="236" t="s">
        <v>19</v>
      </c>
      <c r="F197" s="237" t="s">
        <v>346</v>
      </c>
      <c r="G197" s="235"/>
      <c r="H197" s="238">
        <v>36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4" t="s">
        <v>171</v>
      </c>
      <c r="AU197" s="244" t="s">
        <v>140</v>
      </c>
      <c r="AV197" s="14" t="s">
        <v>87</v>
      </c>
      <c r="AW197" s="14" t="s">
        <v>37</v>
      </c>
      <c r="AX197" s="14" t="s">
        <v>77</v>
      </c>
      <c r="AY197" s="244" t="s">
        <v>122</v>
      </c>
    </row>
    <row r="198" s="2" customFormat="1" ht="49.05" customHeight="1">
      <c r="A198" s="39"/>
      <c r="B198" s="40"/>
      <c r="C198" s="205" t="s">
        <v>7</v>
      </c>
      <c r="D198" s="205" t="s">
        <v>125</v>
      </c>
      <c r="E198" s="206" t="s">
        <v>347</v>
      </c>
      <c r="F198" s="207" t="s">
        <v>348</v>
      </c>
      <c r="G198" s="208" t="s">
        <v>217</v>
      </c>
      <c r="H198" s="209">
        <v>875</v>
      </c>
      <c r="I198" s="210"/>
      <c r="J198" s="211">
        <f>ROUND(I198*H198,2)</f>
        <v>0</v>
      </c>
      <c r="K198" s="207" t="s">
        <v>19</v>
      </c>
      <c r="L198" s="45"/>
      <c r="M198" s="212" t="s">
        <v>19</v>
      </c>
      <c r="N198" s="213" t="s">
        <v>48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145</v>
      </c>
      <c r="AT198" s="216" t="s">
        <v>125</v>
      </c>
      <c r="AU198" s="216" t="s">
        <v>140</v>
      </c>
      <c r="AY198" s="18" t="s">
        <v>122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85</v>
      </c>
      <c r="BK198" s="217">
        <f>ROUND(I198*H198,2)</f>
        <v>0</v>
      </c>
      <c r="BL198" s="18" t="s">
        <v>145</v>
      </c>
      <c r="BM198" s="216" t="s">
        <v>349</v>
      </c>
    </row>
    <row r="199" s="13" customFormat="1">
      <c r="A199" s="13"/>
      <c r="B199" s="223"/>
      <c r="C199" s="224"/>
      <c r="D199" s="225" t="s">
        <v>171</v>
      </c>
      <c r="E199" s="226" t="s">
        <v>19</v>
      </c>
      <c r="F199" s="227" t="s">
        <v>343</v>
      </c>
      <c r="G199" s="224"/>
      <c r="H199" s="226" t="s">
        <v>19</v>
      </c>
      <c r="I199" s="228"/>
      <c r="J199" s="224"/>
      <c r="K199" s="224"/>
      <c r="L199" s="229"/>
      <c r="M199" s="230"/>
      <c r="N199" s="231"/>
      <c r="O199" s="231"/>
      <c r="P199" s="231"/>
      <c r="Q199" s="231"/>
      <c r="R199" s="231"/>
      <c r="S199" s="231"/>
      <c r="T199" s="23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3" t="s">
        <v>171</v>
      </c>
      <c r="AU199" s="233" t="s">
        <v>140</v>
      </c>
      <c r="AV199" s="13" t="s">
        <v>85</v>
      </c>
      <c r="AW199" s="13" t="s">
        <v>37</v>
      </c>
      <c r="AX199" s="13" t="s">
        <v>77</v>
      </c>
      <c r="AY199" s="233" t="s">
        <v>122</v>
      </c>
    </row>
    <row r="200" s="14" customFormat="1">
      <c r="A200" s="14"/>
      <c r="B200" s="234"/>
      <c r="C200" s="235"/>
      <c r="D200" s="225" t="s">
        <v>171</v>
      </c>
      <c r="E200" s="236" t="s">
        <v>19</v>
      </c>
      <c r="F200" s="237" t="s">
        <v>344</v>
      </c>
      <c r="G200" s="235"/>
      <c r="H200" s="238">
        <v>839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4" t="s">
        <v>171</v>
      </c>
      <c r="AU200" s="244" t="s">
        <v>140</v>
      </c>
      <c r="AV200" s="14" t="s">
        <v>87</v>
      </c>
      <c r="AW200" s="14" t="s">
        <v>37</v>
      </c>
      <c r="AX200" s="14" t="s">
        <v>77</v>
      </c>
      <c r="AY200" s="244" t="s">
        <v>122</v>
      </c>
    </row>
    <row r="201" s="13" customFormat="1">
      <c r="A201" s="13"/>
      <c r="B201" s="223"/>
      <c r="C201" s="224"/>
      <c r="D201" s="225" t="s">
        <v>171</v>
      </c>
      <c r="E201" s="226" t="s">
        <v>19</v>
      </c>
      <c r="F201" s="227" t="s">
        <v>345</v>
      </c>
      <c r="G201" s="224"/>
      <c r="H201" s="226" t="s">
        <v>19</v>
      </c>
      <c r="I201" s="228"/>
      <c r="J201" s="224"/>
      <c r="K201" s="224"/>
      <c r="L201" s="229"/>
      <c r="M201" s="230"/>
      <c r="N201" s="231"/>
      <c r="O201" s="231"/>
      <c r="P201" s="231"/>
      <c r="Q201" s="231"/>
      <c r="R201" s="231"/>
      <c r="S201" s="231"/>
      <c r="T201" s="23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3" t="s">
        <v>171</v>
      </c>
      <c r="AU201" s="233" t="s">
        <v>140</v>
      </c>
      <c r="AV201" s="13" t="s">
        <v>85</v>
      </c>
      <c r="AW201" s="13" t="s">
        <v>37</v>
      </c>
      <c r="AX201" s="13" t="s">
        <v>77</v>
      </c>
      <c r="AY201" s="233" t="s">
        <v>122</v>
      </c>
    </row>
    <row r="202" s="14" customFormat="1">
      <c r="A202" s="14"/>
      <c r="B202" s="234"/>
      <c r="C202" s="235"/>
      <c r="D202" s="225" t="s">
        <v>171</v>
      </c>
      <c r="E202" s="236" t="s">
        <v>19</v>
      </c>
      <c r="F202" s="237" t="s">
        <v>346</v>
      </c>
      <c r="G202" s="235"/>
      <c r="H202" s="238">
        <v>36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4" t="s">
        <v>171</v>
      </c>
      <c r="AU202" s="244" t="s">
        <v>140</v>
      </c>
      <c r="AV202" s="14" t="s">
        <v>87</v>
      </c>
      <c r="AW202" s="14" t="s">
        <v>37</v>
      </c>
      <c r="AX202" s="14" t="s">
        <v>77</v>
      </c>
      <c r="AY202" s="244" t="s">
        <v>122</v>
      </c>
    </row>
    <row r="203" s="2" customFormat="1" ht="24.15" customHeight="1">
      <c r="A203" s="39"/>
      <c r="B203" s="40"/>
      <c r="C203" s="205" t="s">
        <v>350</v>
      </c>
      <c r="D203" s="205" t="s">
        <v>125</v>
      </c>
      <c r="E203" s="206" t="s">
        <v>351</v>
      </c>
      <c r="F203" s="207" t="s">
        <v>352</v>
      </c>
      <c r="G203" s="208" t="s">
        <v>230</v>
      </c>
      <c r="H203" s="209">
        <v>866</v>
      </c>
      <c r="I203" s="210"/>
      <c r="J203" s="211">
        <f>ROUND(I203*H203,2)</f>
        <v>0</v>
      </c>
      <c r="K203" s="207" t="s">
        <v>19</v>
      </c>
      <c r="L203" s="45"/>
      <c r="M203" s="212" t="s">
        <v>19</v>
      </c>
      <c r="N203" s="213" t="s">
        <v>48</v>
      </c>
      <c r="O203" s="85"/>
      <c r="P203" s="214">
        <f>O203*H203</f>
        <v>0</v>
      </c>
      <c r="Q203" s="214">
        <v>0</v>
      </c>
      <c r="R203" s="214">
        <f>Q203*H203</f>
        <v>0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145</v>
      </c>
      <c r="AT203" s="216" t="s">
        <v>125</v>
      </c>
      <c r="AU203" s="216" t="s">
        <v>140</v>
      </c>
      <c r="AY203" s="18" t="s">
        <v>122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85</v>
      </c>
      <c r="BK203" s="217">
        <f>ROUND(I203*H203,2)</f>
        <v>0</v>
      </c>
      <c r="BL203" s="18" t="s">
        <v>145</v>
      </c>
      <c r="BM203" s="216" t="s">
        <v>353</v>
      </c>
    </row>
    <row r="204" s="12" customFormat="1" ht="20.88" customHeight="1">
      <c r="A204" s="12"/>
      <c r="B204" s="189"/>
      <c r="C204" s="190"/>
      <c r="D204" s="191" t="s">
        <v>76</v>
      </c>
      <c r="E204" s="203" t="s">
        <v>354</v>
      </c>
      <c r="F204" s="203" t="s">
        <v>355</v>
      </c>
      <c r="G204" s="190"/>
      <c r="H204" s="190"/>
      <c r="I204" s="193"/>
      <c r="J204" s="204">
        <f>BK204</f>
        <v>0</v>
      </c>
      <c r="K204" s="190"/>
      <c r="L204" s="195"/>
      <c r="M204" s="196"/>
      <c r="N204" s="197"/>
      <c r="O204" s="197"/>
      <c r="P204" s="198">
        <f>SUM(P205:P207)</f>
        <v>0</v>
      </c>
      <c r="Q204" s="197"/>
      <c r="R204" s="198">
        <f>SUM(R205:R207)</f>
        <v>0</v>
      </c>
      <c r="S204" s="197"/>
      <c r="T204" s="199">
        <f>SUM(T205:T207)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0" t="s">
        <v>85</v>
      </c>
      <c r="AT204" s="201" t="s">
        <v>76</v>
      </c>
      <c r="AU204" s="201" t="s">
        <v>87</v>
      </c>
      <c r="AY204" s="200" t="s">
        <v>122</v>
      </c>
      <c r="BK204" s="202">
        <f>SUM(BK205:BK207)</f>
        <v>0</v>
      </c>
    </row>
    <row r="205" s="2" customFormat="1" ht="37.8" customHeight="1">
      <c r="A205" s="39"/>
      <c r="B205" s="40"/>
      <c r="C205" s="205" t="s">
        <v>356</v>
      </c>
      <c r="D205" s="205" t="s">
        <v>125</v>
      </c>
      <c r="E205" s="206" t="s">
        <v>357</v>
      </c>
      <c r="F205" s="207" t="s">
        <v>358</v>
      </c>
      <c r="G205" s="208" t="s">
        <v>242</v>
      </c>
      <c r="H205" s="209">
        <v>9</v>
      </c>
      <c r="I205" s="210"/>
      <c r="J205" s="211">
        <f>ROUND(I205*H205,2)</f>
        <v>0</v>
      </c>
      <c r="K205" s="207" t="s">
        <v>19</v>
      </c>
      <c r="L205" s="45"/>
      <c r="M205" s="212" t="s">
        <v>19</v>
      </c>
      <c r="N205" s="213" t="s">
        <v>48</v>
      </c>
      <c r="O205" s="85"/>
      <c r="P205" s="214">
        <f>O205*H205</f>
        <v>0</v>
      </c>
      <c r="Q205" s="214">
        <v>0</v>
      </c>
      <c r="R205" s="214">
        <f>Q205*H205</f>
        <v>0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145</v>
      </c>
      <c r="AT205" s="216" t="s">
        <v>125</v>
      </c>
      <c r="AU205" s="216" t="s">
        <v>140</v>
      </c>
      <c r="AY205" s="18" t="s">
        <v>122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85</v>
      </c>
      <c r="BK205" s="217">
        <f>ROUND(I205*H205,2)</f>
        <v>0</v>
      </c>
      <c r="BL205" s="18" t="s">
        <v>145</v>
      </c>
      <c r="BM205" s="216" t="s">
        <v>359</v>
      </c>
    </row>
    <row r="206" s="14" customFormat="1">
      <c r="A206" s="14"/>
      <c r="B206" s="234"/>
      <c r="C206" s="235"/>
      <c r="D206" s="225" t="s">
        <v>171</v>
      </c>
      <c r="E206" s="236" t="s">
        <v>19</v>
      </c>
      <c r="F206" s="237" t="s">
        <v>221</v>
      </c>
      <c r="G206" s="235"/>
      <c r="H206" s="238">
        <v>9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4" t="s">
        <v>171</v>
      </c>
      <c r="AU206" s="244" t="s">
        <v>140</v>
      </c>
      <c r="AV206" s="14" t="s">
        <v>87</v>
      </c>
      <c r="AW206" s="14" t="s">
        <v>37</v>
      </c>
      <c r="AX206" s="14" t="s">
        <v>77</v>
      </c>
      <c r="AY206" s="244" t="s">
        <v>122</v>
      </c>
    </row>
    <row r="207" s="2" customFormat="1" ht="24.15" customHeight="1">
      <c r="A207" s="39"/>
      <c r="B207" s="40"/>
      <c r="C207" s="205" t="s">
        <v>360</v>
      </c>
      <c r="D207" s="205" t="s">
        <v>125</v>
      </c>
      <c r="E207" s="206" t="s">
        <v>361</v>
      </c>
      <c r="F207" s="207" t="s">
        <v>362</v>
      </c>
      <c r="G207" s="208" t="s">
        <v>217</v>
      </c>
      <c r="H207" s="209">
        <v>30</v>
      </c>
      <c r="I207" s="210"/>
      <c r="J207" s="211">
        <f>ROUND(I207*H207,2)</f>
        <v>0</v>
      </c>
      <c r="K207" s="207" t="s">
        <v>19</v>
      </c>
      <c r="L207" s="45"/>
      <c r="M207" s="212" t="s">
        <v>19</v>
      </c>
      <c r="N207" s="213" t="s">
        <v>48</v>
      </c>
      <c r="O207" s="85"/>
      <c r="P207" s="214">
        <f>O207*H207</f>
        <v>0</v>
      </c>
      <c r="Q207" s="214">
        <v>0</v>
      </c>
      <c r="R207" s="214">
        <f>Q207*H207</f>
        <v>0</v>
      </c>
      <c r="S207" s="214">
        <v>0</v>
      </c>
      <c r="T207" s="21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6" t="s">
        <v>145</v>
      </c>
      <c r="AT207" s="216" t="s">
        <v>125</v>
      </c>
      <c r="AU207" s="216" t="s">
        <v>140</v>
      </c>
      <c r="AY207" s="18" t="s">
        <v>122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8" t="s">
        <v>85</v>
      </c>
      <c r="BK207" s="217">
        <f>ROUND(I207*H207,2)</f>
        <v>0</v>
      </c>
      <c r="BL207" s="18" t="s">
        <v>145</v>
      </c>
      <c r="BM207" s="216" t="s">
        <v>363</v>
      </c>
    </row>
    <row r="208" s="12" customFormat="1" ht="22.8" customHeight="1">
      <c r="A208" s="12"/>
      <c r="B208" s="189"/>
      <c r="C208" s="190"/>
      <c r="D208" s="191" t="s">
        <v>76</v>
      </c>
      <c r="E208" s="203" t="s">
        <v>166</v>
      </c>
      <c r="F208" s="203" t="s">
        <v>364</v>
      </c>
      <c r="G208" s="190"/>
      <c r="H208" s="190"/>
      <c r="I208" s="193"/>
      <c r="J208" s="204">
        <f>BK208</f>
        <v>0</v>
      </c>
      <c r="K208" s="190"/>
      <c r="L208" s="195"/>
      <c r="M208" s="196"/>
      <c r="N208" s="197"/>
      <c r="O208" s="197"/>
      <c r="P208" s="198">
        <f>P209</f>
        <v>0</v>
      </c>
      <c r="Q208" s="197"/>
      <c r="R208" s="198">
        <f>R209</f>
        <v>0.1628442</v>
      </c>
      <c r="S208" s="197"/>
      <c r="T208" s="199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0" t="s">
        <v>85</v>
      </c>
      <c r="AT208" s="201" t="s">
        <v>76</v>
      </c>
      <c r="AU208" s="201" t="s">
        <v>85</v>
      </c>
      <c r="AY208" s="200" t="s">
        <v>122</v>
      </c>
      <c r="BK208" s="202">
        <f>BK209</f>
        <v>0</v>
      </c>
    </row>
    <row r="209" s="12" customFormat="1" ht="20.88" customHeight="1">
      <c r="A209" s="12"/>
      <c r="B209" s="189"/>
      <c r="C209" s="190"/>
      <c r="D209" s="191" t="s">
        <v>76</v>
      </c>
      <c r="E209" s="203" t="s">
        <v>365</v>
      </c>
      <c r="F209" s="203" t="s">
        <v>366</v>
      </c>
      <c r="G209" s="190"/>
      <c r="H209" s="190"/>
      <c r="I209" s="193"/>
      <c r="J209" s="204">
        <f>BK209</f>
        <v>0</v>
      </c>
      <c r="K209" s="190"/>
      <c r="L209" s="195"/>
      <c r="M209" s="196"/>
      <c r="N209" s="197"/>
      <c r="O209" s="197"/>
      <c r="P209" s="198">
        <f>SUM(P210:P255)</f>
        <v>0</v>
      </c>
      <c r="Q209" s="197"/>
      <c r="R209" s="198">
        <f>SUM(R210:R255)</f>
        <v>0.1628442</v>
      </c>
      <c r="S209" s="197"/>
      <c r="T209" s="199">
        <f>SUM(T210:T255)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0" t="s">
        <v>85</v>
      </c>
      <c r="AT209" s="201" t="s">
        <v>76</v>
      </c>
      <c r="AU209" s="201" t="s">
        <v>87</v>
      </c>
      <c r="AY209" s="200" t="s">
        <v>122</v>
      </c>
      <c r="BK209" s="202">
        <f>SUM(BK210:BK255)</f>
        <v>0</v>
      </c>
    </row>
    <row r="210" s="2" customFormat="1" ht="24.15" customHeight="1">
      <c r="A210" s="39"/>
      <c r="B210" s="40"/>
      <c r="C210" s="205" t="s">
        <v>367</v>
      </c>
      <c r="D210" s="205" t="s">
        <v>125</v>
      </c>
      <c r="E210" s="206" t="s">
        <v>368</v>
      </c>
      <c r="F210" s="207" t="s">
        <v>369</v>
      </c>
      <c r="G210" s="208" t="s">
        <v>230</v>
      </c>
      <c r="H210" s="209">
        <v>15</v>
      </c>
      <c r="I210" s="210"/>
      <c r="J210" s="211">
        <f>ROUND(I210*H210,2)</f>
        <v>0</v>
      </c>
      <c r="K210" s="207" t="s">
        <v>129</v>
      </c>
      <c r="L210" s="45"/>
      <c r="M210" s="212" t="s">
        <v>19</v>
      </c>
      <c r="N210" s="213" t="s">
        <v>48</v>
      </c>
      <c r="O210" s="85"/>
      <c r="P210" s="214">
        <f>O210*H210</f>
        <v>0</v>
      </c>
      <c r="Q210" s="214">
        <v>1.0000000000000001E-05</v>
      </c>
      <c r="R210" s="214">
        <f>Q210*H210</f>
        <v>0.00015000000000000001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145</v>
      </c>
      <c r="AT210" s="216" t="s">
        <v>125</v>
      </c>
      <c r="AU210" s="216" t="s">
        <v>140</v>
      </c>
      <c r="AY210" s="18" t="s">
        <v>122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85</v>
      </c>
      <c r="BK210" s="217">
        <f>ROUND(I210*H210,2)</f>
        <v>0</v>
      </c>
      <c r="BL210" s="18" t="s">
        <v>145</v>
      </c>
      <c r="BM210" s="216" t="s">
        <v>370</v>
      </c>
    </row>
    <row r="211" s="2" customFormat="1">
      <c r="A211" s="39"/>
      <c r="B211" s="40"/>
      <c r="C211" s="41"/>
      <c r="D211" s="218" t="s">
        <v>132</v>
      </c>
      <c r="E211" s="41"/>
      <c r="F211" s="219" t="s">
        <v>371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132</v>
      </c>
      <c r="AU211" s="18" t="s">
        <v>140</v>
      </c>
    </row>
    <row r="212" s="13" customFormat="1">
      <c r="A212" s="13"/>
      <c r="B212" s="223"/>
      <c r="C212" s="224"/>
      <c r="D212" s="225" t="s">
        <v>171</v>
      </c>
      <c r="E212" s="226" t="s">
        <v>19</v>
      </c>
      <c r="F212" s="227" t="s">
        <v>372</v>
      </c>
      <c r="G212" s="224"/>
      <c r="H212" s="226" t="s">
        <v>19</v>
      </c>
      <c r="I212" s="228"/>
      <c r="J212" s="224"/>
      <c r="K212" s="224"/>
      <c r="L212" s="229"/>
      <c r="M212" s="230"/>
      <c r="N212" s="231"/>
      <c r="O212" s="231"/>
      <c r="P212" s="231"/>
      <c r="Q212" s="231"/>
      <c r="R212" s="231"/>
      <c r="S212" s="231"/>
      <c r="T212" s="23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3" t="s">
        <v>171</v>
      </c>
      <c r="AU212" s="233" t="s">
        <v>140</v>
      </c>
      <c r="AV212" s="13" t="s">
        <v>85</v>
      </c>
      <c r="AW212" s="13" t="s">
        <v>37</v>
      </c>
      <c r="AX212" s="13" t="s">
        <v>77</v>
      </c>
      <c r="AY212" s="233" t="s">
        <v>122</v>
      </c>
    </row>
    <row r="213" s="14" customFormat="1">
      <c r="A213" s="14"/>
      <c r="B213" s="234"/>
      <c r="C213" s="235"/>
      <c r="D213" s="225" t="s">
        <v>171</v>
      </c>
      <c r="E213" s="236" t="s">
        <v>19</v>
      </c>
      <c r="F213" s="237" t="s">
        <v>373</v>
      </c>
      <c r="G213" s="235"/>
      <c r="H213" s="238">
        <v>15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4" t="s">
        <v>171</v>
      </c>
      <c r="AU213" s="244" t="s">
        <v>140</v>
      </c>
      <c r="AV213" s="14" t="s">
        <v>87</v>
      </c>
      <c r="AW213" s="14" t="s">
        <v>37</v>
      </c>
      <c r="AX213" s="14" t="s">
        <v>77</v>
      </c>
      <c r="AY213" s="244" t="s">
        <v>122</v>
      </c>
    </row>
    <row r="214" s="2" customFormat="1" ht="24.15" customHeight="1">
      <c r="A214" s="39"/>
      <c r="B214" s="40"/>
      <c r="C214" s="249" t="s">
        <v>374</v>
      </c>
      <c r="D214" s="249" t="s">
        <v>293</v>
      </c>
      <c r="E214" s="250" t="s">
        <v>375</v>
      </c>
      <c r="F214" s="251" t="s">
        <v>376</v>
      </c>
      <c r="G214" s="252" t="s">
        <v>230</v>
      </c>
      <c r="H214" s="253">
        <v>20.600000000000001</v>
      </c>
      <c r="I214" s="254"/>
      <c r="J214" s="255">
        <f>ROUND(I214*H214,2)</f>
        <v>0</v>
      </c>
      <c r="K214" s="251" t="s">
        <v>129</v>
      </c>
      <c r="L214" s="256"/>
      <c r="M214" s="257" t="s">
        <v>19</v>
      </c>
      <c r="N214" s="258" t="s">
        <v>48</v>
      </c>
      <c r="O214" s="85"/>
      <c r="P214" s="214">
        <f>O214*H214</f>
        <v>0</v>
      </c>
      <c r="Q214" s="214">
        <v>0.0014499999999999999</v>
      </c>
      <c r="R214" s="214">
        <f>Q214*H214</f>
        <v>0.029870000000000001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166</v>
      </c>
      <c r="AT214" s="216" t="s">
        <v>293</v>
      </c>
      <c r="AU214" s="216" t="s">
        <v>140</v>
      </c>
      <c r="AY214" s="18" t="s">
        <v>122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85</v>
      </c>
      <c r="BK214" s="217">
        <f>ROUND(I214*H214,2)</f>
        <v>0</v>
      </c>
      <c r="BL214" s="18" t="s">
        <v>145</v>
      </c>
      <c r="BM214" s="216" t="s">
        <v>377</v>
      </c>
    </row>
    <row r="215" s="13" customFormat="1">
      <c r="A215" s="13"/>
      <c r="B215" s="223"/>
      <c r="C215" s="224"/>
      <c r="D215" s="225" t="s">
        <v>171</v>
      </c>
      <c r="E215" s="226" t="s">
        <v>19</v>
      </c>
      <c r="F215" s="227" t="s">
        <v>372</v>
      </c>
      <c r="G215" s="224"/>
      <c r="H215" s="226" t="s">
        <v>19</v>
      </c>
      <c r="I215" s="228"/>
      <c r="J215" s="224"/>
      <c r="K215" s="224"/>
      <c r="L215" s="229"/>
      <c r="M215" s="230"/>
      <c r="N215" s="231"/>
      <c r="O215" s="231"/>
      <c r="P215" s="231"/>
      <c r="Q215" s="231"/>
      <c r="R215" s="231"/>
      <c r="S215" s="231"/>
      <c r="T215" s="23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3" t="s">
        <v>171</v>
      </c>
      <c r="AU215" s="233" t="s">
        <v>140</v>
      </c>
      <c r="AV215" s="13" t="s">
        <v>85</v>
      </c>
      <c r="AW215" s="13" t="s">
        <v>37</v>
      </c>
      <c r="AX215" s="13" t="s">
        <v>77</v>
      </c>
      <c r="AY215" s="233" t="s">
        <v>122</v>
      </c>
    </row>
    <row r="216" s="14" customFormat="1">
      <c r="A216" s="14"/>
      <c r="B216" s="234"/>
      <c r="C216" s="235"/>
      <c r="D216" s="225" t="s">
        <v>171</v>
      </c>
      <c r="E216" s="236" t="s">
        <v>19</v>
      </c>
      <c r="F216" s="237" t="s">
        <v>378</v>
      </c>
      <c r="G216" s="235"/>
      <c r="H216" s="238">
        <v>20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4" t="s">
        <v>171</v>
      </c>
      <c r="AU216" s="244" t="s">
        <v>140</v>
      </c>
      <c r="AV216" s="14" t="s">
        <v>87</v>
      </c>
      <c r="AW216" s="14" t="s">
        <v>37</v>
      </c>
      <c r="AX216" s="14" t="s">
        <v>85</v>
      </c>
      <c r="AY216" s="244" t="s">
        <v>122</v>
      </c>
    </row>
    <row r="217" s="14" customFormat="1">
      <c r="A217" s="14"/>
      <c r="B217" s="234"/>
      <c r="C217" s="235"/>
      <c r="D217" s="225" t="s">
        <v>171</v>
      </c>
      <c r="E217" s="235"/>
      <c r="F217" s="237" t="s">
        <v>379</v>
      </c>
      <c r="G217" s="235"/>
      <c r="H217" s="238">
        <v>20.600000000000001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4" t="s">
        <v>171</v>
      </c>
      <c r="AU217" s="244" t="s">
        <v>140</v>
      </c>
      <c r="AV217" s="14" t="s">
        <v>87</v>
      </c>
      <c r="AW217" s="14" t="s">
        <v>4</v>
      </c>
      <c r="AX217" s="14" t="s">
        <v>85</v>
      </c>
      <c r="AY217" s="244" t="s">
        <v>122</v>
      </c>
    </row>
    <row r="218" s="2" customFormat="1" ht="24.15" customHeight="1">
      <c r="A218" s="39"/>
      <c r="B218" s="40"/>
      <c r="C218" s="205" t="s">
        <v>380</v>
      </c>
      <c r="D218" s="205" t="s">
        <v>125</v>
      </c>
      <c r="E218" s="206" t="s">
        <v>381</v>
      </c>
      <c r="F218" s="207" t="s">
        <v>382</v>
      </c>
      <c r="G218" s="208" t="s">
        <v>230</v>
      </c>
      <c r="H218" s="209">
        <v>42</v>
      </c>
      <c r="I218" s="210"/>
      <c r="J218" s="211">
        <f>ROUND(I218*H218,2)</f>
        <v>0</v>
      </c>
      <c r="K218" s="207" t="s">
        <v>129</v>
      </c>
      <c r="L218" s="45"/>
      <c r="M218" s="212" t="s">
        <v>19</v>
      </c>
      <c r="N218" s="213" t="s">
        <v>48</v>
      </c>
      <c r="O218" s="85"/>
      <c r="P218" s="214">
        <f>O218*H218</f>
        <v>0</v>
      </c>
      <c r="Q218" s="214">
        <v>1.0000000000000001E-05</v>
      </c>
      <c r="R218" s="214">
        <f>Q218*H218</f>
        <v>0.00042000000000000002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145</v>
      </c>
      <c r="AT218" s="216" t="s">
        <v>125</v>
      </c>
      <c r="AU218" s="216" t="s">
        <v>140</v>
      </c>
      <c r="AY218" s="18" t="s">
        <v>122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85</v>
      </c>
      <c r="BK218" s="217">
        <f>ROUND(I218*H218,2)</f>
        <v>0</v>
      </c>
      <c r="BL218" s="18" t="s">
        <v>145</v>
      </c>
      <c r="BM218" s="216" t="s">
        <v>383</v>
      </c>
    </row>
    <row r="219" s="2" customFormat="1">
      <c r="A219" s="39"/>
      <c r="B219" s="40"/>
      <c r="C219" s="41"/>
      <c r="D219" s="218" t="s">
        <v>132</v>
      </c>
      <c r="E219" s="41"/>
      <c r="F219" s="219" t="s">
        <v>384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132</v>
      </c>
      <c r="AU219" s="18" t="s">
        <v>140</v>
      </c>
    </row>
    <row r="220" s="13" customFormat="1">
      <c r="A220" s="13"/>
      <c r="B220" s="223"/>
      <c r="C220" s="224"/>
      <c r="D220" s="225" t="s">
        <v>171</v>
      </c>
      <c r="E220" s="226" t="s">
        <v>19</v>
      </c>
      <c r="F220" s="227" t="s">
        <v>245</v>
      </c>
      <c r="G220" s="224"/>
      <c r="H220" s="226" t="s">
        <v>19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3" t="s">
        <v>171</v>
      </c>
      <c r="AU220" s="233" t="s">
        <v>140</v>
      </c>
      <c r="AV220" s="13" t="s">
        <v>85</v>
      </c>
      <c r="AW220" s="13" t="s">
        <v>37</v>
      </c>
      <c r="AX220" s="13" t="s">
        <v>77</v>
      </c>
      <c r="AY220" s="233" t="s">
        <v>122</v>
      </c>
    </row>
    <row r="221" s="14" customFormat="1">
      <c r="A221" s="14"/>
      <c r="B221" s="234"/>
      <c r="C221" s="235"/>
      <c r="D221" s="225" t="s">
        <v>171</v>
      </c>
      <c r="E221" s="236" t="s">
        <v>19</v>
      </c>
      <c r="F221" s="237" t="s">
        <v>385</v>
      </c>
      <c r="G221" s="235"/>
      <c r="H221" s="238">
        <v>30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4" t="s">
        <v>171</v>
      </c>
      <c r="AU221" s="244" t="s">
        <v>140</v>
      </c>
      <c r="AV221" s="14" t="s">
        <v>87</v>
      </c>
      <c r="AW221" s="14" t="s">
        <v>37</v>
      </c>
      <c r="AX221" s="14" t="s">
        <v>77</v>
      </c>
      <c r="AY221" s="244" t="s">
        <v>122</v>
      </c>
    </row>
    <row r="222" s="14" customFormat="1">
      <c r="A222" s="14"/>
      <c r="B222" s="234"/>
      <c r="C222" s="235"/>
      <c r="D222" s="225" t="s">
        <v>171</v>
      </c>
      <c r="E222" s="236" t="s">
        <v>19</v>
      </c>
      <c r="F222" s="237" t="s">
        <v>386</v>
      </c>
      <c r="G222" s="235"/>
      <c r="H222" s="238">
        <v>12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4" t="s">
        <v>171</v>
      </c>
      <c r="AU222" s="244" t="s">
        <v>140</v>
      </c>
      <c r="AV222" s="14" t="s">
        <v>87</v>
      </c>
      <c r="AW222" s="14" t="s">
        <v>37</v>
      </c>
      <c r="AX222" s="14" t="s">
        <v>77</v>
      </c>
      <c r="AY222" s="244" t="s">
        <v>122</v>
      </c>
    </row>
    <row r="223" s="2" customFormat="1" ht="24.15" customHeight="1">
      <c r="A223" s="39"/>
      <c r="B223" s="40"/>
      <c r="C223" s="249" t="s">
        <v>387</v>
      </c>
      <c r="D223" s="249" t="s">
        <v>293</v>
      </c>
      <c r="E223" s="250" t="s">
        <v>388</v>
      </c>
      <c r="F223" s="251" t="s">
        <v>389</v>
      </c>
      <c r="G223" s="252" t="s">
        <v>230</v>
      </c>
      <c r="H223" s="253">
        <v>43.259999999999998</v>
      </c>
      <c r="I223" s="254"/>
      <c r="J223" s="255">
        <f>ROUND(I223*H223,2)</f>
        <v>0</v>
      </c>
      <c r="K223" s="251" t="s">
        <v>129</v>
      </c>
      <c r="L223" s="256"/>
      <c r="M223" s="257" t="s">
        <v>19</v>
      </c>
      <c r="N223" s="258" t="s">
        <v>48</v>
      </c>
      <c r="O223" s="85"/>
      <c r="P223" s="214">
        <f>O223*H223</f>
        <v>0</v>
      </c>
      <c r="Q223" s="214">
        <v>0.0026700000000000001</v>
      </c>
      <c r="R223" s="214">
        <f>Q223*H223</f>
        <v>0.1155042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166</v>
      </c>
      <c r="AT223" s="216" t="s">
        <v>293</v>
      </c>
      <c r="AU223" s="216" t="s">
        <v>140</v>
      </c>
      <c r="AY223" s="18" t="s">
        <v>122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85</v>
      </c>
      <c r="BK223" s="217">
        <f>ROUND(I223*H223,2)</f>
        <v>0</v>
      </c>
      <c r="BL223" s="18" t="s">
        <v>145</v>
      </c>
      <c r="BM223" s="216" t="s">
        <v>390</v>
      </c>
    </row>
    <row r="224" s="13" customFormat="1">
      <c r="A224" s="13"/>
      <c r="B224" s="223"/>
      <c r="C224" s="224"/>
      <c r="D224" s="225" t="s">
        <v>171</v>
      </c>
      <c r="E224" s="226" t="s">
        <v>19</v>
      </c>
      <c r="F224" s="227" t="s">
        <v>245</v>
      </c>
      <c r="G224" s="224"/>
      <c r="H224" s="226" t="s">
        <v>19</v>
      </c>
      <c r="I224" s="228"/>
      <c r="J224" s="224"/>
      <c r="K224" s="224"/>
      <c r="L224" s="229"/>
      <c r="M224" s="230"/>
      <c r="N224" s="231"/>
      <c r="O224" s="231"/>
      <c r="P224" s="231"/>
      <c r="Q224" s="231"/>
      <c r="R224" s="231"/>
      <c r="S224" s="231"/>
      <c r="T224" s="23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3" t="s">
        <v>171</v>
      </c>
      <c r="AU224" s="233" t="s">
        <v>140</v>
      </c>
      <c r="AV224" s="13" t="s">
        <v>85</v>
      </c>
      <c r="AW224" s="13" t="s">
        <v>37</v>
      </c>
      <c r="AX224" s="13" t="s">
        <v>77</v>
      </c>
      <c r="AY224" s="233" t="s">
        <v>122</v>
      </c>
    </row>
    <row r="225" s="14" customFormat="1">
      <c r="A225" s="14"/>
      <c r="B225" s="234"/>
      <c r="C225" s="235"/>
      <c r="D225" s="225" t="s">
        <v>171</v>
      </c>
      <c r="E225" s="236" t="s">
        <v>19</v>
      </c>
      <c r="F225" s="237" t="s">
        <v>385</v>
      </c>
      <c r="G225" s="235"/>
      <c r="H225" s="238">
        <v>30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4" t="s">
        <v>171</v>
      </c>
      <c r="AU225" s="244" t="s">
        <v>140</v>
      </c>
      <c r="AV225" s="14" t="s">
        <v>87</v>
      </c>
      <c r="AW225" s="14" t="s">
        <v>37</v>
      </c>
      <c r="AX225" s="14" t="s">
        <v>77</v>
      </c>
      <c r="AY225" s="244" t="s">
        <v>122</v>
      </c>
    </row>
    <row r="226" s="14" customFormat="1">
      <c r="A226" s="14"/>
      <c r="B226" s="234"/>
      <c r="C226" s="235"/>
      <c r="D226" s="225" t="s">
        <v>171</v>
      </c>
      <c r="E226" s="236" t="s">
        <v>19</v>
      </c>
      <c r="F226" s="237" t="s">
        <v>386</v>
      </c>
      <c r="G226" s="235"/>
      <c r="H226" s="238">
        <v>12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4" t="s">
        <v>171</v>
      </c>
      <c r="AU226" s="244" t="s">
        <v>140</v>
      </c>
      <c r="AV226" s="14" t="s">
        <v>87</v>
      </c>
      <c r="AW226" s="14" t="s">
        <v>37</v>
      </c>
      <c r="AX226" s="14" t="s">
        <v>77</v>
      </c>
      <c r="AY226" s="244" t="s">
        <v>122</v>
      </c>
    </row>
    <row r="227" s="14" customFormat="1">
      <c r="A227" s="14"/>
      <c r="B227" s="234"/>
      <c r="C227" s="235"/>
      <c r="D227" s="225" t="s">
        <v>171</v>
      </c>
      <c r="E227" s="235"/>
      <c r="F227" s="237" t="s">
        <v>391</v>
      </c>
      <c r="G227" s="235"/>
      <c r="H227" s="238">
        <v>43.259999999999998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4" t="s">
        <v>171</v>
      </c>
      <c r="AU227" s="244" t="s">
        <v>140</v>
      </c>
      <c r="AV227" s="14" t="s">
        <v>87</v>
      </c>
      <c r="AW227" s="14" t="s">
        <v>4</v>
      </c>
      <c r="AX227" s="14" t="s">
        <v>85</v>
      </c>
      <c r="AY227" s="244" t="s">
        <v>122</v>
      </c>
    </row>
    <row r="228" s="2" customFormat="1" ht="44.25" customHeight="1">
      <c r="A228" s="39"/>
      <c r="B228" s="40"/>
      <c r="C228" s="205" t="s">
        <v>392</v>
      </c>
      <c r="D228" s="205" t="s">
        <v>125</v>
      </c>
      <c r="E228" s="206" t="s">
        <v>393</v>
      </c>
      <c r="F228" s="207" t="s">
        <v>394</v>
      </c>
      <c r="G228" s="208" t="s">
        <v>395</v>
      </c>
      <c r="H228" s="209">
        <v>40</v>
      </c>
      <c r="I228" s="210"/>
      <c r="J228" s="211">
        <f>ROUND(I228*H228,2)</f>
        <v>0</v>
      </c>
      <c r="K228" s="207" t="s">
        <v>129</v>
      </c>
      <c r="L228" s="45"/>
      <c r="M228" s="212" t="s">
        <v>19</v>
      </c>
      <c r="N228" s="213" t="s">
        <v>48</v>
      </c>
      <c r="O228" s="85"/>
      <c r="P228" s="214">
        <f>O228*H228</f>
        <v>0</v>
      </c>
      <c r="Q228" s="214">
        <v>0</v>
      </c>
      <c r="R228" s="214">
        <f>Q228*H228</f>
        <v>0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145</v>
      </c>
      <c r="AT228" s="216" t="s">
        <v>125</v>
      </c>
      <c r="AU228" s="216" t="s">
        <v>140</v>
      </c>
      <c r="AY228" s="18" t="s">
        <v>122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85</v>
      </c>
      <c r="BK228" s="217">
        <f>ROUND(I228*H228,2)</f>
        <v>0</v>
      </c>
      <c r="BL228" s="18" t="s">
        <v>145</v>
      </c>
      <c r="BM228" s="216" t="s">
        <v>396</v>
      </c>
    </row>
    <row r="229" s="2" customFormat="1">
      <c r="A229" s="39"/>
      <c r="B229" s="40"/>
      <c r="C229" s="41"/>
      <c r="D229" s="218" t="s">
        <v>132</v>
      </c>
      <c r="E229" s="41"/>
      <c r="F229" s="219" t="s">
        <v>397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132</v>
      </c>
      <c r="AU229" s="18" t="s">
        <v>140</v>
      </c>
    </row>
    <row r="230" s="13" customFormat="1">
      <c r="A230" s="13"/>
      <c r="B230" s="223"/>
      <c r="C230" s="224"/>
      <c r="D230" s="225" t="s">
        <v>171</v>
      </c>
      <c r="E230" s="226" t="s">
        <v>19</v>
      </c>
      <c r="F230" s="227" t="s">
        <v>372</v>
      </c>
      <c r="G230" s="224"/>
      <c r="H230" s="226" t="s">
        <v>19</v>
      </c>
      <c r="I230" s="228"/>
      <c r="J230" s="224"/>
      <c r="K230" s="224"/>
      <c r="L230" s="229"/>
      <c r="M230" s="230"/>
      <c r="N230" s="231"/>
      <c r="O230" s="231"/>
      <c r="P230" s="231"/>
      <c r="Q230" s="231"/>
      <c r="R230" s="231"/>
      <c r="S230" s="231"/>
      <c r="T230" s="23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3" t="s">
        <v>171</v>
      </c>
      <c r="AU230" s="233" t="s">
        <v>140</v>
      </c>
      <c r="AV230" s="13" t="s">
        <v>85</v>
      </c>
      <c r="AW230" s="13" t="s">
        <v>37</v>
      </c>
      <c r="AX230" s="13" t="s">
        <v>77</v>
      </c>
      <c r="AY230" s="233" t="s">
        <v>122</v>
      </c>
    </row>
    <row r="231" s="14" customFormat="1">
      <c r="A231" s="14"/>
      <c r="B231" s="234"/>
      <c r="C231" s="235"/>
      <c r="D231" s="225" t="s">
        <v>171</v>
      </c>
      <c r="E231" s="236" t="s">
        <v>19</v>
      </c>
      <c r="F231" s="237" t="s">
        <v>398</v>
      </c>
      <c r="G231" s="235"/>
      <c r="H231" s="238">
        <v>40</v>
      </c>
      <c r="I231" s="239"/>
      <c r="J231" s="235"/>
      <c r="K231" s="235"/>
      <c r="L231" s="240"/>
      <c r="M231" s="241"/>
      <c r="N231" s="242"/>
      <c r="O231" s="242"/>
      <c r="P231" s="242"/>
      <c r="Q231" s="242"/>
      <c r="R231" s="242"/>
      <c r="S231" s="242"/>
      <c r="T231" s="24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4" t="s">
        <v>171</v>
      </c>
      <c r="AU231" s="244" t="s">
        <v>140</v>
      </c>
      <c r="AV231" s="14" t="s">
        <v>87</v>
      </c>
      <c r="AW231" s="14" t="s">
        <v>37</v>
      </c>
      <c r="AX231" s="14" t="s">
        <v>77</v>
      </c>
      <c r="AY231" s="244" t="s">
        <v>122</v>
      </c>
    </row>
    <row r="232" s="2" customFormat="1" ht="16.5" customHeight="1">
      <c r="A232" s="39"/>
      <c r="B232" s="40"/>
      <c r="C232" s="249" t="s">
        <v>399</v>
      </c>
      <c r="D232" s="249" t="s">
        <v>293</v>
      </c>
      <c r="E232" s="250" t="s">
        <v>400</v>
      </c>
      <c r="F232" s="251" t="s">
        <v>401</v>
      </c>
      <c r="G232" s="252" t="s">
        <v>395</v>
      </c>
      <c r="H232" s="253">
        <v>40</v>
      </c>
      <c r="I232" s="254"/>
      <c r="J232" s="255">
        <f>ROUND(I232*H232,2)</f>
        <v>0</v>
      </c>
      <c r="K232" s="251" t="s">
        <v>129</v>
      </c>
      <c r="L232" s="256"/>
      <c r="M232" s="257" t="s">
        <v>19</v>
      </c>
      <c r="N232" s="258" t="s">
        <v>48</v>
      </c>
      <c r="O232" s="85"/>
      <c r="P232" s="214">
        <f>O232*H232</f>
        <v>0</v>
      </c>
      <c r="Q232" s="214">
        <v>0.00027999999999999998</v>
      </c>
      <c r="R232" s="214">
        <f>Q232*H232</f>
        <v>0.011199999999999998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166</v>
      </c>
      <c r="AT232" s="216" t="s">
        <v>293</v>
      </c>
      <c r="AU232" s="216" t="s">
        <v>140</v>
      </c>
      <c r="AY232" s="18" t="s">
        <v>122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85</v>
      </c>
      <c r="BK232" s="217">
        <f>ROUND(I232*H232,2)</f>
        <v>0</v>
      </c>
      <c r="BL232" s="18" t="s">
        <v>145</v>
      </c>
      <c r="BM232" s="216" t="s">
        <v>402</v>
      </c>
    </row>
    <row r="233" s="13" customFormat="1">
      <c r="A233" s="13"/>
      <c r="B233" s="223"/>
      <c r="C233" s="224"/>
      <c r="D233" s="225" t="s">
        <v>171</v>
      </c>
      <c r="E233" s="226" t="s">
        <v>19</v>
      </c>
      <c r="F233" s="227" t="s">
        <v>372</v>
      </c>
      <c r="G233" s="224"/>
      <c r="H233" s="226" t="s">
        <v>19</v>
      </c>
      <c r="I233" s="228"/>
      <c r="J233" s="224"/>
      <c r="K233" s="224"/>
      <c r="L233" s="229"/>
      <c r="M233" s="230"/>
      <c r="N233" s="231"/>
      <c r="O233" s="231"/>
      <c r="P233" s="231"/>
      <c r="Q233" s="231"/>
      <c r="R233" s="231"/>
      <c r="S233" s="231"/>
      <c r="T233" s="23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3" t="s">
        <v>171</v>
      </c>
      <c r="AU233" s="233" t="s">
        <v>140</v>
      </c>
      <c r="AV233" s="13" t="s">
        <v>85</v>
      </c>
      <c r="AW233" s="13" t="s">
        <v>37</v>
      </c>
      <c r="AX233" s="13" t="s">
        <v>77</v>
      </c>
      <c r="AY233" s="233" t="s">
        <v>122</v>
      </c>
    </row>
    <row r="234" s="14" customFormat="1">
      <c r="A234" s="14"/>
      <c r="B234" s="234"/>
      <c r="C234" s="235"/>
      <c r="D234" s="225" t="s">
        <v>171</v>
      </c>
      <c r="E234" s="236" t="s">
        <v>19</v>
      </c>
      <c r="F234" s="237" t="s">
        <v>398</v>
      </c>
      <c r="G234" s="235"/>
      <c r="H234" s="238">
        <v>40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4" t="s">
        <v>171</v>
      </c>
      <c r="AU234" s="244" t="s">
        <v>140</v>
      </c>
      <c r="AV234" s="14" t="s">
        <v>87</v>
      </c>
      <c r="AW234" s="14" t="s">
        <v>37</v>
      </c>
      <c r="AX234" s="14" t="s">
        <v>77</v>
      </c>
      <c r="AY234" s="244" t="s">
        <v>122</v>
      </c>
    </row>
    <row r="235" s="2" customFormat="1" ht="44.25" customHeight="1">
      <c r="A235" s="39"/>
      <c r="B235" s="40"/>
      <c r="C235" s="205" t="s">
        <v>403</v>
      </c>
      <c r="D235" s="205" t="s">
        <v>125</v>
      </c>
      <c r="E235" s="206" t="s">
        <v>404</v>
      </c>
      <c r="F235" s="207" t="s">
        <v>405</v>
      </c>
      <c r="G235" s="208" t="s">
        <v>395</v>
      </c>
      <c r="H235" s="209">
        <v>4</v>
      </c>
      <c r="I235" s="210"/>
      <c r="J235" s="211">
        <f>ROUND(I235*H235,2)</f>
        <v>0</v>
      </c>
      <c r="K235" s="207" t="s">
        <v>129</v>
      </c>
      <c r="L235" s="45"/>
      <c r="M235" s="212" t="s">
        <v>19</v>
      </c>
      <c r="N235" s="213" t="s">
        <v>48</v>
      </c>
      <c r="O235" s="85"/>
      <c r="P235" s="214">
        <f>O235*H235</f>
        <v>0</v>
      </c>
      <c r="Q235" s="214">
        <v>0</v>
      </c>
      <c r="R235" s="214">
        <f>Q235*H235</f>
        <v>0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145</v>
      </c>
      <c r="AT235" s="216" t="s">
        <v>125</v>
      </c>
      <c r="AU235" s="216" t="s">
        <v>140</v>
      </c>
      <c r="AY235" s="18" t="s">
        <v>122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85</v>
      </c>
      <c r="BK235" s="217">
        <f>ROUND(I235*H235,2)</f>
        <v>0</v>
      </c>
      <c r="BL235" s="18" t="s">
        <v>145</v>
      </c>
      <c r="BM235" s="216" t="s">
        <v>406</v>
      </c>
    </row>
    <row r="236" s="2" customFormat="1">
      <c r="A236" s="39"/>
      <c r="B236" s="40"/>
      <c r="C236" s="41"/>
      <c r="D236" s="218" t="s">
        <v>132</v>
      </c>
      <c r="E236" s="41"/>
      <c r="F236" s="219" t="s">
        <v>407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132</v>
      </c>
      <c r="AU236" s="18" t="s">
        <v>140</v>
      </c>
    </row>
    <row r="237" s="13" customFormat="1">
      <c r="A237" s="13"/>
      <c r="B237" s="223"/>
      <c r="C237" s="224"/>
      <c r="D237" s="225" t="s">
        <v>171</v>
      </c>
      <c r="E237" s="226" t="s">
        <v>19</v>
      </c>
      <c r="F237" s="227" t="s">
        <v>245</v>
      </c>
      <c r="G237" s="224"/>
      <c r="H237" s="226" t="s">
        <v>19</v>
      </c>
      <c r="I237" s="228"/>
      <c r="J237" s="224"/>
      <c r="K237" s="224"/>
      <c r="L237" s="229"/>
      <c r="M237" s="230"/>
      <c r="N237" s="231"/>
      <c r="O237" s="231"/>
      <c r="P237" s="231"/>
      <c r="Q237" s="231"/>
      <c r="R237" s="231"/>
      <c r="S237" s="231"/>
      <c r="T237" s="23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3" t="s">
        <v>171</v>
      </c>
      <c r="AU237" s="233" t="s">
        <v>140</v>
      </c>
      <c r="AV237" s="13" t="s">
        <v>85</v>
      </c>
      <c r="AW237" s="13" t="s">
        <v>37</v>
      </c>
      <c r="AX237" s="13" t="s">
        <v>77</v>
      </c>
      <c r="AY237" s="233" t="s">
        <v>122</v>
      </c>
    </row>
    <row r="238" s="14" customFormat="1">
      <c r="A238" s="14"/>
      <c r="B238" s="234"/>
      <c r="C238" s="235"/>
      <c r="D238" s="225" t="s">
        <v>171</v>
      </c>
      <c r="E238" s="236" t="s">
        <v>19</v>
      </c>
      <c r="F238" s="237" t="s">
        <v>145</v>
      </c>
      <c r="G238" s="235"/>
      <c r="H238" s="238">
        <v>4</v>
      </c>
      <c r="I238" s="239"/>
      <c r="J238" s="235"/>
      <c r="K238" s="235"/>
      <c r="L238" s="240"/>
      <c r="M238" s="241"/>
      <c r="N238" s="242"/>
      <c r="O238" s="242"/>
      <c r="P238" s="242"/>
      <c r="Q238" s="242"/>
      <c r="R238" s="242"/>
      <c r="S238" s="242"/>
      <c r="T238" s="24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4" t="s">
        <v>171</v>
      </c>
      <c r="AU238" s="244" t="s">
        <v>140</v>
      </c>
      <c r="AV238" s="14" t="s">
        <v>87</v>
      </c>
      <c r="AW238" s="14" t="s">
        <v>37</v>
      </c>
      <c r="AX238" s="14" t="s">
        <v>77</v>
      </c>
      <c r="AY238" s="244" t="s">
        <v>122</v>
      </c>
    </row>
    <row r="239" s="2" customFormat="1" ht="21.75" customHeight="1">
      <c r="A239" s="39"/>
      <c r="B239" s="40"/>
      <c r="C239" s="249" t="s">
        <v>408</v>
      </c>
      <c r="D239" s="249" t="s">
        <v>293</v>
      </c>
      <c r="E239" s="250" t="s">
        <v>409</v>
      </c>
      <c r="F239" s="251" t="s">
        <v>410</v>
      </c>
      <c r="G239" s="252" t="s">
        <v>395</v>
      </c>
      <c r="H239" s="253">
        <v>4</v>
      </c>
      <c r="I239" s="254"/>
      <c r="J239" s="255">
        <f>ROUND(I239*H239,2)</f>
        <v>0</v>
      </c>
      <c r="K239" s="251" t="s">
        <v>129</v>
      </c>
      <c r="L239" s="256"/>
      <c r="M239" s="257" t="s">
        <v>19</v>
      </c>
      <c r="N239" s="258" t="s">
        <v>48</v>
      </c>
      <c r="O239" s="85"/>
      <c r="P239" s="214">
        <f>O239*H239</f>
        <v>0</v>
      </c>
      <c r="Q239" s="214">
        <v>0.00069999999999999999</v>
      </c>
      <c r="R239" s="214">
        <f>Q239*H239</f>
        <v>0.0028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166</v>
      </c>
      <c r="AT239" s="216" t="s">
        <v>293</v>
      </c>
      <c r="AU239" s="216" t="s">
        <v>140</v>
      </c>
      <c r="AY239" s="18" t="s">
        <v>122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85</v>
      </c>
      <c r="BK239" s="217">
        <f>ROUND(I239*H239,2)</f>
        <v>0</v>
      </c>
      <c r="BL239" s="18" t="s">
        <v>145</v>
      </c>
      <c r="BM239" s="216" t="s">
        <v>411</v>
      </c>
    </row>
    <row r="240" s="13" customFormat="1">
      <c r="A240" s="13"/>
      <c r="B240" s="223"/>
      <c r="C240" s="224"/>
      <c r="D240" s="225" t="s">
        <v>171</v>
      </c>
      <c r="E240" s="226" t="s">
        <v>19</v>
      </c>
      <c r="F240" s="227" t="s">
        <v>245</v>
      </c>
      <c r="G240" s="224"/>
      <c r="H240" s="226" t="s">
        <v>19</v>
      </c>
      <c r="I240" s="228"/>
      <c r="J240" s="224"/>
      <c r="K240" s="224"/>
      <c r="L240" s="229"/>
      <c r="M240" s="230"/>
      <c r="N240" s="231"/>
      <c r="O240" s="231"/>
      <c r="P240" s="231"/>
      <c r="Q240" s="231"/>
      <c r="R240" s="231"/>
      <c r="S240" s="231"/>
      <c r="T240" s="23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3" t="s">
        <v>171</v>
      </c>
      <c r="AU240" s="233" t="s">
        <v>140</v>
      </c>
      <c r="AV240" s="13" t="s">
        <v>85</v>
      </c>
      <c r="AW240" s="13" t="s">
        <v>37</v>
      </c>
      <c r="AX240" s="13" t="s">
        <v>77</v>
      </c>
      <c r="AY240" s="233" t="s">
        <v>122</v>
      </c>
    </row>
    <row r="241" s="14" customFormat="1">
      <c r="A241" s="14"/>
      <c r="B241" s="234"/>
      <c r="C241" s="235"/>
      <c r="D241" s="225" t="s">
        <v>171</v>
      </c>
      <c r="E241" s="236" t="s">
        <v>19</v>
      </c>
      <c r="F241" s="237" t="s">
        <v>145</v>
      </c>
      <c r="G241" s="235"/>
      <c r="H241" s="238">
        <v>4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4" t="s">
        <v>171</v>
      </c>
      <c r="AU241" s="244" t="s">
        <v>140</v>
      </c>
      <c r="AV241" s="14" t="s">
        <v>87</v>
      </c>
      <c r="AW241" s="14" t="s">
        <v>37</v>
      </c>
      <c r="AX241" s="14" t="s">
        <v>77</v>
      </c>
      <c r="AY241" s="244" t="s">
        <v>122</v>
      </c>
    </row>
    <row r="242" s="2" customFormat="1" ht="37.8" customHeight="1">
      <c r="A242" s="39"/>
      <c r="B242" s="40"/>
      <c r="C242" s="205" t="s">
        <v>412</v>
      </c>
      <c r="D242" s="205" t="s">
        <v>125</v>
      </c>
      <c r="E242" s="206" t="s">
        <v>413</v>
      </c>
      <c r="F242" s="207" t="s">
        <v>414</v>
      </c>
      <c r="G242" s="208" t="s">
        <v>395</v>
      </c>
      <c r="H242" s="209">
        <v>1</v>
      </c>
      <c r="I242" s="210"/>
      <c r="J242" s="211">
        <f>ROUND(I242*H242,2)</f>
        <v>0</v>
      </c>
      <c r="K242" s="207" t="s">
        <v>129</v>
      </c>
      <c r="L242" s="45"/>
      <c r="M242" s="212" t="s">
        <v>19</v>
      </c>
      <c r="N242" s="213" t="s">
        <v>48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145</v>
      </c>
      <c r="AT242" s="216" t="s">
        <v>125</v>
      </c>
      <c r="AU242" s="216" t="s">
        <v>140</v>
      </c>
      <c r="AY242" s="18" t="s">
        <v>122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85</v>
      </c>
      <c r="BK242" s="217">
        <f>ROUND(I242*H242,2)</f>
        <v>0</v>
      </c>
      <c r="BL242" s="18" t="s">
        <v>145</v>
      </c>
      <c r="BM242" s="216" t="s">
        <v>415</v>
      </c>
    </row>
    <row r="243" s="2" customFormat="1">
      <c r="A243" s="39"/>
      <c r="B243" s="40"/>
      <c r="C243" s="41"/>
      <c r="D243" s="218" t="s">
        <v>132</v>
      </c>
      <c r="E243" s="41"/>
      <c r="F243" s="219" t="s">
        <v>416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132</v>
      </c>
      <c r="AU243" s="18" t="s">
        <v>140</v>
      </c>
    </row>
    <row r="244" s="13" customFormat="1">
      <c r="A244" s="13"/>
      <c r="B244" s="223"/>
      <c r="C244" s="224"/>
      <c r="D244" s="225" t="s">
        <v>171</v>
      </c>
      <c r="E244" s="226" t="s">
        <v>19</v>
      </c>
      <c r="F244" s="227" t="s">
        <v>245</v>
      </c>
      <c r="G244" s="224"/>
      <c r="H244" s="226" t="s">
        <v>19</v>
      </c>
      <c r="I244" s="228"/>
      <c r="J244" s="224"/>
      <c r="K244" s="224"/>
      <c r="L244" s="229"/>
      <c r="M244" s="230"/>
      <c r="N244" s="231"/>
      <c r="O244" s="231"/>
      <c r="P244" s="231"/>
      <c r="Q244" s="231"/>
      <c r="R244" s="231"/>
      <c r="S244" s="231"/>
      <c r="T244" s="23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3" t="s">
        <v>171</v>
      </c>
      <c r="AU244" s="233" t="s">
        <v>140</v>
      </c>
      <c r="AV244" s="13" t="s">
        <v>85</v>
      </c>
      <c r="AW244" s="13" t="s">
        <v>37</v>
      </c>
      <c r="AX244" s="13" t="s">
        <v>77</v>
      </c>
      <c r="AY244" s="233" t="s">
        <v>122</v>
      </c>
    </row>
    <row r="245" s="14" customFormat="1">
      <c r="A245" s="14"/>
      <c r="B245" s="234"/>
      <c r="C245" s="235"/>
      <c r="D245" s="225" t="s">
        <v>171</v>
      </c>
      <c r="E245" s="236" t="s">
        <v>19</v>
      </c>
      <c r="F245" s="237" t="s">
        <v>85</v>
      </c>
      <c r="G245" s="235"/>
      <c r="H245" s="238">
        <v>1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4" t="s">
        <v>171</v>
      </c>
      <c r="AU245" s="244" t="s">
        <v>140</v>
      </c>
      <c r="AV245" s="14" t="s">
        <v>87</v>
      </c>
      <c r="AW245" s="14" t="s">
        <v>37</v>
      </c>
      <c r="AX245" s="14" t="s">
        <v>77</v>
      </c>
      <c r="AY245" s="244" t="s">
        <v>122</v>
      </c>
    </row>
    <row r="246" s="2" customFormat="1" ht="21.75" customHeight="1">
      <c r="A246" s="39"/>
      <c r="B246" s="40"/>
      <c r="C246" s="249" t="s">
        <v>417</v>
      </c>
      <c r="D246" s="249" t="s">
        <v>293</v>
      </c>
      <c r="E246" s="250" t="s">
        <v>418</v>
      </c>
      <c r="F246" s="251" t="s">
        <v>419</v>
      </c>
      <c r="G246" s="252" t="s">
        <v>395</v>
      </c>
      <c r="H246" s="253">
        <v>1</v>
      </c>
      <c r="I246" s="254"/>
      <c r="J246" s="255">
        <f>ROUND(I246*H246,2)</f>
        <v>0</v>
      </c>
      <c r="K246" s="251" t="s">
        <v>129</v>
      </c>
      <c r="L246" s="256"/>
      <c r="M246" s="257" t="s">
        <v>19</v>
      </c>
      <c r="N246" s="258" t="s">
        <v>48</v>
      </c>
      <c r="O246" s="85"/>
      <c r="P246" s="214">
        <f>O246*H246</f>
        <v>0</v>
      </c>
      <c r="Q246" s="214">
        <v>0.0018</v>
      </c>
      <c r="R246" s="214">
        <f>Q246*H246</f>
        <v>0.0018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166</v>
      </c>
      <c r="AT246" s="216" t="s">
        <v>293</v>
      </c>
      <c r="AU246" s="216" t="s">
        <v>140</v>
      </c>
      <c r="AY246" s="18" t="s">
        <v>122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85</v>
      </c>
      <c r="BK246" s="217">
        <f>ROUND(I246*H246,2)</f>
        <v>0</v>
      </c>
      <c r="BL246" s="18" t="s">
        <v>145</v>
      </c>
      <c r="BM246" s="216" t="s">
        <v>420</v>
      </c>
    </row>
    <row r="247" s="13" customFormat="1">
      <c r="A247" s="13"/>
      <c r="B247" s="223"/>
      <c r="C247" s="224"/>
      <c r="D247" s="225" t="s">
        <v>171</v>
      </c>
      <c r="E247" s="226" t="s">
        <v>19</v>
      </c>
      <c r="F247" s="227" t="s">
        <v>245</v>
      </c>
      <c r="G247" s="224"/>
      <c r="H247" s="226" t="s">
        <v>19</v>
      </c>
      <c r="I247" s="228"/>
      <c r="J247" s="224"/>
      <c r="K247" s="224"/>
      <c r="L247" s="229"/>
      <c r="M247" s="230"/>
      <c r="N247" s="231"/>
      <c r="O247" s="231"/>
      <c r="P247" s="231"/>
      <c r="Q247" s="231"/>
      <c r="R247" s="231"/>
      <c r="S247" s="231"/>
      <c r="T247" s="23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3" t="s">
        <v>171</v>
      </c>
      <c r="AU247" s="233" t="s">
        <v>140</v>
      </c>
      <c r="AV247" s="13" t="s">
        <v>85</v>
      </c>
      <c r="AW247" s="13" t="s">
        <v>37</v>
      </c>
      <c r="AX247" s="13" t="s">
        <v>77</v>
      </c>
      <c r="AY247" s="233" t="s">
        <v>122</v>
      </c>
    </row>
    <row r="248" s="14" customFormat="1">
      <c r="A248" s="14"/>
      <c r="B248" s="234"/>
      <c r="C248" s="235"/>
      <c r="D248" s="225" t="s">
        <v>171</v>
      </c>
      <c r="E248" s="236" t="s">
        <v>19</v>
      </c>
      <c r="F248" s="237" t="s">
        <v>85</v>
      </c>
      <c r="G248" s="235"/>
      <c r="H248" s="238">
        <v>1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4" t="s">
        <v>171</v>
      </c>
      <c r="AU248" s="244" t="s">
        <v>140</v>
      </c>
      <c r="AV248" s="14" t="s">
        <v>87</v>
      </c>
      <c r="AW248" s="14" t="s">
        <v>37</v>
      </c>
      <c r="AX248" s="14" t="s">
        <v>77</v>
      </c>
      <c r="AY248" s="244" t="s">
        <v>122</v>
      </c>
    </row>
    <row r="249" s="2" customFormat="1" ht="37.8" customHeight="1">
      <c r="A249" s="39"/>
      <c r="B249" s="40"/>
      <c r="C249" s="205" t="s">
        <v>421</v>
      </c>
      <c r="D249" s="205" t="s">
        <v>125</v>
      </c>
      <c r="E249" s="206" t="s">
        <v>422</v>
      </c>
      <c r="F249" s="207" t="s">
        <v>423</v>
      </c>
      <c r="G249" s="208" t="s">
        <v>395</v>
      </c>
      <c r="H249" s="209">
        <v>2</v>
      </c>
      <c r="I249" s="210"/>
      <c r="J249" s="211">
        <f>ROUND(I249*H249,2)</f>
        <v>0</v>
      </c>
      <c r="K249" s="207" t="s">
        <v>129</v>
      </c>
      <c r="L249" s="45"/>
      <c r="M249" s="212" t="s">
        <v>19</v>
      </c>
      <c r="N249" s="213" t="s">
        <v>48</v>
      </c>
      <c r="O249" s="85"/>
      <c r="P249" s="214">
        <f>O249*H249</f>
        <v>0</v>
      </c>
      <c r="Q249" s="214">
        <v>0</v>
      </c>
      <c r="R249" s="214">
        <f>Q249*H249</f>
        <v>0</v>
      </c>
      <c r="S249" s="214">
        <v>0</v>
      </c>
      <c r="T249" s="215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6" t="s">
        <v>145</v>
      </c>
      <c r="AT249" s="216" t="s">
        <v>125</v>
      </c>
      <c r="AU249" s="216" t="s">
        <v>140</v>
      </c>
      <c r="AY249" s="18" t="s">
        <v>122</v>
      </c>
      <c r="BE249" s="217">
        <f>IF(N249="základní",J249,0)</f>
        <v>0</v>
      </c>
      <c r="BF249" s="217">
        <f>IF(N249="snížená",J249,0)</f>
        <v>0</v>
      </c>
      <c r="BG249" s="217">
        <f>IF(N249="zákl. přenesená",J249,0)</f>
        <v>0</v>
      </c>
      <c r="BH249" s="217">
        <f>IF(N249="sníž. přenesená",J249,0)</f>
        <v>0</v>
      </c>
      <c r="BI249" s="217">
        <f>IF(N249="nulová",J249,0)</f>
        <v>0</v>
      </c>
      <c r="BJ249" s="18" t="s">
        <v>85</v>
      </c>
      <c r="BK249" s="217">
        <f>ROUND(I249*H249,2)</f>
        <v>0</v>
      </c>
      <c r="BL249" s="18" t="s">
        <v>145</v>
      </c>
      <c r="BM249" s="216" t="s">
        <v>424</v>
      </c>
    </row>
    <row r="250" s="2" customFormat="1">
      <c r="A250" s="39"/>
      <c r="B250" s="40"/>
      <c r="C250" s="41"/>
      <c r="D250" s="218" t="s">
        <v>132</v>
      </c>
      <c r="E250" s="41"/>
      <c r="F250" s="219" t="s">
        <v>425</v>
      </c>
      <c r="G250" s="41"/>
      <c r="H250" s="41"/>
      <c r="I250" s="220"/>
      <c r="J250" s="41"/>
      <c r="K250" s="41"/>
      <c r="L250" s="45"/>
      <c r="M250" s="221"/>
      <c r="N250" s="222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132</v>
      </c>
      <c r="AU250" s="18" t="s">
        <v>140</v>
      </c>
    </row>
    <row r="251" s="13" customFormat="1">
      <c r="A251" s="13"/>
      <c r="B251" s="223"/>
      <c r="C251" s="224"/>
      <c r="D251" s="225" t="s">
        <v>171</v>
      </c>
      <c r="E251" s="226" t="s">
        <v>19</v>
      </c>
      <c r="F251" s="227" t="s">
        <v>245</v>
      </c>
      <c r="G251" s="224"/>
      <c r="H251" s="226" t="s">
        <v>19</v>
      </c>
      <c r="I251" s="228"/>
      <c r="J251" s="224"/>
      <c r="K251" s="224"/>
      <c r="L251" s="229"/>
      <c r="M251" s="230"/>
      <c r="N251" s="231"/>
      <c r="O251" s="231"/>
      <c r="P251" s="231"/>
      <c r="Q251" s="231"/>
      <c r="R251" s="231"/>
      <c r="S251" s="231"/>
      <c r="T251" s="23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3" t="s">
        <v>171</v>
      </c>
      <c r="AU251" s="233" t="s">
        <v>140</v>
      </c>
      <c r="AV251" s="13" t="s">
        <v>85</v>
      </c>
      <c r="AW251" s="13" t="s">
        <v>37</v>
      </c>
      <c r="AX251" s="13" t="s">
        <v>77</v>
      </c>
      <c r="AY251" s="233" t="s">
        <v>122</v>
      </c>
    </row>
    <row r="252" s="14" customFormat="1">
      <c r="A252" s="14"/>
      <c r="B252" s="234"/>
      <c r="C252" s="235"/>
      <c r="D252" s="225" t="s">
        <v>171</v>
      </c>
      <c r="E252" s="236" t="s">
        <v>19</v>
      </c>
      <c r="F252" s="237" t="s">
        <v>87</v>
      </c>
      <c r="G252" s="235"/>
      <c r="H252" s="238">
        <v>2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4" t="s">
        <v>171</v>
      </c>
      <c r="AU252" s="244" t="s">
        <v>140</v>
      </c>
      <c r="AV252" s="14" t="s">
        <v>87</v>
      </c>
      <c r="AW252" s="14" t="s">
        <v>37</v>
      </c>
      <c r="AX252" s="14" t="s">
        <v>77</v>
      </c>
      <c r="AY252" s="244" t="s">
        <v>122</v>
      </c>
    </row>
    <row r="253" s="2" customFormat="1" ht="16.5" customHeight="1">
      <c r="A253" s="39"/>
      <c r="B253" s="40"/>
      <c r="C253" s="249" t="s">
        <v>426</v>
      </c>
      <c r="D253" s="249" t="s">
        <v>293</v>
      </c>
      <c r="E253" s="250" t="s">
        <v>427</v>
      </c>
      <c r="F253" s="251" t="s">
        <v>428</v>
      </c>
      <c r="G253" s="252" t="s">
        <v>395</v>
      </c>
      <c r="H253" s="253">
        <v>2</v>
      </c>
      <c r="I253" s="254"/>
      <c r="J253" s="255">
        <f>ROUND(I253*H253,2)</f>
        <v>0</v>
      </c>
      <c r="K253" s="251" t="s">
        <v>129</v>
      </c>
      <c r="L253" s="256"/>
      <c r="M253" s="257" t="s">
        <v>19</v>
      </c>
      <c r="N253" s="258" t="s">
        <v>48</v>
      </c>
      <c r="O253" s="85"/>
      <c r="P253" s="214">
        <f>O253*H253</f>
        <v>0</v>
      </c>
      <c r="Q253" s="214">
        <v>0.00055000000000000003</v>
      </c>
      <c r="R253" s="214">
        <f>Q253*H253</f>
        <v>0.0011000000000000001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166</v>
      </c>
      <c r="AT253" s="216" t="s">
        <v>293</v>
      </c>
      <c r="AU253" s="216" t="s">
        <v>140</v>
      </c>
      <c r="AY253" s="18" t="s">
        <v>122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85</v>
      </c>
      <c r="BK253" s="217">
        <f>ROUND(I253*H253,2)</f>
        <v>0</v>
      </c>
      <c r="BL253" s="18" t="s">
        <v>145</v>
      </c>
      <c r="BM253" s="216" t="s">
        <v>429</v>
      </c>
    </row>
    <row r="254" s="13" customFormat="1">
      <c r="A254" s="13"/>
      <c r="B254" s="223"/>
      <c r="C254" s="224"/>
      <c r="D254" s="225" t="s">
        <v>171</v>
      </c>
      <c r="E254" s="226" t="s">
        <v>19</v>
      </c>
      <c r="F254" s="227" t="s">
        <v>245</v>
      </c>
      <c r="G254" s="224"/>
      <c r="H254" s="226" t="s">
        <v>19</v>
      </c>
      <c r="I254" s="228"/>
      <c r="J254" s="224"/>
      <c r="K254" s="224"/>
      <c r="L254" s="229"/>
      <c r="M254" s="230"/>
      <c r="N254" s="231"/>
      <c r="O254" s="231"/>
      <c r="P254" s="231"/>
      <c r="Q254" s="231"/>
      <c r="R254" s="231"/>
      <c r="S254" s="231"/>
      <c r="T254" s="23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3" t="s">
        <v>171</v>
      </c>
      <c r="AU254" s="233" t="s">
        <v>140</v>
      </c>
      <c r="AV254" s="13" t="s">
        <v>85</v>
      </c>
      <c r="AW254" s="13" t="s">
        <v>37</v>
      </c>
      <c r="AX254" s="13" t="s">
        <v>77</v>
      </c>
      <c r="AY254" s="233" t="s">
        <v>122</v>
      </c>
    </row>
    <row r="255" s="14" customFormat="1">
      <c r="A255" s="14"/>
      <c r="B255" s="234"/>
      <c r="C255" s="235"/>
      <c r="D255" s="225" t="s">
        <v>171</v>
      </c>
      <c r="E255" s="236" t="s">
        <v>19</v>
      </c>
      <c r="F255" s="237" t="s">
        <v>87</v>
      </c>
      <c r="G255" s="235"/>
      <c r="H255" s="238">
        <v>2</v>
      </c>
      <c r="I255" s="239"/>
      <c r="J255" s="235"/>
      <c r="K255" s="235"/>
      <c r="L255" s="240"/>
      <c r="M255" s="241"/>
      <c r="N255" s="242"/>
      <c r="O255" s="242"/>
      <c r="P255" s="242"/>
      <c r="Q255" s="242"/>
      <c r="R255" s="242"/>
      <c r="S255" s="242"/>
      <c r="T255" s="24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4" t="s">
        <v>171</v>
      </c>
      <c r="AU255" s="244" t="s">
        <v>140</v>
      </c>
      <c r="AV255" s="14" t="s">
        <v>87</v>
      </c>
      <c r="AW255" s="14" t="s">
        <v>37</v>
      </c>
      <c r="AX255" s="14" t="s">
        <v>77</v>
      </c>
      <c r="AY255" s="244" t="s">
        <v>122</v>
      </c>
    </row>
    <row r="256" s="12" customFormat="1" ht="22.8" customHeight="1">
      <c r="A256" s="12"/>
      <c r="B256" s="189"/>
      <c r="C256" s="190"/>
      <c r="D256" s="191" t="s">
        <v>76</v>
      </c>
      <c r="E256" s="203" t="s">
        <v>175</v>
      </c>
      <c r="F256" s="203" t="s">
        <v>430</v>
      </c>
      <c r="G256" s="190"/>
      <c r="H256" s="190"/>
      <c r="I256" s="193"/>
      <c r="J256" s="204">
        <f>BK256</f>
        <v>0</v>
      </c>
      <c r="K256" s="190"/>
      <c r="L256" s="195"/>
      <c r="M256" s="196"/>
      <c r="N256" s="197"/>
      <c r="O256" s="197"/>
      <c r="P256" s="198">
        <f>P257+P270+P285</f>
        <v>0</v>
      </c>
      <c r="Q256" s="197"/>
      <c r="R256" s="198">
        <f>R257+R270+R285</f>
        <v>71.890660000000011</v>
      </c>
      <c r="S256" s="197"/>
      <c r="T256" s="199">
        <f>T257+T270+T285</f>
        <v>144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0" t="s">
        <v>85</v>
      </c>
      <c r="AT256" s="201" t="s">
        <v>76</v>
      </c>
      <c r="AU256" s="201" t="s">
        <v>85</v>
      </c>
      <c r="AY256" s="200" t="s">
        <v>122</v>
      </c>
      <c r="BK256" s="202">
        <f>BK257+BK270+BK285</f>
        <v>0</v>
      </c>
    </row>
    <row r="257" s="12" customFormat="1" ht="20.88" customHeight="1">
      <c r="A257" s="12"/>
      <c r="B257" s="189"/>
      <c r="C257" s="190"/>
      <c r="D257" s="191" t="s">
        <v>76</v>
      </c>
      <c r="E257" s="203" t="s">
        <v>431</v>
      </c>
      <c r="F257" s="203" t="s">
        <v>432</v>
      </c>
      <c r="G257" s="190"/>
      <c r="H257" s="190"/>
      <c r="I257" s="193"/>
      <c r="J257" s="204">
        <f>BK257</f>
        <v>0</v>
      </c>
      <c r="K257" s="190"/>
      <c r="L257" s="195"/>
      <c r="M257" s="196"/>
      <c r="N257" s="197"/>
      <c r="O257" s="197"/>
      <c r="P257" s="198">
        <f>SUM(P258:P269)</f>
        <v>0</v>
      </c>
      <c r="Q257" s="197"/>
      <c r="R257" s="198">
        <f>SUM(R258:R269)</f>
        <v>15.027009999999999</v>
      </c>
      <c r="S257" s="197"/>
      <c r="T257" s="199">
        <f>SUM(T258:T269)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0" t="s">
        <v>85</v>
      </c>
      <c r="AT257" s="201" t="s">
        <v>76</v>
      </c>
      <c r="AU257" s="201" t="s">
        <v>87</v>
      </c>
      <c r="AY257" s="200" t="s">
        <v>122</v>
      </c>
      <c r="BK257" s="202">
        <f>SUM(BK258:BK269)</f>
        <v>0</v>
      </c>
    </row>
    <row r="258" s="2" customFormat="1" ht="37.8" customHeight="1">
      <c r="A258" s="39"/>
      <c r="B258" s="40"/>
      <c r="C258" s="205" t="s">
        <v>433</v>
      </c>
      <c r="D258" s="205" t="s">
        <v>125</v>
      </c>
      <c r="E258" s="206" t="s">
        <v>434</v>
      </c>
      <c r="F258" s="207" t="s">
        <v>435</v>
      </c>
      <c r="G258" s="208" t="s">
        <v>230</v>
      </c>
      <c r="H258" s="209">
        <v>131</v>
      </c>
      <c r="I258" s="210"/>
      <c r="J258" s="211">
        <f>ROUND(I258*H258,2)</f>
        <v>0</v>
      </c>
      <c r="K258" s="207" t="s">
        <v>129</v>
      </c>
      <c r="L258" s="45"/>
      <c r="M258" s="212" t="s">
        <v>19</v>
      </c>
      <c r="N258" s="213" t="s">
        <v>48</v>
      </c>
      <c r="O258" s="85"/>
      <c r="P258" s="214">
        <f>O258*H258</f>
        <v>0</v>
      </c>
      <c r="Q258" s="214">
        <v>0.085309999999999997</v>
      </c>
      <c r="R258" s="214">
        <f>Q258*H258</f>
        <v>11.175609999999999</v>
      </c>
      <c r="S258" s="214">
        <v>0</v>
      </c>
      <c r="T258" s="21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6" t="s">
        <v>145</v>
      </c>
      <c r="AT258" s="216" t="s">
        <v>125</v>
      </c>
      <c r="AU258" s="216" t="s">
        <v>140</v>
      </c>
      <c r="AY258" s="18" t="s">
        <v>122</v>
      </c>
      <c r="BE258" s="217">
        <f>IF(N258="základní",J258,0)</f>
        <v>0</v>
      </c>
      <c r="BF258" s="217">
        <f>IF(N258="snížená",J258,0)</f>
        <v>0</v>
      </c>
      <c r="BG258" s="217">
        <f>IF(N258="zákl. přenesená",J258,0)</f>
        <v>0</v>
      </c>
      <c r="BH258" s="217">
        <f>IF(N258="sníž. přenesená",J258,0)</f>
        <v>0</v>
      </c>
      <c r="BI258" s="217">
        <f>IF(N258="nulová",J258,0)</f>
        <v>0</v>
      </c>
      <c r="BJ258" s="18" t="s">
        <v>85</v>
      </c>
      <c r="BK258" s="217">
        <f>ROUND(I258*H258,2)</f>
        <v>0</v>
      </c>
      <c r="BL258" s="18" t="s">
        <v>145</v>
      </c>
      <c r="BM258" s="216" t="s">
        <v>436</v>
      </c>
    </row>
    <row r="259" s="2" customFormat="1">
      <c r="A259" s="39"/>
      <c r="B259" s="40"/>
      <c r="C259" s="41"/>
      <c r="D259" s="218" t="s">
        <v>132</v>
      </c>
      <c r="E259" s="41"/>
      <c r="F259" s="219" t="s">
        <v>437</v>
      </c>
      <c r="G259" s="41"/>
      <c r="H259" s="41"/>
      <c r="I259" s="220"/>
      <c r="J259" s="41"/>
      <c r="K259" s="41"/>
      <c r="L259" s="45"/>
      <c r="M259" s="221"/>
      <c r="N259" s="222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132</v>
      </c>
      <c r="AU259" s="18" t="s">
        <v>140</v>
      </c>
    </row>
    <row r="260" s="13" customFormat="1">
      <c r="A260" s="13"/>
      <c r="B260" s="223"/>
      <c r="C260" s="224"/>
      <c r="D260" s="225" t="s">
        <v>171</v>
      </c>
      <c r="E260" s="226" t="s">
        <v>19</v>
      </c>
      <c r="F260" s="227" t="s">
        <v>438</v>
      </c>
      <c r="G260" s="224"/>
      <c r="H260" s="226" t="s">
        <v>19</v>
      </c>
      <c r="I260" s="228"/>
      <c r="J260" s="224"/>
      <c r="K260" s="224"/>
      <c r="L260" s="229"/>
      <c r="M260" s="230"/>
      <c r="N260" s="231"/>
      <c r="O260" s="231"/>
      <c r="P260" s="231"/>
      <c r="Q260" s="231"/>
      <c r="R260" s="231"/>
      <c r="S260" s="231"/>
      <c r="T260" s="23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3" t="s">
        <v>171</v>
      </c>
      <c r="AU260" s="233" t="s">
        <v>140</v>
      </c>
      <c r="AV260" s="13" t="s">
        <v>85</v>
      </c>
      <c r="AW260" s="13" t="s">
        <v>37</v>
      </c>
      <c r="AX260" s="13" t="s">
        <v>77</v>
      </c>
      <c r="AY260" s="233" t="s">
        <v>122</v>
      </c>
    </row>
    <row r="261" s="14" customFormat="1">
      <c r="A261" s="14"/>
      <c r="B261" s="234"/>
      <c r="C261" s="235"/>
      <c r="D261" s="225" t="s">
        <v>171</v>
      </c>
      <c r="E261" s="236" t="s">
        <v>19</v>
      </c>
      <c r="F261" s="237" t="s">
        <v>439</v>
      </c>
      <c r="G261" s="235"/>
      <c r="H261" s="238">
        <v>131</v>
      </c>
      <c r="I261" s="239"/>
      <c r="J261" s="235"/>
      <c r="K261" s="235"/>
      <c r="L261" s="240"/>
      <c r="M261" s="241"/>
      <c r="N261" s="242"/>
      <c r="O261" s="242"/>
      <c r="P261" s="242"/>
      <c r="Q261" s="242"/>
      <c r="R261" s="242"/>
      <c r="S261" s="242"/>
      <c r="T261" s="24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4" t="s">
        <v>171</v>
      </c>
      <c r="AU261" s="244" t="s">
        <v>140</v>
      </c>
      <c r="AV261" s="14" t="s">
        <v>87</v>
      </c>
      <c r="AW261" s="14" t="s">
        <v>37</v>
      </c>
      <c r="AX261" s="14" t="s">
        <v>77</v>
      </c>
      <c r="AY261" s="244" t="s">
        <v>122</v>
      </c>
    </row>
    <row r="262" s="2" customFormat="1" ht="16.5" customHeight="1">
      <c r="A262" s="39"/>
      <c r="B262" s="40"/>
      <c r="C262" s="249" t="s">
        <v>440</v>
      </c>
      <c r="D262" s="249" t="s">
        <v>293</v>
      </c>
      <c r="E262" s="250" t="s">
        <v>441</v>
      </c>
      <c r="F262" s="251" t="s">
        <v>442</v>
      </c>
      <c r="G262" s="252" t="s">
        <v>230</v>
      </c>
      <c r="H262" s="253">
        <v>137.55000000000001</v>
      </c>
      <c r="I262" s="254"/>
      <c r="J262" s="255">
        <f>ROUND(I262*H262,2)</f>
        <v>0</v>
      </c>
      <c r="K262" s="251" t="s">
        <v>129</v>
      </c>
      <c r="L262" s="256"/>
      <c r="M262" s="257" t="s">
        <v>19</v>
      </c>
      <c r="N262" s="258" t="s">
        <v>48</v>
      </c>
      <c r="O262" s="85"/>
      <c r="P262" s="214">
        <f>O262*H262</f>
        <v>0</v>
      </c>
      <c r="Q262" s="214">
        <v>0.028000000000000001</v>
      </c>
      <c r="R262" s="214">
        <f>Q262*H262</f>
        <v>3.8514000000000004</v>
      </c>
      <c r="S262" s="214">
        <v>0</v>
      </c>
      <c r="T262" s="215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6" t="s">
        <v>166</v>
      </c>
      <c r="AT262" s="216" t="s">
        <v>293</v>
      </c>
      <c r="AU262" s="216" t="s">
        <v>140</v>
      </c>
      <c r="AY262" s="18" t="s">
        <v>122</v>
      </c>
      <c r="BE262" s="217">
        <f>IF(N262="základní",J262,0)</f>
        <v>0</v>
      </c>
      <c r="BF262" s="217">
        <f>IF(N262="snížená",J262,0)</f>
        <v>0</v>
      </c>
      <c r="BG262" s="217">
        <f>IF(N262="zákl. přenesená",J262,0)</f>
        <v>0</v>
      </c>
      <c r="BH262" s="217">
        <f>IF(N262="sníž. přenesená",J262,0)</f>
        <v>0</v>
      </c>
      <c r="BI262" s="217">
        <f>IF(N262="nulová",J262,0)</f>
        <v>0</v>
      </c>
      <c r="BJ262" s="18" t="s">
        <v>85</v>
      </c>
      <c r="BK262" s="217">
        <f>ROUND(I262*H262,2)</f>
        <v>0</v>
      </c>
      <c r="BL262" s="18" t="s">
        <v>145</v>
      </c>
      <c r="BM262" s="216" t="s">
        <v>443</v>
      </c>
    </row>
    <row r="263" s="13" customFormat="1">
      <c r="A263" s="13"/>
      <c r="B263" s="223"/>
      <c r="C263" s="224"/>
      <c r="D263" s="225" t="s">
        <v>171</v>
      </c>
      <c r="E263" s="226" t="s">
        <v>19</v>
      </c>
      <c r="F263" s="227" t="s">
        <v>444</v>
      </c>
      <c r="G263" s="224"/>
      <c r="H263" s="226" t="s">
        <v>19</v>
      </c>
      <c r="I263" s="228"/>
      <c r="J263" s="224"/>
      <c r="K263" s="224"/>
      <c r="L263" s="229"/>
      <c r="M263" s="230"/>
      <c r="N263" s="231"/>
      <c r="O263" s="231"/>
      <c r="P263" s="231"/>
      <c r="Q263" s="231"/>
      <c r="R263" s="231"/>
      <c r="S263" s="231"/>
      <c r="T263" s="23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3" t="s">
        <v>171</v>
      </c>
      <c r="AU263" s="233" t="s">
        <v>140</v>
      </c>
      <c r="AV263" s="13" t="s">
        <v>85</v>
      </c>
      <c r="AW263" s="13" t="s">
        <v>37</v>
      </c>
      <c r="AX263" s="13" t="s">
        <v>77</v>
      </c>
      <c r="AY263" s="233" t="s">
        <v>122</v>
      </c>
    </row>
    <row r="264" s="14" customFormat="1">
      <c r="A264" s="14"/>
      <c r="B264" s="234"/>
      <c r="C264" s="235"/>
      <c r="D264" s="225" t="s">
        <v>171</v>
      </c>
      <c r="E264" s="236" t="s">
        <v>19</v>
      </c>
      <c r="F264" s="237" t="s">
        <v>445</v>
      </c>
      <c r="G264" s="235"/>
      <c r="H264" s="238">
        <v>131</v>
      </c>
      <c r="I264" s="239"/>
      <c r="J264" s="235"/>
      <c r="K264" s="235"/>
      <c r="L264" s="240"/>
      <c r="M264" s="241"/>
      <c r="N264" s="242"/>
      <c r="O264" s="242"/>
      <c r="P264" s="242"/>
      <c r="Q264" s="242"/>
      <c r="R264" s="242"/>
      <c r="S264" s="242"/>
      <c r="T264" s="24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4" t="s">
        <v>171</v>
      </c>
      <c r="AU264" s="244" t="s">
        <v>140</v>
      </c>
      <c r="AV264" s="14" t="s">
        <v>87</v>
      </c>
      <c r="AW264" s="14" t="s">
        <v>37</v>
      </c>
      <c r="AX264" s="14" t="s">
        <v>77</v>
      </c>
      <c r="AY264" s="244" t="s">
        <v>122</v>
      </c>
    </row>
    <row r="265" s="14" customFormat="1">
      <c r="A265" s="14"/>
      <c r="B265" s="234"/>
      <c r="C265" s="235"/>
      <c r="D265" s="225" t="s">
        <v>171</v>
      </c>
      <c r="E265" s="235"/>
      <c r="F265" s="237" t="s">
        <v>446</v>
      </c>
      <c r="G265" s="235"/>
      <c r="H265" s="238">
        <v>137.55000000000001</v>
      </c>
      <c r="I265" s="239"/>
      <c r="J265" s="235"/>
      <c r="K265" s="235"/>
      <c r="L265" s="240"/>
      <c r="M265" s="241"/>
      <c r="N265" s="242"/>
      <c r="O265" s="242"/>
      <c r="P265" s="242"/>
      <c r="Q265" s="242"/>
      <c r="R265" s="242"/>
      <c r="S265" s="242"/>
      <c r="T265" s="24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4" t="s">
        <v>171</v>
      </c>
      <c r="AU265" s="244" t="s">
        <v>140</v>
      </c>
      <c r="AV265" s="14" t="s">
        <v>87</v>
      </c>
      <c r="AW265" s="14" t="s">
        <v>4</v>
      </c>
      <c r="AX265" s="14" t="s">
        <v>85</v>
      </c>
      <c r="AY265" s="244" t="s">
        <v>122</v>
      </c>
    </row>
    <row r="266" s="2" customFormat="1" ht="24.15" customHeight="1">
      <c r="A266" s="39"/>
      <c r="B266" s="40"/>
      <c r="C266" s="205" t="s">
        <v>447</v>
      </c>
      <c r="D266" s="205" t="s">
        <v>125</v>
      </c>
      <c r="E266" s="206" t="s">
        <v>448</v>
      </c>
      <c r="F266" s="207" t="s">
        <v>449</v>
      </c>
      <c r="G266" s="208" t="s">
        <v>230</v>
      </c>
      <c r="H266" s="209">
        <v>310</v>
      </c>
      <c r="I266" s="210"/>
      <c r="J266" s="211">
        <f>ROUND(I266*H266,2)</f>
        <v>0</v>
      </c>
      <c r="K266" s="207" t="s">
        <v>129</v>
      </c>
      <c r="L266" s="45"/>
      <c r="M266" s="212" t="s">
        <v>19</v>
      </c>
      <c r="N266" s="213" t="s">
        <v>48</v>
      </c>
      <c r="O266" s="85"/>
      <c r="P266" s="214">
        <f>O266*H266</f>
        <v>0</v>
      </c>
      <c r="Q266" s="214">
        <v>0</v>
      </c>
      <c r="R266" s="214">
        <f>Q266*H266</f>
        <v>0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145</v>
      </c>
      <c r="AT266" s="216" t="s">
        <v>125</v>
      </c>
      <c r="AU266" s="216" t="s">
        <v>140</v>
      </c>
      <c r="AY266" s="18" t="s">
        <v>122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85</v>
      </c>
      <c r="BK266" s="217">
        <f>ROUND(I266*H266,2)</f>
        <v>0</v>
      </c>
      <c r="BL266" s="18" t="s">
        <v>145</v>
      </c>
      <c r="BM266" s="216" t="s">
        <v>450</v>
      </c>
    </row>
    <row r="267" s="2" customFormat="1">
      <c r="A267" s="39"/>
      <c r="B267" s="40"/>
      <c r="C267" s="41"/>
      <c r="D267" s="218" t="s">
        <v>132</v>
      </c>
      <c r="E267" s="41"/>
      <c r="F267" s="219" t="s">
        <v>451</v>
      </c>
      <c r="G267" s="41"/>
      <c r="H267" s="41"/>
      <c r="I267" s="220"/>
      <c r="J267" s="41"/>
      <c r="K267" s="41"/>
      <c r="L267" s="45"/>
      <c r="M267" s="221"/>
      <c r="N267" s="222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132</v>
      </c>
      <c r="AU267" s="18" t="s">
        <v>140</v>
      </c>
    </row>
    <row r="268" s="13" customFormat="1">
      <c r="A268" s="13"/>
      <c r="B268" s="223"/>
      <c r="C268" s="224"/>
      <c r="D268" s="225" t="s">
        <v>171</v>
      </c>
      <c r="E268" s="226" t="s">
        <v>19</v>
      </c>
      <c r="F268" s="227" t="s">
        <v>452</v>
      </c>
      <c r="G268" s="224"/>
      <c r="H268" s="226" t="s">
        <v>19</v>
      </c>
      <c r="I268" s="228"/>
      <c r="J268" s="224"/>
      <c r="K268" s="224"/>
      <c r="L268" s="229"/>
      <c r="M268" s="230"/>
      <c r="N268" s="231"/>
      <c r="O268" s="231"/>
      <c r="P268" s="231"/>
      <c r="Q268" s="231"/>
      <c r="R268" s="231"/>
      <c r="S268" s="231"/>
      <c r="T268" s="23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3" t="s">
        <v>171</v>
      </c>
      <c r="AU268" s="233" t="s">
        <v>140</v>
      </c>
      <c r="AV268" s="13" t="s">
        <v>85</v>
      </c>
      <c r="AW268" s="13" t="s">
        <v>37</v>
      </c>
      <c r="AX268" s="13" t="s">
        <v>77</v>
      </c>
      <c r="AY268" s="233" t="s">
        <v>122</v>
      </c>
    </row>
    <row r="269" s="14" customFormat="1">
      <c r="A269" s="14"/>
      <c r="B269" s="234"/>
      <c r="C269" s="235"/>
      <c r="D269" s="225" t="s">
        <v>171</v>
      </c>
      <c r="E269" s="236" t="s">
        <v>19</v>
      </c>
      <c r="F269" s="237" t="s">
        <v>331</v>
      </c>
      <c r="G269" s="235"/>
      <c r="H269" s="238">
        <v>310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4" t="s">
        <v>171</v>
      </c>
      <c r="AU269" s="244" t="s">
        <v>140</v>
      </c>
      <c r="AV269" s="14" t="s">
        <v>87</v>
      </c>
      <c r="AW269" s="14" t="s">
        <v>37</v>
      </c>
      <c r="AX269" s="14" t="s">
        <v>77</v>
      </c>
      <c r="AY269" s="244" t="s">
        <v>122</v>
      </c>
    </row>
    <row r="270" s="12" customFormat="1" ht="20.88" customHeight="1">
      <c r="A270" s="12"/>
      <c r="B270" s="189"/>
      <c r="C270" s="190"/>
      <c r="D270" s="191" t="s">
        <v>76</v>
      </c>
      <c r="E270" s="203" t="s">
        <v>453</v>
      </c>
      <c r="F270" s="203" t="s">
        <v>454</v>
      </c>
      <c r="G270" s="190"/>
      <c r="H270" s="190"/>
      <c r="I270" s="193"/>
      <c r="J270" s="204">
        <f>BK270</f>
        <v>0</v>
      </c>
      <c r="K270" s="190"/>
      <c r="L270" s="195"/>
      <c r="M270" s="196"/>
      <c r="N270" s="197"/>
      <c r="O270" s="197"/>
      <c r="P270" s="198">
        <f>SUM(P271:P284)</f>
        <v>0</v>
      </c>
      <c r="Q270" s="197"/>
      <c r="R270" s="198">
        <f>SUM(R271:R284)</f>
        <v>56.863650000000007</v>
      </c>
      <c r="S270" s="197"/>
      <c r="T270" s="199">
        <f>SUM(T271:T284)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0" t="s">
        <v>85</v>
      </c>
      <c r="AT270" s="201" t="s">
        <v>76</v>
      </c>
      <c r="AU270" s="201" t="s">
        <v>87</v>
      </c>
      <c r="AY270" s="200" t="s">
        <v>122</v>
      </c>
      <c r="BK270" s="202">
        <f>SUM(BK271:BK284)</f>
        <v>0</v>
      </c>
    </row>
    <row r="271" s="2" customFormat="1" ht="24.15" customHeight="1">
      <c r="A271" s="39"/>
      <c r="B271" s="40"/>
      <c r="C271" s="205" t="s">
        <v>455</v>
      </c>
      <c r="D271" s="205" t="s">
        <v>125</v>
      </c>
      <c r="E271" s="206" t="s">
        <v>456</v>
      </c>
      <c r="F271" s="207" t="s">
        <v>457</v>
      </c>
      <c r="G271" s="208" t="s">
        <v>230</v>
      </c>
      <c r="H271" s="209">
        <v>175</v>
      </c>
      <c r="I271" s="210"/>
      <c r="J271" s="211">
        <f>ROUND(I271*H271,2)</f>
        <v>0</v>
      </c>
      <c r="K271" s="207" t="s">
        <v>129</v>
      </c>
      <c r="L271" s="45"/>
      <c r="M271" s="212" t="s">
        <v>19</v>
      </c>
      <c r="N271" s="213" t="s">
        <v>48</v>
      </c>
      <c r="O271" s="85"/>
      <c r="P271" s="214">
        <f>O271*H271</f>
        <v>0</v>
      </c>
      <c r="Q271" s="214">
        <v>0.29221000000000003</v>
      </c>
      <c r="R271" s="214">
        <f>Q271*H271</f>
        <v>51.136750000000006</v>
      </c>
      <c r="S271" s="214">
        <v>0</v>
      </c>
      <c r="T271" s="21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6" t="s">
        <v>145</v>
      </c>
      <c r="AT271" s="216" t="s">
        <v>125</v>
      </c>
      <c r="AU271" s="216" t="s">
        <v>140</v>
      </c>
      <c r="AY271" s="18" t="s">
        <v>122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18" t="s">
        <v>85</v>
      </c>
      <c r="BK271" s="217">
        <f>ROUND(I271*H271,2)</f>
        <v>0</v>
      </c>
      <c r="BL271" s="18" t="s">
        <v>145</v>
      </c>
      <c r="BM271" s="216" t="s">
        <v>458</v>
      </c>
    </row>
    <row r="272" s="2" customFormat="1">
      <c r="A272" s="39"/>
      <c r="B272" s="40"/>
      <c r="C272" s="41"/>
      <c r="D272" s="218" t="s">
        <v>132</v>
      </c>
      <c r="E272" s="41"/>
      <c r="F272" s="219" t="s">
        <v>459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132</v>
      </c>
      <c r="AU272" s="18" t="s">
        <v>140</v>
      </c>
    </row>
    <row r="273" s="13" customFormat="1">
      <c r="A273" s="13"/>
      <c r="B273" s="223"/>
      <c r="C273" s="224"/>
      <c r="D273" s="225" t="s">
        <v>171</v>
      </c>
      <c r="E273" s="226" t="s">
        <v>19</v>
      </c>
      <c r="F273" s="227" t="s">
        <v>460</v>
      </c>
      <c r="G273" s="224"/>
      <c r="H273" s="226" t="s">
        <v>19</v>
      </c>
      <c r="I273" s="228"/>
      <c r="J273" s="224"/>
      <c r="K273" s="224"/>
      <c r="L273" s="229"/>
      <c r="M273" s="230"/>
      <c r="N273" s="231"/>
      <c r="O273" s="231"/>
      <c r="P273" s="231"/>
      <c r="Q273" s="231"/>
      <c r="R273" s="231"/>
      <c r="S273" s="231"/>
      <c r="T273" s="23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3" t="s">
        <v>171</v>
      </c>
      <c r="AU273" s="233" t="s">
        <v>140</v>
      </c>
      <c r="AV273" s="13" t="s">
        <v>85</v>
      </c>
      <c r="AW273" s="13" t="s">
        <v>37</v>
      </c>
      <c r="AX273" s="13" t="s">
        <v>77</v>
      </c>
      <c r="AY273" s="233" t="s">
        <v>122</v>
      </c>
    </row>
    <row r="274" s="14" customFormat="1">
      <c r="A274" s="14"/>
      <c r="B274" s="234"/>
      <c r="C274" s="235"/>
      <c r="D274" s="225" t="s">
        <v>171</v>
      </c>
      <c r="E274" s="236" t="s">
        <v>19</v>
      </c>
      <c r="F274" s="237" t="s">
        <v>461</v>
      </c>
      <c r="G274" s="235"/>
      <c r="H274" s="238">
        <v>87.5</v>
      </c>
      <c r="I274" s="239"/>
      <c r="J274" s="235"/>
      <c r="K274" s="235"/>
      <c r="L274" s="240"/>
      <c r="M274" s="241"/>
      <c r="N274" s="242"/>
      <c r="O274" s="242"/>
      <c r="P274" s="242"/>
      <c r="Q274" s="242"/>
      <c r="R274" s="242"/>
      <c r="S274" s="242"/>
      <c r="T274" s="24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4" t="s">
        <v>171</v>
      </c>
      <c r="AU274" s="244" t="s">
        <v>140</v>
      </c>
      <c r="AV274" s="14" t="s">
        <v>87</v>
      </c>
      <c r="AW274" s="14" t="s">
        <v>37</v>
      </c>
      <c r="AX274" s="14" t="s">
        <v>77</v>
      </c>
      <c r="AY274" s="244" t="s">
        <v>122</v>
      </c>
    </row>
    <row r="275" s="14" customFormat="1">
      <c r="A275" s="14"/>
      <c r="B275" s="234"/>
      <c r="C275" s="235"/>
      <c r="D275" s="225" t="s">
        <v>171</v>
      </c>
      <c r="E275" s="236" t="s">
        <v>19</v>
      </c>
      <c r="F275" s="237" t="s">
        <v>461</v>
      </c>
      <c r="G275" s="235"/>
      <c r="H275" s="238">
        <v>87.5</v>
      </c>
      <c r="I275" s="239"/>
      <c r="J275" s="235"/>
      <c r="K275" s="235"/>
      <c r="L275" s="240"/>
      <c r="M275" s="241"/>
      <c r="N275" s="242"/>
      <c r="O275" s="242"/>
      <c r="P275" s="242"/>
      <c r="Q275" s="242"/>
      <c r="R275" s="242"/>
      <c r="S275" s="242"/>
      <c r="T275" s="24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4" t="s">
        <v>171</v>
      </c>
      <c r="AU275" s="244" t="s">
        <v>140</v>
      </c>
      <c r="AV275" s="14" t="s">
        <v>87</v>
      </c>
      <c r="AW275" s="14" t="s">
        <v>37</v>
      </c>
      <c r="AX275" s="14" t="s">
        <v>77</v>
      </c>
      <c r="AY275" s="244" t="s">
        <v>122</v>
      </c>
    </row>
    <row r="276" s="2" customFormat="1" ht="24.15" customHeight="1">
      <c r="A276" s="39"/>
      <c r="B276" s="40"/>
      <c r="C276" s="249" t="s">
        <v>462</v>
      </c>
      <c r="D276" s="249" t="s">
        <v>293</v>
      </c>
      <c r="E276" s="250" t="s">
        <v>463</v>
      </c>
      <c r="F276" s="251" t="s">
        <v>464</v>
      </c>
      <c r="G276" s="252" t="s">
        <v>230</v>
      </c>
      <c r="H276" s="253">
        <v>2</v>
      </c>
      <c r="I276" s="254"/>
      <c r="J276" s="255">
        <f>ROUND(I276*H276,2)</f>
        <v>0</v>
      </c>
      <c r="K276" s="251" t="s">
        <v>19</v>
      </c>
      <c r="L276" s="256"/>
      <c r="M276" s="257" t="s">
        <v>19</v>
      </c>
      <c r="N276" s="258" t="s">
        <v>48</v>
      </c>
      <c r="O276" s="85"/>
      <c r="P276" s="214">
        <f>O276*H276</f>
        <v>0</v>
      </c>
      <c r="Q276" s="214">
        <v>0.0135</v>
      </c>
      <c r="R276" s="214">
        <f>Q276*H276</f>
        <v>0.027</v>
      </c>
      <c r="S276" s="214">
        <v>0</v>
      </c>
      <c r="T276" s="215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6" t="s">
        <v>166</v>
      </c>
      <c r="AT276" s="216" t="s">
        <v>293</v>
      </c>
      <c r="AU276" s="216" t="s">
        <v>140</v>
      </c>
      <c r="AY276" s="18" t="s">
        <v>122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8" t="s">
        <v>85</v>
      </c>
      <c r="BK276" s="217">
        <f>ROUND(I276*H276,2)</f>
        <v>0</v>
      </c>
      <c r="BL276" s="18" t="s">
        <v>145</v>
      </c>
      <c r="BM276" s="216" t="s">
        <v>465</v>
      </c>
    </row>
    <row r="277" s="2" customFormat="1" ht="24.15" customHeight="1">
      <c r="A277" s="39"/>
      <c r="B277" s="40"/>
      <c r="C277" s="249" t="s">
        <v>466</v>
      </c>
      <c r="D277" s="249" t="s">
        <v>293</v>
      </c>
      <c r="E277" s="250" t="s">
        <v>467</v>
      </c>
      <c r="F277" s="251" t="s">
        <v>468</v>
      </c>
      <c r="G277" s="252" t="s">
        <v>230</v>
      </c>
      <c r="H277" s="253">
        <v>14</v>
      </c>
      <c r="I277" s="254"/>
      <c r="J277" s="255">
        <f>ROUND(I277*H277,2)</f>
        <v>0</v>
      </c>
      <c r="K277" s="251" t="s">
        <v>19</v>
      </c>
      <c r="L277" s="256"/>
      <c r="M277" s="257" t="s">
        <v>19</v>
      </c>
      <c r="N277" s="258" t="s">
        <v>48</v>
      </c>
      <c r="O277" s="85"/>
      <c r="P277" s="214">
        <f>O277*H277</f>
        <v>0</v>
      </c>
      <c r="Q277" s="214">
        <v>0.0135</v>
      </c>
      <c r="R277" s="214">
        <f>Q277*H277</f>
        <v>0.189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166</v>
      </c>
      <c r="AT277" s="216" t="s">
        <v>293</v>
      </c>
      <c r="AU277" s="216" t="s">
        <v>140</v>
      </c>
      <c r="AY277" s="18" t="s">
        <v>122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85</v>
      </c>
      <c r="BK277" s="217">
        <f>ROUND(I277*H277,2)</f>
        <v>0</v>
      </c>
      <c r="BL277" s="18" t="s">
        <v>145</v>
      </c>
      <c r="BM277" s="216" t="s">
        <v>469</v>
      </c>
    </row>
    <row r="278" s="2" customFormat="1" ht="24.15" customHeight="1">
      <c r="A278" s="39"/>
      <c r="B278" s="40"/>
      <c r="C278" s="249" t="s">
        <v>470</v>
      </c>
      <c r="D278" s="249" t="s">
        <v>293</v>
      </c>
      <c r="E278" s="250" t="s">
        <v>471</v>
      </c>
      <c r="F278" s="251" t="s">
        <v>472</v>
      </c>
      <c r="G278" s="252" t="s">
        <v>230</v>
      </c>
      <c r="H278" s="253">
        <v>160</v>
      </c>
      <c r="I278" s="254"/>
      <c r="J278" s="255">
        <f>ROUND(I278*H278,2)</f>
        <v>0</v>
      </c>
      <c r="K278" s="251" t="s">
        <v>19</v>
      </c>
      <c r="L278" s="256"/>
      <c r="M278" s="257" t="s">
        <v>19</v>
      </c>
      <c r="N278" s="258" t="s">
        <v>48</v>
      </c>
      <c r="O278" s="85"/>
      <c r="P278" s="214">
        <f>O278*H278</f>
        <v>0</v>
      </c>
      <c r="Q278" s="214">
        <v>0.0135</v>
      </c>
      <c r="R278" s="214">
        <f>Q278*H278</f>
        <v>2.1600000000000001</v>
      </c>
      <c r="S278" s="214">
        <v>0</v>
      </c>
      <c r="T278" s="215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166</v>
      </c>
      <c r="AT278" s="216" t="s">
        <v>293</v>
      </c>
      <c r="AU278" s="216" t="s">
        <v>140</v>
      </c>
      <c r="AY278" s="18" t="s">
        <v>122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85</v>
      </c>
      <c r="BK278" s="217">
        <f>ROUND(I278*H278,2)</f>
        <v>0</v>
      </c>
      <c r="BL278" s="18" t="s">
        <v>145</v>
      </c>
      <c r="BM278" s="216" t="s">
        <v>473</v>
      </c>
    </row>
    <row r="279" s="2" customFormat="1" ht="24.15" customHeight="1">
      <c r="A279" s="39"/>
      <c r="B279" s="40"/>
      <c r="C279" s="249" t="s">
        <v>474</v>
      </c>
      <c r="D279" s="249" t="s">
        <v>293</v>
      </c>
      <c r="E279" s="250" t="s">
        <v>475</v>
      </c>
      <c r="F279" s="251" t="s">
        <v>476</v>
      </c>
      <c r="G279" s="252" t="s">
        <v>395</v>
      </c>
      <c r="H279" s="253">
        <v>4</v>
      </c>
      <c r="I279" s="254"/>
      <c r="J279" s="255">
        <f>ROUND(I279*H279,2)</f>
        <v>0</v>
      </c>
      <c r="K279" s="251" t="s">
        <v>129</v>
      </c>
      <c r="L279" s="256"/>
      <c r="M279" s="257" t="s">
        <v>19</v>
      </c>
      <c r="N279" s="258" t="s">
        <v>48</v>
      </c>
      <c r="O279" s="85"/>
      <c r="P279" s="214">
        <f>O279*H279</f>
        <v>0</v>
      </c>
      <c r="Q279" s="214">
        <v>0.0013500000000000001</v>
      </c>
      <c r="R279" s="214">
        <f>Q279*H279</f>
        <v>0.0054000000000000003</v>
      </c>
      <c r="S279" s="214">
        <v>0</v>
      </c>
      <c r="T279" s="21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6" t="s">
        <v>166</v>
      </c>
      <c r="AT279" s="216" t="s">
        <v>293</v>
      </c>
      <c r="AU279" s="216" t="s">
        <v>140</v>
      </c>
      <c r="AY279" s="18" t="s">
        <v>122</v>
      </c>
      <c r="BE279" s="217">
        <f>IF(N279="základní",J279,0)</f>
        <v>0</v>
      </c>
      <c r="BF279" s="217">
        <f>IF(N279="snížená",J279,0)</f>
        <v>0</v>
      </c>
      <c r="BG279" s="217">
        <f>IF(N279="zákl. přenesená",J279,0)</f>
        <v>0</v>
      </c>
      <c r="BH279" s="217">
        <f>IF(N279="sníž. přenesená",J279,0)</f>
        <v>0</v>
      </c>
      <c r="BI279" s="217">
        <f>IF(N279="nulová",J279,0)</f>
        <v>0</v>
      </c>
      <c r="BJ279" s="18" t="s">
        <v>85</v>
      </c>
      <c r="BK279" s="217">
        <f>ROUND(I279*H279,2)</f>
        <v>0</v>
      </c>
      <c r="BL279" s="18" t="s">
        <v>145</v>
      </c>
      <c r="BM279" s="216" t="s">
        <v>477</v>
      </c>
    </row>
    <row r="280" s="2" customFormat="1" ht="16.5" customHeight="1">
      <c r="A280" s="39"/>
      <c r="B280" s="40"/>
      <c r="C280" s="249" t="s">
        <v>308</v>
      </c>
      <c r="D280" s="249" t="s">
        <v>293</v>
      </c>
      <c r="E280" s="250" t="s">
        <v>478</v>
      </c>
      <c r="F280" s="251" t="s">
        <v>479</v>
      </c>
      <c r="G280" s="252" t="s">
        <v>230</v>
      </c>
      <c r="H280" s="253">
        <v>180</v>
      </c>
      <c r="I280" s="254"/>
      <c r="J280" s="255">
        <f>ROUND(I280*H280,2)</f>
        <v>0</v>
      </c>
      <c r="K280" s="251" t="s">
        <v>129</v>
      </c>
      <c r="L280" s="256"/>
      <c r="M280" s="257" t="s">
        <v>19</v>
      </c>
      <c r="N280" s="258" t="s">
        <v>48</v>
      </c>
      <c r="O280" s="85"/>
      <c r="P280" s="214">
        <f>O280*H280</f>
        <v>0</v>
      </c>
      <c r="Q280" s="214">
        <v>0.00215</v>
      </c>
      <c r="R280" s="214">
        <f>Q280*H280</f>
        <v>0.38700000000000001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166</v>
      </c>
      <c r="AT280" s="216" t="s">
        <v>293</v>
      </c>
      <c r="AU280" s="216" t="s">
        <v>140</v>
      </c>
      <c r="AY280" s="18" t="s">
        <v>122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85</v>
      </c>
      <c r="BK280" s="217">
        <f>ROUND(I280*H280,2)</f>
        <v>0</v>
      </c>
      <c r="BL280" s="18" t="s">
        <v>145</v>
      </c>
      <c r="BM280" s="216" t="s">
        <v>480</v>
      </c>
    </row>
    <row r="281" s="2" customFormat="1" ht="16.5" customHeight="1">
      <c r="A281" s="39"/>
      <c r="B281" s="40"/>
      <c r="C281" s="249" t="s">
        <v>481</v>
      </c>
      <c r="D281" s="249" t="s">
        <v>293</v>
      </c>
      <c r="E281" s="250" t="s">
        <v>482</v>
      </c>
      <c r="F281" s="251" t="s">
        <v>483</v>
      </c>
      <c r="G281" s="252" t="s">
        <v>395</v>
      </c>
      <c r="H281" s="253">
        <v>360</v>
      </c>
      <c r="I281" s="254"/>
      <c r="J281" s="255">
        <f>ROUND(I281*H281,2)</f>
        <v>0</v>
      </c>
      <c r="K281" s="251" t="s">
        <v>129</v>
      </c>
      <c r="L281" s="256"/>
      <c r="M281" s="257" t="s">
        <v>19</v>
      </c>
      <c r="N281" s="258" t="s">
        <v>48</v>
      </c>
      <c r="O281" s="85"/>
      <c r="P281" s="214">
        <f>O281*H281</f>
        <v>0</v>
      </c>
      <c r="Q281" s="214">
        <v>5.0000000000000002E-05</v>
      </c>
      <c r="R281" s="214">
        <f>Q281*H281</f>
        <v>0.018000000000000002</v>
      </c>
      <c r="S281" s="214">
        <v>0</v>
      </c>
      <c r="T281" s="21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166</v>
      </c>
      <c r="AT281" s="216" t="s">
        <v>293</v>
      </c>
      <c r="AU281" s="216" t="s">
        <v>140</v>
      </c>
      <c r="AY281" s="18" t="s">
        <v>122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85</v>
      </c>
      <c r="BK281" s="217">
        <f>ROUND(I281*H281,2)</f>
        <v>0</v>
      </c>
      <c r="BL281" s="18" t="s">
        <v>145</v>
      </c>
      <c r="BM281" s="216" t="s">
        <v>484</v>
      </c>
    </row>
    <row r="282" s="2" customFormat="1" ht="24.15" customHeight="1">
      <c r="A282" s="39"/>
      <c r="B282" s="40"/>
      <c r="C282" s="205" t="s">
        <v>485</v>
      </c>
      <c r="D282" s="205" t="s">
        <v>125</v>
      </c>
      <c r="E282" s="206" t="s">
        <v>486</v>
      </c>
      <c r="F282" s="207" t="s">
        <v>487</v>
      </c>
      <c r="G282" s="208" t="s">
        <v>395</v>
      </c>
      <c r="H282" s="209">
        <v>10</v>
      </c>
      <c r="I282" s="210"/>
      <c r="J282" s="211">
        <f>ROUND(I282*H282,2)</f>
        <v>0</v>
      </c>
      <c r="K282" s="207" t="s">
        <v>129</v>
      </c>
      <c r="L282" s="45"/>
      <c r="M282" s="212" t="s">
        <v>19</v>
      </c>
      <c r="N282" s="213" t="s">
        <v>48</v>
      </c>
      <c r="O282" s="85"/>
      <c r="P282" s="214">
        <f>O282*H282</f>
        <v>0</v>
      </c>
      <c r="Q282" s="214">
        <v>0.27205000000000001</v>
      </c>
      <c r="R282" s="214">
        <f>Q282*H282</f>
        <v>2.7205000000000004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145</v>
      </c>
      <c r="AT282" s="216" t="s">
        <v>125</v>
      </c>
      <c r="AU282" s="216" t="s">
        <v>140</v>
      </c>
      <c r="AY282" s="18" t="s">
        <v>122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85</v>
      </c>
      <c r="BK282" s="217">
        <f>ROUND(I282*H282,2)</f>
        <v>0</v>
      </c>
      <c r="BL282" s="18" t="s">
        <v>145</v>
      </c>
      <c r="BM282" s="216" t="s">
        <v>488</v>
      </c>
    </row>
    <row r="283" s="2" customFormat="1">
      <c r="A283" s="39"/>
      <c r="B283" s="40"/>
      <c r="C283" s="41"/>
      <c r="D283" s="218" t="s">
        <v>132</v>
      </c>
      <c r="E283" s="41"/>
      <c r="F283" s="219" t="s">
        <v>489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132</v>
      </c>
      <c r="AU283" s="18" t="s">
        <v>140</v>
      </c>
    </row>
    <row r="284" s="2" customFormat="1" ht="24.15" customHeight="1">
      <c r="A284" s="39"/>
      <c r="B284" s="40"/>
      <c r="C284" s="249" t="s">
        <v>490</v>
      </c>
      <c r="D284" s="249" t="s">
        <v>293</v>
      </c>
      <c r="E284" s="250" t="s">
        <v>491</v>
      </c>
      <c r="F284" s="251" t="s">
        <v>492</v>
      </c>
      <c r="G284" s="252" t="s">
        <v>395</v>
      </c>
      <c r="H284" s="253">
        <v>10</v>
      </c>
      <c r="I284" s="254"/>
      <c r="J284" s="255">
        <f>ROUND(I284*H284,2)</f>
        <v>0</v>
      </c>
      <c r="K284" s="251" t="s">
        <v>129</v>
      </c>
      <c r="L284" s="256"/>
      <c r="M284" s="257" t="s">
        <v>19</v>
      </c>
      <c r="N284" s="258" t="s">
        <v>48</v>
      </c>
      <c r="O284" s="85"/>
      <c r="P284" s="214">
        <f>O284*H284</f>
        <v>0</v>
      </c>
      <c r="Q284" s="214">
        <v>0.021999999999999999</v>
      </c>
      <c r="R284" s="214">
        <f>Q284*H284</f>
        <v>0.21999999999999997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166</v>
      </c>
      <c r="AT284" s="216" t="s">
        <v>293</v>
      </c>
      <c r="AU284" s="216" t="s">
        <v>140</v>
      </c>
      <c r="AY284" s="18" t="s">
        <v>122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85</v>
      </c>
      <c r="BK284" s="217">
        <f>ROUND(I284*H284,2)</f>
        <v>0</v>
      </c>
      <c r="BL284" s="18" t="s">
        <v>145</v>
      </c>
      <c r="BM284" s="216" t="s">
        <v>493</v>
      </c>
    </row>
    <row r="285" s="12" customFormat="1" ht="20.88" customHeight="1">
      <c r="A285" s="12"/>
      <c r="B285" s="189"/>
      <c r="C285" s="190"/>
      <c r="D285" s="191" t="s">
        <v>76</v>
      </c>
      <c r="E285" s="203" t="s">
        <v>494</v>
      </c>
      <c r="F285" s="203" t="s">
        <v>495</v>
      </c>
      <c r="G285" s="190"/>
      <c r="H285" s="190"/>
      <c r="I285" s="193"/>
      <c r="J285" s="204">
        <f>BK285</f>
        <v>0</v>
      </c>
      <c r="K285" s="190"/>
      <c r="L285" s="195"/>
      <c r="M285" s="196"/>
      <c r="N285" s="197"/>
      <c r="O285" s="197"/>
      <c r="P285" s="198">
        <f>SUM(P286:P288)</f>
        <v>0</v>
      </c>
      <c r="Q285" s="197"/>
      <c r="R285" s="198">
        <f>SUM(R286:R288)</f>
        <v>0</v>
      </c>
      <c r="S285" s="197"/>
      <c r="T285" s="199">
        <f>SUM(T286:T288)</f>
        <v>144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0" t="s">
        <v>85</v>
      </c>
      <c r="AT285" s="201" t="s">
        <v>76</v>
      </c>
      <c r="AU285" s="201" t="s">
        <v>87</v>
      </c>
      <c r="AY285" s="200" t="s">
        <v>122</v>
      </c>
      <c r="BK285" s="202">
        <f>SUM(BK286:BK288)</f>
        <v>0</v>
      </c>
    </row>
    <row r="286" s="2" customFormat="1" ht="66.75" customHeight="1">
      <c r="A286" s="39"/>
      <c r="B286" s="40"/>
      <c r="C286" s="205" t="s">
        <v>496</v>
      </c>
      <c r="D286" s="205" t="s">
        <v>125</v>
      </c>
      <c r="E286" s="206" t="s">
        <v>497</v>
      </c>
      <c r="F286" s="207" t="s">
        <v>498</v>
      </c>
      <c r="G286" s="208" t="s">
        <v>230</v>
      </c>
      <c r="H286" s="209">
        <v>160</v>
      </c>
      <c r="I286" s="210"/>
      <c r="J286" s="211">
        <f>ROUND(I286*H286,2)</f>
        <v>0</v>
      </c>
      <c r="K286" s="207" t="s">
        <v>129</v>
      </c>
      <c r="L286" s="45"/>
      <c r="M286" s="212" t="s">
        <v>19</v>
      </c>
      <c r="N286" s="213" t="s">
        <v>48</v>
      </c>
      <c r="O286" s="85"/>
      <c r="P286" s="214">
        <f>O286*H286</f>
        <v>0</v>
      </c>
      <c r="Q286" s="214">
        <v>0</v>
      </c>
      <c r="R286" s="214">
        <f>Q286*H286</f>
        <v>0</v>
      </c>
      <c r="S286" s="214">
        <v>0.90000000000000002</v>
      </c>
      <c r="T286" s="215">
        <f>S286*H286</f>
        <v>144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145</v>
      </c>
      <c r="AT286" s="216" t="s">
        <v>125</v>
      </c>
      <c r="AU286" s="216" t="s">
        <v>140</v>
      </c>
      <c r="AY286" s="18" t="s">
        <v>122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85</v>
      </c>
      <c r="BK286" s="217">
        <f>ROUND(I286*H286,2)</f>
        <v>0</v>
      </c>
      <c r="BL286" s="18" t="s">
        <v>145</v>
      </c>
      <c r="BM286" s="216" t="s">
        <v>499</v>
      </c>
    </row>
    <row r="287" s="2" customFormat="1">
      <c r="A287" s="39"/>
      <c r="B287" s="40"/>
      <c r="C287" s="41"/>
      <c r="D287" s="218" t="s">
        <v>132</v>
      </c>
      <c r="E287" s="41"/>
      <c r="F287" s="219" t="s">
        <v>500</v>
      </c>
      <c r="G287" s="41"/>
      <c r="H287" s="41"/>
      <c r="I287" s="220"/>
      <c r="J287" s="41"/>
      <c r="K287" s="41"/>
      <c r="L287" s="45"/>
      <c r="M287" s="221"/>
      <c r="N287" s="22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132</v>
      </c>
      <c r="AU287" s="18" t="s">
        <v>140</v>
      </c>
    </row>
    <row r="288" s="14" customFormat="1">
      <c r="A288" s="14"/>
      <c r="B288" s="234"/>
      <c r="C288" s="235"/>
      <c r="D288" s="225" t="s">
        <v>171</v>
      </c>
      <c r="E288" s="236" t="s">
        <v>19</v>
      </c>
      <c r="F288" s="237" t="s">
        <v>501</v>
      </c>
      <c r="G288" s="235"/>
      <c r="H288" s="238">
        <v>160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4" t="s">
        <v>171</v>
      </c>
      <c r="AU288" s="244" t="s">
        <v>140</v>
      </c>
      <c r="AV288" s="14" t="s">
        <v>87</v>
      </c>
      <c r="AW288" s="14" t="s">
        <v>37</v>
      </c>
      <c r="AX288" s="14" t="s">
        <v>77</v>
      </c>
      <c r="AY288" s="244" t="s">
        <v>122</v>
      </c>
    </row>
    <row r="289" s="12" customFormat="1" ht="22.8" customHeight="1">
      <c r="A289" s="12"/>
      <c r="B289" s="189"/>
      <c r="C289" s="190"/>
      <c r="D289" s="191" t="s">
        <v>76</v>
      </c>
      <c r="E289" s="203" t="s">
        <v>502</v>
      </c>
      <c r="F289" s="203" t="s">
        <v>503</v>
      </c>
      <c r="G289" s="190"/>
      <c r="H289" s="190"/>
      <c r="I289" s="193"/>
      <c r="J289" s="204">
        <f>BK289</f>
        <v>0</v>
      </c>
      <c r="K289" s="190"/>
      <c r="L289" s="195"/>
      <c r="M289" s="196"/>
      <c r="N289" s="197"/>
      <c r="O289" s="197"/>
      <c r="P289" s="198">
        <f>SUM(P290:P308)</f>
        <v>0</v>
      </c>
      <c r="Q289" s="197"/>
      <c r="R289" s="198">
        <f>SUM(R290:R308)</f>
        <v>0</v>
      </c>
      <c r="S289" s="197"/>
      <c r="T289" s="199">
        <f>SUM(T290:T308)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0" t="s">
        <v>85</v>
      </c>
      <c r="AT289" s="201" t="s">
        <v>76</v>
      </c>
      <c r="AU289" s="201" t="s">
        <v>85</v>
      </c>
      <c r="AY289" s="200" t="s">
        <v>122</v>
      </c>
      <c r="BK289" s="202">
        <f>SUM(BK290:BK308)</f>
        <v>0</v>
      </c>
    </row>
    <row r="290" s="2" customFormat="1" ht="33" customHeight="1">
      <c r="A290" s="39"/>
      <c r="B290" s="40"/>
      <c r="C290" s="205" t="s">
        <v>504</v>
      </c>
      <c r="D290" s="205" t="s">
        <v>125</v>
      </c>
      <c r="E290" s="206" t="s">
        <v>505</v>
      </c>
      <c r="F290" s="207" t="s">
        <v>506</v>
      </c>
      <c r="G290" s="208" t="s">
        <v>275</v>
      </c>
      <c r="H290" s="209">
        <v>292.29000000000002</v>
      </c>
      <c r="I290" s="210"/>
      <c r="J290" s="211">
        <f>ROUND(I290*H290,2)</f>
        <v>0</v>
      </c>
      <c r="K290" s="207" t="s">
        <v>129</v>
      </c>
      <c r="L290" s="45"/>
      <c r="M290" s="212" t="s">
        <v>19</v>
      </c>
      <c r="N290" s="213" t="s">
        <v>48</v>
      </c>
      <c r="O290" s="85"/>
      <c r="P290" s="214">
        <f>O290*H290</f>
        <v>0</v>
      </c>
      <c r="Q290" s="214">
        <v>0</v>
      </c>
      <c r="R290" s="214">
        <f>Q290*H290</f>
        <v>0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145</v>
      </c>
      <c r="AT290" s="216" t="s">
        <v>125</v>
      </c>
      <c r="AU290" s="216" t="s">
        <v>87</v>
      </c>
      <c r="AY290" s="18" t="s">
        <v>122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85</v>
      </c>
      <c r="BK290" s="217">
        <f>ROUND(I290*H290,2)</f>
        <v>0</v>
      </c>
      <c r="BL290" s="18" t="s">
        <v>145</v>
      </c>
      <c r="BM290" s="216" t="s">
        <v>507</v>
      </c>
    </row>
    <row r="291" s="2" customFormat="1">
      <c r="A291" s="39"/>
      <c r="B291" s="40"/>
      <c r="C291" s="41"/>
      <c r="D291" s="218" t="s">
        <v>132</v>
      </c>
      <c r="E291" s="41"/>
      <c r="F291" s="219" t="s">
        <v>508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132</v>
      </c>
      <c r="AU291" s="18" t="s">
        <v>87</v>
      </c>
    </row>
    <row r="292" s="2" customFormat="1" ht="44.25" customHeight="1">
      <c r="A292" s="39"/>
      <c r="B292" s="40"/>
      <c r="C292" s="205" t="s">
        <v>509</v>
      </c>
      <c r="D292" s="205" t="s">
        <v>125</v>
      </c>
      <c r="E292" s="206" t="s">
        <v>510</v>
      </c>
      <c r="F292" s="207" t="s">
        <v>511</v>
      </c>
      <c r="G292" s="208" t="s">
        <v>275</v>
      </c>
      <c r="H292" s="209">
        <v>2922.9000000000001</v>
      </c>
      <c r="I292" s="210"/>
      <c r="J292" s="211">
        <f>ROUND(I292*H292,2)</f>
        <v>0</v>
      </c>
      <c r="K292" s="207" t="s">
        <v>129</v>
      </c>
      <c r="L292" s="45"/>
      <c r="M292" s="212" t="s">
        <v>19</v>
      </c>
      <c r="N292" s="213" t="s">
        <v>48</v>
      </c>
      <c r="O292" s="85"/>
      <c r="P292" s="214">
        <f>O292*H292</f>
        <v>0</v>
      </c>
      <c r="Q292" s="214">
        <v>0</v>
      </c>
      <c r="R292" s="214">
        <f>Q292*H292</f>
        <v>0</v>
      </c>
      <c r="S292" s="214">
        <v>0</v>
      </c>
      <c r="T292" s="215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6" t="s">
        <v>145</v>
      </c>
      <c r="AT292" s="216" t="s">
        <v>125</v>
      </c>
      <c r="AU292" s="216" t="s">
        <v>87</v>
      </c>
      <c r="AY292" s="18" t="s">
        <v>122</v>
      </c>
      <c r="BE292" s="217">
        <f>IF(N292="základní",J292,0)</f>
        <v>0</v>
      </c>
      <c r="BF292" s="217">
        <f>IF(N292="snížená",J292,0)</f>
        <v>0</v>
      </c>
      <c r="BG292" s="217">
        <f>IF(N292="zákl. přenesená",J292,0)</f>
        <v>0</v>
      </c>
      <c r="BH292" s="217">
        <f>IF(N292="sníž. přenesená",J292,0)</f>
        <v>0</v>
      </c>
      <c r="BI292" s="217">
        <f>IF(N292="nulová",J292,0)</f>
        <v>0</v>
      </c>
      <c r="BJ292" s="18" t="s">
        <v>85</v>
      </c>
      <c r="BK292" s="217">
        <f>ROUND(I292*H292,2)</f>
        <v>0</v>
      </c>
      <c r="BL292" s="18" t="s">
        <v>145</v>
      </c>
      <c r="BM292" s="216" t="s">
        <v>512</v>
      </c>
    </row>
    <row r="293" s="2" customFormat="1">
      <c r="A293" s="39"/>
      <c r="B293" s="40"/>
      <c r="C293" s="41"/>
      <c r="D293" s="218" t="s">
        <v>132</v>
      </c>
      <c r="E293" s="41"/>
      <c r="F293" s="219" t="s">
        <v>513</v>
      </c>
      <c r="G293" s="41"/>
      <c r="H293" s="41"/>
      <c r="I293" s="220"/>
      <c r="J293" s="41"/>
      <c r="K293" s="41"/>
      <c r="L293" s="45"/>
      <c r="M293" s="221"/>
      <c r="N293" s="222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132</v>
      </c>
      <c r="AU293" s="18" t="s">
        <v>87</v>
      </c>
    </row>
    <row r="294" s="14" customFormat="1">
      <c r="A294" s="14"/>
      <c r="B294" s="234"/>
      <c r="C294" s="235"/>
      <c r="D294" s="225" t="s">
        <v>171</v>
      </c>
      <c r="E294" s="235"/>
      <c r="F294" s="237" t="s">
        <v>514</v>
      </c>
      <c r="G294" s="235"/>
      <c r="H294" s="238">
        <v>2922.9000000000001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4" t="s">
        <v>171</v>
      </c>
      <c r="AU294" s="244" t="s">
        <v>87</v>
      </c>
      <c r="AV294" s="14" t="s">
        <v>87</v>
      </c>
      <c r="AW294" s="14" t="s">
        <v>4</v>
      </c>
      <c r="AX294" s="14" t="s">
        <v>85</v>
      </c>
      <c r="AY294" s="244" t="s">
        <v>122</v>
      </c>
    </row>
    <row r="295" s="2" customFormat="1" ht="44.25" customHeight="1">
      <c r="A295" s="39"/>
      <c r="B295" s="40"/>
      <c r="C295" s="205" t="s">
        <v>515</v>
      </c>
      <c r="D295" s="205" t="s">
        <v>125</v>
      </c>
      <c r="E295" s="206" t="s">
        <v>516</v>
      </c>
      <c r="F295" s="207" t="s">
        <v>517</v>
      </c>
      <c r="G295" s="208" t="s">
        <v>275</v>
      </c>
      <c r="H295" s="209">
        <v>174.54499999999999</v>
      </c>
      <c r="I295" s="210"/>
      <c r="J295" s="211">
        <f>ROUND(I295*H295,2)</f>
        <v>0</v>
      </c>
      <c r="K295" s="207" t="s">
        <v>129</v>
      </c>
      <c r="L295" s="45"/>
      <c r="M295" s="212" t="s">
        <v>19</v>
      </c>
      <c r="N295" s="213" t="s">
        <v>48</v>
      </c>
      <c r="O295" s="85"/>
      <c r="P295" s="214">
        <f>O295*H295</f>
        <v>0</v>
      </c>
      <c r="Q295" s="214">
        <v>0</v>
      </c>
      <c r="R295" s="214">
        <f>Q295*H295</f>
        <v>0</v>
      </c>
      <c r="S295" s="214">
        <v>0</v>
      </c>
      <c r="T295" s="215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6" t="s">
        <v>145</v>
      </c>
      <c r="AT295" s="216" t="s">
        <v>125</v>
      </c>
      <c r="AU295" s="216" t="s">
        <v>87</v>
      </c>
      <c r="AY295" s="18" t="s">
        <v>122</v>
      </c>
      <c r="BE295" s="217">
        <f>IF(N295="základní",J295,0)</f>
        <v>0</v>
      </c>
      <c r="BF295" s="217">
        <f>IF(N295="snížená",J295,0)</f>
        <v>0</v>
      </c>
      <c r="BG295" s="217">
        <f>IF(N295="zákl. přenesená",J295,0)</f>
        <v>0</v>
      </c>
      <c r="BH295" s="217">
        <f>IF(N295="sníž. přenesená",J295,0)</f>
        <v>0</v>
      </c>
      <c r="BI295" s="217">
        <f>IF(N295="nulová",J295,0)</f>
        <v>0</v>
      </c>
      <c r="BJ295" s="18" t="s">
        <v>85</v>
      </c>
      <c r="BK295" s="217">
        <f>ROUND(I295*H295,2)</f>
        <v>0</v>
      </c>
      <c r="BL295" s="18" t="s">
        <v>145</v>
      </c>
      <c r="BM295" s="216" t="s">
        <v>518</v>
      </c>
    </row>
    <row r="296" s="2" customFormat="1">
      <c r="A296" s="39"/>
      <c r="B296" s="40"/>
      <c r="C296" s="41"/>
      <c r="D296" s="218" t="s">
        <v>132</v>
      </c>
      <c r="E296" s="41"/>
      <c r="F296" s="219" t="s">
        <v>519</v>
      </c>
      <c r="G296" s="41"/>
      <c r="H296" s="41"/>
      <c r="I296" s="220"/>
      <c r="J296" s="41"/>
      <c r="K296" s="41"/>
      <c r="L296" s="45"/>
      <c r="M296" s="221"/>
      <c r="N296" s="222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132</v>
      </c>
      <c r="AU296" s="18" t="s">
        <v>87</v>
      </c>
    </row>
    <row r="297" s="14" customFormat="1">
      <c r="A297" s="14"/>
      <c r="B297" s="234"/>
      <c r="C297" s="235"/>
      <c r="D297" s="225" t="s">
        <v>171</v>
      </c>
      <c r="E297" s="236" t="s">
        <v>19</v>
      </c>
      <c r="F297" s="237" t="s">
        <v>520</v>
      </c>
      <c r="G297" s="235"/>
      <c r="H297" s="238">
        <v>292.29000000000002</v>
      </c>
      <c r="I297" s="239"/>
      <c r="J297" s="235"/>
      <c r="K297" s="235"/>
      <c r="L297" s="240"/>
      <c r="M297" s="241"/>
      <c r="N297" s="242"/>
      <c r="O297" s="242"/>
      <c r="P297" s="242"/>
      <c r="Q297" s="242"/>
      <c r="R297" s="242"/>
      <c r="S297" s="242"/>
      <c r="T297" s="24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4" t="s">
        <v>171</v>
      </c>
      <c r="AU297" s="244" t="s">
        <v>87</v>
      </c>
      <c r="AV297" s="14" t="s">
        <v>87</v>
      </c>
      <c r="AW297" s="14" t="s">
        <v>37</v>
      </c>
      <c r="AX297" s="14" t="s">
        <v>77</v>
      </c>
      <c r="AY297" s="244" t="s">
        <v>122</v>
      </c>
    </row>
    <row r="298" s="14" customFormat="1">
      <c r="A298" s="14"/>
      <c r="B298" s="234"/>
      <c r="C298" s="235"/>
      <c r="D298" s="225" t="s">
        <v>171</v>
      </c>
      <c r="E298" s="236" t="s">
        <v>19</v>
      </c>
      <c r="F298" s="237" t="s">
        <v>521</v>
      </c>
      <c r="G298" s="235"/>
      <c r="H298" s="238">
        <v>-20.734999999999999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4" t="s">
        <v>171</v>
      </c>
      <c r="AU298" s="244" t="s">
        <v>87</v>
      </c>
      <c r="AV298" s="14" t="s">
        <v>87</v>
      </c>
      <c r="AW298" s="14" t="s">
        <v>37</v>
      </c>
      <c r="AX298" s="14" t="s">
        <v>77</v>
      </c>
      <c r="AY298" s="244" t="s">
        <v>122</v>
      </c>
    </row>
    <row r="299" s="14" customFormat="1">
      <c r="A299" s="14"/>
      <c r="B299" s="234"/>
      <c r="C299" s="235"/>
      <c r="D299" s="225" t="s">
        <v>171</v>
      </c>
      <c r="E299" s="236" t="s">
        <v>19</v>
      </c>
      <c r="F299" s="237" t="s">
        <v>522</v>
      </c>
      <c r="G299" s="235"/>
      <c r="H299" s="238">
        <v>-97.010000000000005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4" t="s">
        <v>171</v>
      </c>
      <c r="AU299" s="244" t="s">
        <v>87</v>
      </c>
      <c r="AV299" s="14" t="s">
        <v>87</v>
      </c>
      <c r="AW299" s="14" t="s">
        <v>37</v>
      </c>
      <c r="AX299" s="14" t="s">
        <v>77</v>
      </c>
      <c r="AY299" s="244" t="s">
        <v>122</v>
      </c>
    </row>
    <row r="300" s="2" customFormat="1" ht="44.25" customHeight="1">
      <c r="A300" s="39"/>
      <c r="B300" s="40"/>
      <c r="C300" s="205" t="s">
        <v>523</v>
      </c>
      <c r="D300" s="205" t="s">
        <v>125</v>
      </c>
      <c r="E300" s="206" t="s">
        <v>524</v>
      </c>
      <c r="F300" s="207" t="s">
        <v>525</v>
      </c>
      <c r="G300" s="208" t="s">
        <v>275</v>
      </c>
      <c r="H300" s="209">
        <v>20.734999999999999</v>
      </c>
      <c r="I300" s="210"/>
      <c r="J300" s="211">
        <f>ROUND(I300*H300,2)</f>
        <v>0</v>
      </c>
      <c r="K300" s="207" t="s">
        <v>129</v>
      </c>
      <c r="L300" s="45"/>
      <c r="M300" s="212" t="s">
        <v>19</v>
      </c>
      <c r="N300" s="213" t="s">
        <v>48</v>
      </c>
      <c r="O300" s="85"/>
      <c r="P300" s="214">
        <f>O300*H300</f>
        <v>0</v>
      </c>
      <c r="Q300" s="214">
        <v>0</v>
      </c>
      <c r="R300" s="214">
        <f>Q300*H300</f>
        <v>0</v>
      </c>
      <c r="S300" s="214">
        <v>0</v>
      </c>
      <c r="T300" s="215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6" t="s">
        <v>145</v>
      </c>
      <c r="AT300" s="216" t="s">
        <v>125</v>
      </c>
      <c r="AU300" s="216" t="s">
        <v>87</v>
      </c>
      <c r="AY300" s="18" t="s">
        <v>122</v>
      </c>
      <c r="BE300" s="217">
        <f>IF(N300="základní",J300,0)</f>
        <v>0</v>
      </c>
      <c r="BF300" s="217">
        <f>IF(N300="snížená",J300,0)</f>
        <v>0</v>
      </c>
      <c r="BG300" s="217">
        <f>IF(N300="zákl. přenesená",J300,0)</f>
        <v>0</v>
      </c>
      <c r="BH300" s="217">
        <f>IF(N300="sníž. přenesená",J300,0)</f>
        <v>0</v>
      </c>
      <c r="BI300" s="217">
        <f>IF(N300="nulová",J300,0)</f>
        <v>0</v>
      </c>
      <c r="BJ300" s="18" t="s">
        <v>85</v>
      </c>
      <c r="BK300" s="217">
        <f>ROUND(I300*H300,2)</f>
        <v>0</v>
      </c>
      <c r="BL300" s="18" t="s">
        <v>145</v>
      </c>
      <c r="BM300" s="216" t="s">
        <v>526</v>
      </c>
    </row>
    <row r="301" s="2" customFormat="1">
      <c r="A301" s="39"/>
      <c r="B301" s="40"/>
      <c r="C301" s="41"/>
      <c r="D301" s="218" t="s">
        <v>132</v>
      </c>
      <c r="E301" s="41"/>
      <c r="F301" s="219" t="s">
        <v>527</v>
      </c>
      <c r="G301" s="41"/>
      <c r="H301" s="41"/>
      <c r="I301" s="220"/>
      <c r="J301" s="41"/>
      <c r="K301" s="41"/>
      <c r="L301" s="45"/>
      <c r="M301" s="221"/>
      <c r="N301" s="222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132</v>
      </c>
      <c r="AU301" s="18" t="s">
        <v>87</v>
      </c>
    </row>
    <row r="302" s="13" customFormat="1">
      <c r="A302" s="13"/>
      <c r="B302" s="223"/>
      <c r="C302" s="224"/>
      <c r="D302" s="225" t="s">
        <v>171</v>
      </c>
      <c r="E302" s="226" t="s">
        <v>19</v>
      </c>
      <c r="F302" s="227" t="s">
        <v>528</v>
      </c>
      <c r="G302" s="224"/>
      <c r="H302" s="226" t="s">
        <v>19</v>
      </c>
      <c r="I302" s="228"/>
      <c r="J302" s="224"/>
      <c r="K302" s="224"/>
      <c r="L302" s="229"/>
      <c r="M302" s="230"/>
      <c r="N302" s="231"/>
      <c r="O302" s="231"/>
      <c r="P302" s="231"/>
      <c r="Q302" s="231"/>
      <c r="R302" s="231"/>
      <c r="S302" s="231"/>
      <c r="T302" s="23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3" t="s">
        <v>171</v>
      </c>
      <c r="AU302" s="233" t="s">
        <v>87</v>
      </c>
      <c r="AV302" s="13" t="s">
        <v>85</v>
      </c>
      <c r="AW302" s="13" t="s">
        <v>37</v>
      </c>
      <c r="AX302" s="13" t="s">
        <v>77</v>
      </c>
      <c r="AY302" s="233" t="s">
        <v>122</v>
      </c>
    </row>
    <row r="303" s="14" customFormat="1">
      <c r="A303" s="14"/>
      <c r="B303" s="234"/>
      <c r="C303" s="235"/>
      <c r="D303" s="225" t="s">
        <v>171</v>
      </c>
      <c r="E303" s="236" t="s">
        <v>19</v>
      </c>
      <c r="F303" s="237" t="s">
        <v>529</v>
      </c>
      <c r="G303" s="235"/>
      <c r="H303" s="238">
        <v>20.734999999999999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4" t="s">
        <v>171</v>
      </c>
      <c r="AU303" s="244" t="s">
        <v>87</v>
      </c>
      <c r="AV303" s="14" t="s">
        <v>87</v>
      </c>
      <c r="AW303" s="14" t="s">
        <v>37</v>
      </c>
      <c r="AX303" s="14" t="s">
        <v>77</v>
      </c>
      <c r="AY303" s="244" t="s">
        <v>122</v>
      </c>
    </row>
    <row r="304" s="2" customFormat="1" ht="44.25" customHeight="1">
      <c r="A304" s="39"/>
      <c r="B304" s="40"/>
      <c r="C304" s="205" t="s">
        <v>530</v>
      </c>
      <c r="D304" s="205" t="s">
        <v>125</v>
      </c>
      <c r="E304" s="206" t="s">
        <v>531</v>
      </c>
      <c r="F304" s="207" t="s">
        <v>274</v>
      </c>
      <c r="G304" s="208" t="s">
        <v>275</v>
      </c>
      <c r="H304" s="209">
        <v>97.010000000000005</v>
      </c>
      <c r="I304" s="210"/>
      <c r="J304" s="211">
        <f>ROUND(I304*H304,2)</f>
        <v>0</v>
      </c>
      <c r="K304" s="207" t="s">
        <v>129</v>
      </c>
      <c r="L304" s="45"/>
      <c r="M304" s="212" t="s">
        <v>19</v>
      </c>
      <c r="N304" s="213" t="s">
        <v>48</v>
      </c>
      <c r="O304" s="85"/>
      <c r="P304" s="214">
        <f>O304*H304</f>
        <v>0</v>
      </c>
      <c r="Q304" s="214">
        <v>0</v>
      </c>
      <c r="R304" s="214">
        <f>Q304*H304</f>
        <v>0</v>
      </c>
      <c r="S304" s="214">
        <v>0</v>
      </c>
      <c r="T304" s="215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6" t="s">
        <v>145</v>
      </c>
      <c r="AT304" s="216" t="s">
        <v>125</v>
      </c>
      <c r="AU304" s="216" t="s">
        <v>87</v>
      </c>
      <c r="AY304" s="18" t="s">
        <v>122</v>
      </c>
      <c r="BE304" s="217">
        <f>IF(N304="základní",J304,0)</f>
        <v>0</v>
      </c>
      <c r="BF304" s="217">
        <f>IF(N304="snížená",J304,0)</f>
        <v>0</v>
      </c>
      <c r="BG304" s="217">
        <f>IF(N304="zákl. přenesená",J304,0)</f>
        <v>0</v>
      </c>
      <c r="BH304" s="217">
        <f>IF(N304="sníž. přenesená",J304,0)</f>
        <v>0</v>
      </c>
      <c r="BI304" s="217">
        <f>IF(N304="nulová",J304,0)</f>
        <v>0</v>
      </c>
      <c r="BJ304" s="18" t="s">
        <v>85</v>
      </c>
      <c r="BK304" s="217">
        <f>ROUND(I304*H304,2)</f>
        <v>0</v>
      </c>
      <c r="BL304" s="18" t="s">
        <v>145</v>
      </c>
      <c r="BM304" s="216" t="s">
        <v>532</v>
      </c>
    </row>
    <row r="305" s="2" customFormat="1">
      <c r="A305" s="39"/>
      <c r="B305" s="40"/>
      <c r="C305" s="41"/>
      <c r="D305" s="218" t="s">
        <v>132</v>
      </c>
      <c r="E305" s="41"/>
      <c r="F305" s="219" t="s">
        <v>533</v>
      </c>
      <c r="G305" s="41"/>
      <c r="H305" s="41"/>
      <c r="I305" s="220"/>
      <c r="J305" s="41"/>
      <c r="K305" s="41"/>
      <c r="L305" s="45"/>
      <c r="M305" s="221"/>
      <c r="N305" s="222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132</v>
      </c>
      <c r="AU305" s="18" t="s">
        <v>87</v>
      </c>
    </row>
    <row r="306" s="13" customFormat="1">
      <c r="A306" s="13"/>
      <c r="B306" s="223"/>
      <c r="C306" s="224"/>
      <c r="D306" s="225" t="s">
        <v>171</v>
      </c>
      <c r="E306" s="226" t="s">
        <v>19</v>
      </c>
      <c r="F306" s="227" t="s">
        <v>534</v>
      </c>
      <c r="G306" s="224"/>
      <c r="H306" s="226" t="s">
        <v>19</v>
      </c>
      <c r="I306" s="228"/>
      <c r="J306" s="224"/>
      <c r="K306" s="224"/>
      <c r="L306" s="229"/>
      <c r="M306" s="230"/>
      <c r="N306" s="231"/>
      <c r="O306" s="231"/>
      <c r="P306" s="231"/>
      <c r="Q306" s="231"/>
      <c r="R306" s="231"/>
      <c r="S306" s="231"/>
      <c r="T306" s="23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3" t="s">
        <v>171</v>
      </c>
      <c r="AU306" s="233" t="s">
        <v>87</v>
      </c>
      <c r="AV306" s="13" t="s">
        <v>85</v>
      </c>
      <c r="AW306" s="13" t="s">
        <v>37</v>
      </c>
      <c r="AX306" s="13" t="s">
        <v>77</v>
      </c>
      <c r="AY306" s="233" t="s">
        <v>122</v>
      </c>
    </row>
    <row r="307" s="14" customFormat="1">
      <c r="A307" s="14"/>
      <c r="B307" s="234"/>
      <c r="C307" s="235"/>
      <c r="D307" s="225" t="s">
        <v>171</v>
      </c>
      <c r="E307" s="236" t="s">
        <v>19</v>
      </c>
      <c r="F307" s="237" t="s">
        <v>535</v>
      </c>
      <c r="G307" s="235"/>
      <c r="H307" s="238">
        <v>4.5</v>
      </c>
      <c r="I307" s="239"/>
      <c r="J307" s="235"/>
      <c r="K307" s="235"/>
      <c r="L307" s="240"/>
      <c r="M307" s="241"/>
      <c r="N307" s="242"/>
      <c r="O307" s="242"/>
      <c r="P307" s="242"/>
      <c r="Q307" s="242"/>
      <c r="R307" s="242"/>
      <c r="S307" s="242"/>
      <c r="T307" s="24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4" t="s">
        <v>171</v>
      </c>
      <c r="AU307" s="244" t="s">
        <v>87</v>
      </c>
      <c r="AV307" s="14" t="s">
        <v>87</v>
      </c>
      <c r="AW307" s="14" t="s">
        <v>37</v>
      </c>
      <c r="AX307" s="14" t="s">
        <v>77</v>
      </c>
      <c r="AY307" s="244" t="s">
        <v>122</v>
      </c>
    </row>
    <row r="308" s="14" customFormat="1">
      <c r="A308" s="14"/>
      <c r="B308" s="234"/>
      <c r="C308" s="235"/>
      <c r="D308" s="225" t="s">
        <v>171</v>
      </c>
      <c r="E308" s="236" t="s">
        <v>19</v>
      </c>
      <c r="F308" s="237" t="s">
        <v>536</v>
      </c>
      <c r="G308" s="235"/>
      <c r="H308" s="238">
        <v>92.510000000000005</v>
      </c>
      <c r="I308" s="239"/>
      <c r="J308" s="235"/>
      <c r="K308" s="235"/>
      <c r="L308" s="240"/>
      <c r="M308" s="241"/>
      <c r="N308" s="242"/>
      <c r="O308" s="242"/>
      <c r="P308" s="242"/>
      <c r="Q308" s="242"/>
      <c r="R308" s="242"/>
      <c r="S308" s="242"/>
      <c r="T308" s="24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4" t="s">
        <v>171</v>
      </c>
      <c r="AU308" s="244" t="s">
        <v>87</v>
      </c>
      <c r="AV308" s="14" t="s">
        <v>87</v>
      </c>
      <c r="AW308" s="14" t="s">
        <v>37</v>
      </c>
      <c r="AX308" s="14" t="s">
        <v>77</v>
      </c>
      <c r="AY308" s="244" t="s">
        <v>122</v>
      </c>
    </row>
    <row r="309" s="12" customFormat="1" ht="22.8" customHeight="1">
      <c r="A309" s="12"/>
      <c r="B309" s="189"/>
      <c r="C309" s="190"/>
      <c r="D309" s="191" t="s">
        <v>76</v>
      </c>
      <c r="E309" s="203" t="s">
        <v>537</v>
      </c>
      <c r="F309" s="203" t="s">
        <v>538</v>
      </c>
      <c r="G309" s="190"/>
      <c r="H309" s="190"/>
      <c r="I309" s="193"/>
      <c r="J309" s="204">
        <f>BK309</f>
        <v>0</v>
      </c>
      <c r="K309" s="190"/>
      <c r="L309" s="195"/>
      <c r="M309" s="196"/>
      <c r="N309" s="197"/>
      <c r="O309" s="197"/>
      <c r="P309" s="198">
        <f>SUM(P310:P311)</f>
        <v>0</v>
      </c>
      <c r="Q309" s="197"/>
      <c r="R309" s="198">
        <f>SUM(R310:R311)</f>
        <v>0</v>
      </c>
      <c r="S309" s="197"/>
      <c r="T309" s="199">
        <f>SUM(T310:T311)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0" t="s">
        <v>85</v>
      </c>
      <c r="AT309" s="201" t="s">
        <v>76</v>
      </c>
      <c r="AU309" s="201" t="s">
        <v>85</v>
      </c>
      <c r="AY309" s="200" t="s">
        <v>122</v>
      </c>
      <c r="BK309" s="202">
        <f>SUM(BK310:BK311)</f>
        <v>0</v>
      </c>
    </row>
    <row r="310" s="2" customFormat="1" ht="24.15" customHeight="1">
      <c r="A310" s="39"/>
      <c r="B310" s="40"/>
      <c r="C310" s="205" t="s">
        <v>539</v>
      </c>
      <c r="D310" s="205" t="s">
        <v>125</v>
      </c>
      <c r="E310" s="206" t="s">
        <v>540</v>
      </c>
      <c r="F310" s="207" t="s">
        <v>541</v>
      </c>
      <c r="G310" s="208" t="s">
        <v>275</v>
      </c>
      <c r="H310" s="209">
        <v>97.254000000000005</v>
      </c>
      <c r="I310" s="210"/>
      <c r="J310" s="211">
        <f>ROUND(I310*H310,2)</f>
        <v>0</v>
      </c>
      <c r="K310" s="207" t="s">
        <v>129</v>
      </c>
      <c r="L310" s="45"/>
      <c r="M310" s="212" t="s">
        <v>19</v>
      </c>
      <c r="N310" s="213" t="s">
        <v>48</v>
      </c>
      <c r="O310" s="85"/>
      <c r="P310" s="214">
        <f>O310*H310</f>
        <v>0</v>
      </c>
      <c r="Q310" s="214">
        <v>0</v>
      </c>
      <c r="R310" s="214">
        <f>Q310*H310</f>
        <v>0</v>
      </c>
      <c r="S310" s="214">
        <v>0</v>
      </c>
      <c r="T310" s="215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6" t="s">
        <v>145</v>
      </c>
      <c r="AT310" s="216" t="s">
        <v>125</v>
      </c>
      <c r="AU310" s="216" t="s">
        <v>87</v>
      </c>
      <c r="AY310" s="18" t="s">
        <v>122</v>
      </c>
      <c r="BE310" s="217">
        <f>IF(N310="základní",J310,0)</f>
        <v>0</v>
      </c>
      <c r="BF310" s="217">
        <f>IF(N310="snížená",J310,0)</f>
        <v>0</v>
      </c>
      <c r="BG310" s="217">
        <f>IF(N310="zákl. přenesená",J310,0)</f>
        <v>0</v>
      </c>
      <c r="BH310" s="217">
        <f>IF(N310="sníž. přenesená",J310,0)</f>
        <v>0</v>
      </c>
      <c r="BI310" s="217">
        <f>IF(N310="nulová",J310,0)</f>
        <v>0</v>
      </c>
      <c r="BJ310" s="18" t="s">
        <v>85</v>
      </c>
      <c r="BK310" s="217">
        <f>ROUND(I310*H310,2)</f>
        <v>0</v>
      </c>
      <c r="BL310" s="18" t="s">
        <v>145</v>
      </c>
      <c r="BM310" s="216" t="s">
        <v>542</v>
      </c>
    </row>
    <row r="311" s="2" customFormat="1">
      <c r="A311" s="39"/>
      <c r="B311" s="40"/>
      <c r="C311" s="41"/>
      <c r="D311" s="218" t="s">
        <v>132</v>
      </c>
      <c r="E311" s="41"/>
      <c r="F311" s="219" t="s">
        <v>543</v>
      </c>
      <c r="G311" s="41"/>
      <c r="H311" s="41"/>
      <c r="I311" s="220"/>
      <c r="J311" s="41"/>
      <c r="K311" s="41"/>
      <c r="L311" s="45"/>
      <c r="M311" s="221"/>
      <c r="N311" s="222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132</v>
      </c>
      <c r="AU311" s="18" t="s">
        <v>87</v>
      </c>
    </row>
    <row r="312" s="12" customFormat="1" ht="25.92" customHeight="1">
      <c r="A312" s="12"/>
      <c r="B312" s="189"/>
      <c r="C312" s="190"/>
      <c r="D312" s="191" t="s">
        <v>76</v>
      </c>
      <c r="E312" s="192" t="s">
        <v>544</v>
      </c>
      <c r="F312" s="192" t="s">
        <v>545</v>
      </c>
      <c r="G312" s="190"/>
      <c r="H312" s="190"/>
      <c r="I312" s="193"/>
      <c r="J312" s="194">
        <f>BK312</f>
        <v>0</v>
      </c>
      <c r="K312" s="190"/>
      <c r="L312" s="195"/>
      <c r="M312" s="196"/>
      <c r="N312" s="197"/>
      <c r="O312" s="197"/>
      <c r="P312" s="198">
        <f>SUM(P313:P318)</f>
        <v>0</v>
      </c>
      <c r="Q312" s="197"/>
      <c r="R312" s="198">
        <f>SUM(R313:R318)</f>
        <v>0</v>
      </c>
      <c r="S312" s="197"/>
      <c r="T312" s="199">
        <f>SUM(T313:T318)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0" t="s">
        <v>145</v>
      </c>
      <c r="AT312" s="201" t="s">
        <v>76</v>
      </c>
      <c r="AU312" s="201" t="s">
        <v>77</v>
      </c>
      <c r="AY312" s="200" t="s">
        <v>122</v>
      </c>
      <c r="BK312" s="202">
        <f>SUM(BK313:BK318)</f>
        <v>0</v>
      </c>
    </row>
    <row r="313" s="2" customFormat="1" ht="24.15" customHeight="1">
      <c r="A313" s="39"/>
      <c r="B313" s="40"/>
      <c r="C313" s="205" t="s">
        <v>319</v>
      </c>
      <c r="D313" s="205" t="s">
        <v>125</v>
      </c>
      <c r="E313" s="206" t="s">
        <v>546</v>
      </c>
      <c r="F313" s="207" t="s">
        <v>547</v>
      </c>
      <c r="G313" s="208" t="s">
        <v>548</v>
      </c>
      <c r="H313" s="209">
        <v>32</v>
      </c>
      <c r="I313" s="210"/>
      <c r="J313" s="211">
        <f>ROUND(I313*H313,2)</f>
        <v>0</v>
      </c>
      <c r="K313" s="207" t="s">
        <v>129</v>
      </c>
      <c r="L313" s="45"/>
      <c r="M313" s="212" t="s">
        <v>19</v>
      </c>
      <c r="N313" s="213" t="s">
        <v>48</v>
      </c>
      <c r="O313" s="85"/>
      <c r="P313" s="214">
        <f>O313*H313</f>
        <v>0</v>
      </c>
      <c r="Q313" s="214">
        <v>0</v>
      </c>
      <c r="R313" s="214">
        <f>Q313*H313</f>
        <v>0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549</v>
      </c>
      <c r="AT313" s="216" t="s">
        <v>125</v>
      </c>
      <c r="AU313" s="216" t="s">
        <v>85</v>
      </c>
      <c r="AY313" s="18" t="s">
        <v>122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85</v>
      </c>
      <c r="BK313" s="217">
        <f>ROUND(I313*H313,2)</f>
        <v>0</v>
      </c>
      <c r="BL313" s="18" t="s">
        <v>549</v>
      </c>
      <c r="BM313" s="216" t="s">
        <v>550</v>
      </c>
    </row>
    <row r="314" s="2" customFormat="1">
      <c r="A314" s="39"/>
      <c r="B314" s="40"/>
      <c r="C314" s="41"/>
      <c r="D314" s="218" t="s">
        <v>132</v>
      </c>
      <c r="E314" s="41"/>
      <c r="F314" s="219" t="s">
        <v>551</v>
      </c>
      <c r="G314" s="41"/>
      <c r="H314" s="41"/>
      <c r="I314" s="220"/>
      <c r="J314" s="41"/>
      <c r="K314" s="41"/>
      <c r="L314" s="45"/>
      <c r="M314" s="221"/>
      <c r="N314" s="222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132</v>
      </c>
      <c r="AU314" s="18" t="s">
        <v>85</v>
      </c>
    </row>
    <row r="315" s="13" customFormat="1">
      <c r="A315" s="13"/>
      <c r="B315" s="223"/>
      <c r="C315" s="224"/>
      <c r="D315" s="225" t="s">
        <v>171</v>
      </c>
      <c r="E315" s="226" t="s">
        <v>19</v>
      </c>
      <c r="F315" s="227" t="s">
        <v>552</v>
      </c>
      <c r="G315" s="224"/>
      <c r="H315" s="226" t="s">
        <v>19</v>
      </c>
      <c r="I315" s="228"/>
      <c r="J315" s="224"/>
      <c r="K315" s="224"/>
      <c r="L315" s="229"/>
      <c r="M315" s="230"/>
      <c r="N315" s="231"/>
      <c r="O315" s="231"/>
      <c r="P315" s="231"/>
      <c r="Q315" s="231"/>
      <c r="R315" s="231"/>
      <c r="S315" s="231"/>
      <c r="T315" s="23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3" t="s">
        <v>171</v>
      </c>
      <c r="AU315" s="233" t="s">
        <v>85</v>
      </c>
      <c r="AV315" s="13" t="s">
        <v>85</v>
      </c>
      <c r="AW315" s="13" t="s">
        <v>37</v>
      </c>
      <c r="AX315" s="13" t="s">
        <v>77</v>
      </c>
      <c r="AY315" s="233" t="s">
        <v>122</v>
      </c>
    </row>
    <row r="316" s="14" customFormat="1">
      <c r="A316" s="14"/>
      <c r="B316" s="234"/>
      <c r="C316" s="235"/>
      <c r="D316" s="225" t="s">
        <v>171</v>
      </c>
      <c r="E316" s="236" t="s">
        <v>19</v>
      </c>
      <c r="F316" s="237" t="s">
        <v>553</v>
      </c>
      <c r="G316" s="235"/>
      <c r="H316" s="238">
        <v>8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4" t="s">
        <v>171</v>
      </c>
      <c r="AU316" s="244" t="s">
        <v>85</v>
      </c>
      <c r="AV316" s="14" t="s">
        <v>87</v>
      </c>
      <c r="AW316" s="14" t="s">
        <v>37</v>
      </c>
      <c r="AX316" s="14" t="s">
        <v>77</v>
      </c>
      <c r="AY316" s="244" t="s">
        <v>122</v>
      </c>
    </row>
    <row r="317" s="13" customFormat="1">
      <c r="A317" s="13"/>
      <c r="B317" s="223"/>
      <c r="C317" s="224"/>
      <c r="D317" s="225" t="s">
        <v>171</v>
      </c>
      <c r="E317" s="226" t="s">
        <v>19</v>
      </c>
      <c r="F317" s="227" t="s">
        <v>554</v>
      </c>
      <c r="G317" s="224"/>
      <c r="H317" s="226" t="s">
        <v>19</v>
      </c>
      <c r="I317" s="228"/>
      <c r="J317" s="224"/>
      <c r="K317" s="224"/>
      <c r="L317" s="229"/>
      <c r="M317" s="230"/>
      <c r="N317" s="231"/>
      <c r="O317" s="231"/>
      <c r="P317" s="231"/>
      <c r="Q317" s="231"/>
      <c r="R317" s="231"/>
      <c r="S317" s="231"/>
      <c r="T317" s="23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3" t="s">
        <v>171</v>
      </c>
      <c r="AU317" s="233" t="s">
        <v>85</v>
      </c>
      <c r="AV317" s="13" t="s">
        <v>85</v>
      </c>
      <c r="AW317" s="13" t="s">
        <v>37</v>
      </c>
      <c r="AX317" s="13" t="s">
        <v>77</v>
      </c>
      <c r="AY317" s="233" t="s">
        <v>122</v>
      </c>
    </row>
    <row r="318" s="14" customFormat="1">
      <c r="A318" s="14"/>
      <c r="B318" s="234"/>
      <c r="C318" s="235"/>
      <c r="D318" s="225" t="s">
        <v>171</v>
      </c>
      <c r="E318" s="236" t="s">
        <v>19</v>
      </c>
      <c r="F318" s="237" t="s">
        <v>555</v>
      </c>
      <c r="G318" s="235"/>
      <c r="H318" s="238">
        <v>24</v>
      </c>
      <c r="I318" s="239"/>
      <c r="J318" s="235"/>
      <c r="K318" s="235"/>
      <c r="L318" s="240"/>
      <c r="M318" s="259"/>
      <c r="N318" s="260"/>
      <c r="O318" s="260"/>
      <c r="P318" s="260"/>
      <c r="Q318" s="260"/>
      <c r="R318" s="260"/>
      <c r="S318" s="260"/>
      <c r="T318" s="261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4" t="s">
        <v>171</v>
      </c>
      <c r="AU318" s="244" t="s">
        <v>85</v>
      </c>
      <c r="AV318" s="14" t="s">
        <v>87</v>
      </c>
      <c r="AW318" s="14" t="s">
        <v>37</v>
      </c>
      <c r="AX318" s="14" t="s">
        <v>77</v>
      </c>
      <c r="AY318" s="244" t="s">
        <v>122</v>
      </c>
    </row>
    <row r="319" s="2" customFormat="1" ht="6.96" customHeight="1">
      <c r="A319" s="39"/>
      <c r="B319" s="60"/>
      <c r="C319" s="61"/>
      <c r="D319" s="61"/>
      <c r="E319" s="61"/>
      <c r="F319" s="61"/>
      <c r="G319" s="61"/>
      <c r="H319" s="61"/>
      <c r="I319" s="61"/>
      <c r="J319" s="61"/>
      <c r="K319" s="61"/>
      <c r="L319" s="45"/>
      <c r="M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</row>
  </sheetData>
  <sheetProtection sheet="1" autoFilter="0" formatColumns="0" formatRows="0" objects="1" scenarios="1" spinCount="100000" saltValue="c/7EWpo5x/A2qOiKgEw6xq/nHDeyb+J6LOD40czNyTXdml/Cqq4bBTSiTdFJ0ouPEbA7elL9TfmBc31P+pA+Mg==" hashValue="iFx97cfe67vB/z/3KR6XDlpcoau7VlFt/wkRS7d6TLcI3lWVGnKzafVwgjXyQEUHSU089b8kUhSs9+9+zqkWZA==" algorithmName="SHA-512" password="CC35"/>
  <autoFilter ref="C100:K318"/>
  <mergeCells count="9">
    <mergeCell ref="E7:H7"/>
    <mergeCell ref="E9:H9"/>
    <mergeCell ref="E18:H18"/>
    <mergeCell ref="E27:H27"/>
    <mergeCell ref="E48:H48"/>
    <mergeCell ref="E50:H50"/>
    <mergeCell ref="E91:H91"/>
    <mergeCell ref="E93:H93"/>
    <mergeCell ref="L2:V2"/>
  </mergeCells>
  <hyperlinks>
    <hyperlink ref="F106" r:id="rId1" display="https://podminky.urs.cz/item/CS_URS_2025_01/113107113"/>
    <hyperlink ref="F110" r:id="rId2" display="https://podminky.urs.cz/item/CS_URS_2025_01/113107122"/>
    <hyperlink ref="F114" r:id="rId3" display="https://podminky.urs.cz/item/CS_URS_2025_01/113202111"/>
    <hyperlink ref="F122" r:id="rId4" display="https://podminky.urs.cz/item/CS_URS_2025_01/132212131"/>
    <hyperlink ref="F128" r:id="rId5" display="https://podminky.urs.cz/item/CS_URS_2025_01/162211311"/>
    <hyperlink ref="F134" r:id="rId6" display="https://podminky.urs.cz/item/CS_URS_2025_01/162211319"/>
    <hyperlink ref="F138" r:id="rId7" display="https://podminky.urs.cz/item/CS_URS_2025_01/162751117"/>
    <hyperlink ref="F142" r:id="rId8" display="https://podminky.urs.cz/item/CS_URS_2025_01/167151101"/>
    <hyperlink ref="F146" r:id="rId9" display="https://podminky.urs.cz/item/CS_URS_2025_01/171201231"/>
    <hyperlink ref="F152" r:id="rId10" display="https://podminky.urs.cz/item/CS_URS_2025_01/174111101"/>
    <hyperlink ref="F157" r:id="rId11" display="https://podminky.urs.cz/item/CS_URS_2025_01/175151101"/>
    <hyperlink ref="F167" r:id="rId12" display="https://podminky.urs.cz/item/CS_URS_2025_01/181912112"/>
    <hyperlink ref="F173" r:id="rId13" display="https://podminky.urs.cz/item/CS_URS_2025_01/451572111"/>
    <hyperlink ref="F180" r:id="rId14" display="https://podminky.urs.cz/item/CS_URS_2025_01/564851012"/>
    <hyperlink ref="F211" r:id="rId15" display="https://podminky.urs.cz/item/CS_URS_2025_01/871263121"/>
    <hyperlink ref="F219" r:id="rId16" display="https://podminky.urs.cz/item/CS_URS_2025_01/871313121"/>
    <hyperlink ref="F229" r:id="rId17" display="https://podminky.urs.cz/item/CS_URS_2025_01/877260310"/>
    <hyperlink ref="F236" r:id="rId18" display="https://podminky.urs.cz/item/CS_URS_2025_01/877310310"/>
    <hyperlink ref="F243" r:id="rId19" display="https://podminky.urs.cz/item/CS_URS_2025_01/877310320"/>
    <hyperlink ref="F250" r:id="rId20" display="https://podminky.urs.cz/item/CS_URS_2025_01/877310330"/>
    <hyperlink ref="F259" r:id="rId21" display="https://podminky.urs.cz/item/CS_URS_2025_01/916331111"/>
    <hyperlink ref="F267" r:id="rId22" display="https://podminky.urs.cz/item/CS_URS_2025_01/919735111"/>
    <hyperlink ref="F272" r:id="rId23" display="https://podminky.urs.cz/item/CS_URS_2025_01/935113111"/>
    <hyperlink ref="F283" r:id="rId24" display="https://podminky.urs.cz/item/CS_URS_2025_01/935923216"/>
    <hyperlink ref="F287" r:id="rId25" display="https://podminky.urs.cz/item/CS_URS_2025_01/966008221"/>
    <hyperlink ref="F291" r:id="rId26" display="https://podminky.urs.cz/item/CS_URS_2025_01/997013501"/>
    <hyperlink ref="F293" r:id="rId27" display="https://podminky.urs.cz/item/CS_URS_2025_01/997013509"/>
    <hyperlink ref="F296" r:id="rId28" display="https://podminky.urs.cz/item/CS_URS_2025_01/997013631"/>
    <hyperlink ref="F301" r:id="rId29" display="https://podminky.urs.cz/item/CS_URS_2025_01/997013813"/>
    <hyperlink ref="F305" r:id="rId30" display="https://podminky.urs.cz/item/CS_URS_2025_01/997013873"/>
    <hyperlink ref="F311" r:id="rId31" display="https://podminky.urs.cz/item/CS_URS_2025_01/998222012"/>
    <hyperlink ref="F314" r:id="rId32" display="https://podminky.urs.cz/item/CS_URS_2025_01/HZS12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94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Revitalizace sportovních objektů ZŠ Mánesova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95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556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31. 3. 2025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ROUND(J94,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ROUND((SUM(BE94:BE202)),  2)</f>
        <v>0</v>
      </c>
      <c r="G33" s="39"/>
      <c r="H33" s="39"/>
      <c r="I33" s="149">
        <v>0.20999999999999999</v>
      </c>
      <c r="J33" s="148">
        <f>ROUND(((SUM(BE94:BE202))*I33),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ROUND((SUM(BF94:BF202)),  2)</f>
        <v>0</v>
      </c>
      <c r="G34" s="39"/>
      <c r="H34" s="39"/>
      <c r="I34" s="149">
        <v>0.12</v>
      </c>
      <c r="J34" s="148">
        <f>ROUND(((SUM(BF94:BF202))*I34),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ROUND((SUM(BG94:BG202)),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ROUND((SUM(BH94:BH202)),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ROUND((SUM(BI94:BI202)),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Revitalizace sportovních objektů ZŠ Mánesova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02 - Výměna povrchu hřiště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Otrokovice</v>
      </c>
      <c r="G52" s="41"/>
      <c r="H52" s="41"/>
      <c r="I52" s="33" t="s">
        <v>23</v>
      </c>
      <c r="J52" s="73" t="str">
        <f>IF(J12="","",J12)</f>
        <v>31. 3. 2025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Otrokovice</v>
      </c>
      <c r="G54" s="41"/>
      <c r="H54" s="41"/>
      <c r="I54" s="33" t="s">
        <v>33</v>
      </c>
      <c r="J54" s="37" t="str">
        <f>E21</f>
        <v>CleverFox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Marek Pala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98</v>
      </c>
      <c r="D57" s="163"/>
      <c r="E57" s="163"/>
      <c r="F57" s="163"/>
      <c r="G57" s="163"/>
      <c r="H57" s="163"/>
      <c r="I57" s="163"/>
      <c r="J57" s="164" t="s">
        <v>99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J94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100</v>
      </c>
    </row>
    <row r="60" s="9" customFormat="1" ht="24.96" customHeight="1">
      <c r="A60" s="9"/>
      <c r="B60" s="166"/>
      <c r="C60" s="167"/>
      <c r="D60" s="168" t="s">
        <v>188</v>
      </c>
      <c r="E60" s="169"/>
      <c r="F60" s="169"/>
      <c r="G60" s="169"/>
      <c r="H60" s="169"/>
      <c r="I60" s="169"/>
      <c r="J60" s="170">
        <f>J95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189</v>
      </c>
      <c r="E61" s="175"/>
      <c r="F61" s="175"/>
      <c r="G61" s="175"/>
      <c r="H61" s="175"/>
      <c r="I61" s="175"/>
      <c r="J61" s="176">
        <f>J96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2"/>
      <c r="C62" s="173"/>
      <c r="D62" s="174" t="s">
        <v>190</v>
      </c>
      <c r="E62" s="175"/>
      <c r="F62" s="175"/>
      <c r="G62" s="175"/>
      <c r="H62" s="175"/>
      <c r="I62" s="175"/>
      <c r="J62" s="176">
        <f>J97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2"/>
      <c r="C63" s="173"/>
      <c r="D63" s="174" t="s">
        <v>557</v>
      </c>
      <c r="E63" s="175"/>
      <c r="F63" s="175"/>
      <c r="G63" s="175"/>
      <c r="H63" s="175"/>
      <c r="I63" s="175"/>
      <c r="J63" s="176">
        <f>J110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2"/>
      <c r="C64" s="173"/>
      <c r="D64" s="174" t="s">
        <v>558</v>
      </c>
      <c r="E64" s="175"/>
      <c r="F64" s="175"/>
      <c r="G64" s="175"/>
      <c r="H64" s="175"/>
      <c r="I64" s="175"/>
      <c r="J64" s="176">
        <f>J116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2"/>
      <c r="C65" s="173"/>
      <c r="D65" s="174" t="s">
        <v>194</v>
      </c>
      <c r="E65" s="175"/>
      <c r="F65" s="175"/>
      <c r="G65" s="175"/>
      <c r="H65" s="175"/>
      <c r="I65" s="175"/>
      <c r="J65" s="176">
        <f>J134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197</v>
      </c>
      <c r="E66" s="175"/>
      <c r="F66" s="175"/>
      <c r="G66" s="175"/>
      <c r="H66" s="175"/>
      <c r="I66" s="175"/>
      <c r="J66" s="176">
        <f>J139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2"/>
      <c r="C67" s="173"/>
      <c r="D67" s="174" t="s">
        <v>198</v>
      </c>
      <c r="E67" s="175"/>
      <c r="F67" s="175"/>
      <c r="G67" s="175"/>
      <c r="H67" s="175"/>
      <c r="I67" s="175"/>
      <c r="J67" s="176">
        <f>J140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2"/>
      <c r="C68" s="173"/>
      <c r="D68" s="174" t="s">
        <v>199</v>
      </c>
      <c r="E68" s="175"/>
      <c r="F68" s="175"/>
      <c r="G68" s="175"/>
      <c r="H68" s="175"/>
      <c r="I68" s="175"/>
      <c r="J68" s="176">
        <f>J154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2"/>
      <c r="C69" s="173"/>
      <c r="D69" s="174" t="s">
        <v>200</v>
      </c>
      <c r="E69" s="175"/>
      <c r="F69" s="175"/>
      <c r="G69" s="175"/>
      <c r="H69" s="175"/>
      <c r="I69" s="175"/>
      <c r="J69" s="176">
        <f>J165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203</v>
      </c>
      <c r="E70" s="175"/>
      <c r="F70" s="175"/>
      <c r="G70" s="175"/>
      <c r="H70" s="175"/>
      <c r="I70" s="175"/>
      <c r="J70" s="176">
        <f>J167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2"/>
      <c r="C71" s="173"/>
      <c r="D71" s="174" t="s">
        <v>204</v>
      </c>
      <c r="E71" s="175"/>
      <c r="F71" s="175"/>
      <c r="G71" s="175"/>
      <c r="H71" s="175"/>
      <c r="I71" s="175"/>
      <c r="J71" s="176">
        <f>J168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207</v>
      </c>
      <c r="E72" s="175"/>
      <c r="F72" s="175"/>
      <c r="G72" s="175"/>
      <c r="H72" s="175"/>
      <c r="I72" s="175"/>
      <c r="J72" s="176">
        <f>J177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208</v>
      </c>
      <c r="E73" s="175"/>
      <c r="F73" s="175"/>
      <c r="G73" s="175"/>
      <c r="H73" s="175"/>
      <c r="I73" s="175"/>
      <c r="J73" s="176">
        <f>J195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6"/>
      <c r="C74" s="167"/>
      <c r="D74" s="168" t="s">
        <v>209</v>
      </c>
      <c r="E74" s="169"/>
      <c r="F74" s="169"/>
      <c r="G74" s="169"/>
      <c r="H74" s="169"/>
      <c r="I74" s="169"/>
      <c r="J74" s="170">
        <f>J198</f>
        <v>0</v>
      </c>
      <c r="K74" s="167"/>
      <c r="L74" s="17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106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16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161" t="str">
        <f>E7</f>
        <v>Revitalizace sportovních objektů ZŠ Mánesova</v>
      </c>
      <c r="F84" s="33"/>
      <c r="G84" s="33"/>
      <c r="H84" s="33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95</v>
      </c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E9</f>
        <v>SO 02 - Výměna povrchu hřiště</v>
      </c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F12</f>
        <v>Otrokovice</v>
      </c>
      <c r="G88" s="41"/>
      <c r="H88" s="41"/>
      <c r="I88" s="33" t="s">
        <v>23</v>
      </c>
      <c r="J88" s="73" t="str">
        <f>IF(J12="","",J12)</f>
        <v>31. 3. 2025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25</v>
      </c>
      <c r="D90" s="41"/>
      <c r="E90" s="41"/>
      <c r="F90" s="28" t="str">
        <f>E15</f>
        <v>Město Otrokovice</v>
      </c>
      <c r="G90" s="41"/>
      <c r="H90" s="41"/>
      <c r="I90" s="33" t="s">
        <v>33</v>
      </c>
      <c r="J90" s="37" t="str">
        <f>E21</f>
        <v>CleverFox s.r.o.</v>
      </c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31</v>
      </c>
      <c r="D91" s="41"/>
      <c r="E91" s="41"/>
      <c r="F91" s="28" t="str">
        <f>IF(E18="","",E18)</f>
        <v>Vyplň údaj</v>
      </c>
      <c r="G91" s="41"/>
      <c r="H91" s="41"/>
      <c r="I91" s="33" t="s">
        <v>38</v>
      </c>
      <c r="J91" s="37" t="str">
        <f>E24</f>
        <v>Marek Pala</v>
      </c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78"/>
      <c r="B93" s="179"/>
      <c r="C93" s="180" t="s">
        <v>107</v>
      </c>
      <c r="D93" s="181" t="s">
        <v>62</v>
      </c>
      <c r="E93" s="181" t="s">
        <v>58</v>
      </c>
      <c r="F93" s="181" t="s">
        <v>59</v>
      </c>
      <c r="G93" s="181" t="s">
        <v>108</v>
      </c>
      <c r="H93" s="181" t="s">
        <v>109</v>
      </c>
      <c r="I93" s="181" t="s">
        <v>110</v>
      </c>
      <c r="J93" s="181" t="s">
        <v>99</v>
      </c>
      <c r="K93" s="182" t="s">
        <v>111</v>
      </c>
      <c r="L93" s="183"/>
      <c r="M93" s="93" t="s">
        <v>19</v>
      </c>
      <c r="N93" s="94" t="s">
        <v>47</v>
      </c>
      <c r="O93" s="94" t="s">
        <v>112</v>
      </c>
      <c r="P93" s="94" t="s">
        <v>113</v>
      </c>
      <c r="Q93" s="94" t="s">
        <v>114</v>
      </c>
      <c r="R93" s="94" t="s">
        <v>115</v>
      </c>
      <c r="S93" s="94" t="s">
        <v>116</v>
      </c>
      <c r="T93" s="95" t="s">
        <v>117</v>
      </c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</row>
    <row r="94" s="2" customFormat="1" ht="22.8" customHeight="1">
      <c r="A94" s="39"/>
      <c r="B94" s="40"/>
      <c r="C94" s="100" t="s">
        <v>118</v>
      </c>
      <c r="D94" s="41"/>
      <c r="E94" s="41"/>
      <c r="F94" s="41"/>
      <c r="G94" s="41"/>
      <c r="H94" s="41"/>
      <c r="I94" s="41"/>
      <c r="J94" s="184">
        <f>BK94</f>
        <v>0</v>
      </c>
      <c r="K94" s="41"/>
      <c r="L94" s="45"/>
      <c r="M94" s="96"/>
      <c r="N94" s="185"/>
      <c r="O94" s="97"/>
      <c r="P94" s="186">
        <f>P95+P198</f>
        <v>0</v>
      </c>
      <c r="Q94" s="97"/>
      <c r="R94" s="186">
        <f>R95+R198</f>
        <v>13.3003024</v>
      </c>
      <c r="S94" s="97"/>
      <c r="T94" s="187">
        <f>T95+T198</f>
        <v>83.711000000000013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76</v>
      </c>
      <c r="AU94" s="18" t="s">
        <v>100</v>
      </c>
      <c r="BK94" s="188">
        <f>BK95+BK198</f>
        <v>0</v>
      </c>
    </row>
    <row r="95" s="12" customFormat="1" ht="25.92" customHeight="1">
      <c r="A95" s="12"/>
      <c r="B95" s="189"/>
      <c r="C95" s="190"/>
      <c r="D95" s="191" t="s">
        <v>76</v>
      </c>
      <c r="E95" s="192" t="s">
        <v>210</v>
      </c>
      <c r="F95" s="192" t="s">
        <v>211</v>
      </c>
      <c r="G95" s="190"/>
      <c r="H95" s="190"/>
      <c r="I95" s="193"/>
      <c r="J95" s="194">
        <f>BK95</f>
        <v>0</v>
      </c>
      <c r="K95" s="190"/>
      <c r="L95" s="195"/>
      <c r="M95" s="196"/>
      <c r="N95" s="197"/>
      <c r="O95" s="197"/>
      <c r="P95" s="198">
        <f>P96+P139+P167+P177+P195</f>
        <v>0</v>
      </c>
      <c r="Q95" s="197"/>
      <c r="R95" s="198">
        <f>R96+R139+R167+R177+R195</f>
        <v>13.3003024</v>
      </c>
      <c r="S95" s="197"/>
      <c r="T95" s="199">
        <f>T96+T139+T167+T177+T195</f>
        <v>83.711000000000013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0" t="s">
        <v>85</v>
      </c>
      <c r="AT95" s="201" t="s">
        <v>76</v>
      </c>
      <c r="AU95" s="201" t="s">
        <v>77</v>
      </c>
      <c r="AY95" s="200" t="s">
        <v>122</v>
      </c>
      <c r="BK95" s="202">
        <f>BK96+BK139+BK167+BK177+BK195</f>
        <v>0</v>
      </c>
    </row>
    <row r="96" s="12" customFormat="1" ht="22.8" customHeight="1">
      <c r="A96" s="12"/>
      <c r="B96" s="189"/>
      <c r="C96" s="190"/>
      <c r="D96" s="191" t="s">
        <v>76</v>
      </c>
      <c r="E96" s="203" t="s">
        <v>85</v>
      </c>
      <c r="F96" s="203" t="s">
        <v>212</v>
      </c>
      <c r="G96" s="190"/>
      <c r="H96" s="190"/>
      <c r="I96" s="193"/>
      <c r="J96" s="204">
        <f>BK96</f>
        <v>0</v>
      </c>
      <c r="K96" s="190"/>
      <c r="L96" s="195"/>
      <c r="M96" s="196"/>
      <c r="N96" s="197"/>
      <c r="O96" s="197"/>
      <c r="P96" s="198">
        <f>P97+P110+P116+P134</f>
        <v>0</v>
      </c>
      <c r="Q96" s="197"/>
      <c r="R96" s="198">
        <f>R97+R110+R116+R134</f>
        <v>0</v>
      </c>
      <c r="S96" s="197"/>
      <c r="T96" s="199">
        <f>T97+T110+T116+T134</f>
        <v>83.711000000000013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85</v>
      </c>
      <c r="AT96" s="201" t="s">
        <v>76</v>
      </c>
      <c r="AU96" s="201" t="s">
        <v>85</v>
      </c>
      <c r="AY96" s="200" t="s">
        <v>122</v>
      </c>
      <c r="BK96" s="202">
        <f>BK97+BK110+BK116+BK134</f>
        <v>0</v>
      </c>
    </row>
    <row r="97" s="12" customFormat="1" ht="20.88" customHeight="1">
      <c r="A97" s="12"/>
      <c r="B97" s="189"/>
      <c r="C97" s="190"/>
      <c r="D97" s="191" t="s">
        <v>76</v>
      </c>
      <c r="E97" s="203" t="s">
        <v>213</v>
      </c>
      <c r="F97" s="203" t="s">
        <v>214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SUM(P98:P109)</f>
        <v>0</v>
      </c>
      <c r="Q97" s="197"/>
      <c r="R97" s="198">
        <f>SUM(R98:R109)</f>
        <v>0</v>
      </c>
      <c r="S97" s="197"/>
      <c r="T97" s="199">
        <f>SUM(T98:T109)</f>
        <v>83.711000000000013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85</v>
      </c>
      <c r="AT97" s="201" t="s">
        <v>76</v>
      </c>
      <c r="AU97" s="201" t="s">
        <v>87</v>
      </c>
      <c r="AY97" s="200" t="s">
        <v>122</v>
      </c>
      <c r="BK97" s="202">
        <f>SUM(BK98:BK109)</f>
        <v>0</v>
      </c>
    </row>
    <row r="98" s="2" customFormat="1" ht="33" customHeight="1">
      <c r="A98" s="39"/>
      <c r="B98" s="40"/>
      <c r="C98" s="205" t="s">
        <v>85</v>
      </c>
      <c r="D98" s="205" t="s">
        <v>125</v>
      </c>
      <c r="E98" s="206" t="s">
        <v>559</v>
      </c>
      <c r="F98" s="207" t="s">
        <v>560</v>
      </c>
      <c r="G98" s="208" t="s">
        <v>217</v>
      </c>
      <c r="H98" s="209">
        <v>360</v>
      </c>
      <c r="I98" s="210"/>
      <c r="J98" s="211">
        <f>ROUND(I98*H98,2)</f>
        <v>0</v>
      </c>
      <c r="K98" s="207" t="s">
        <v>129</v>
      </c>
      <c r="L98" s="45"/>
      <c r="M98" s="212" t="s">
        <v>19</v>
      </c>
      <c r="N98" s="213" t="s">
        <v>48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0.017999999999999999</v>
      </c>
      <c r="T98" s="215">
        <f>S98*H98</f>
        <v>6.4799999999999995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145</v>
      </c>
      <c r="AT98" s="216" t="s">
        <v>125</v>
      </c>
      <c r="AU98" s="216" t="s">
        <v>140</v>
      </c>
      <c r="AY98" s="18" t="s">
        <v>122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85</v>
      </c>
      <c r="BK98" s="217">
        <f>ROUND(I98*H98,2)</f>
        <v>0</v>
      </c>
      <c r="BL98" s="18" t="s">
        <v>145</v>
      </c>
      <c r="BM98" s="216" t="s">
        <v>561</v>
      </c>
    </row>
    <row r="99" s="2" customFormat="1">
      <c r="A99" s="39"/>
      <c r="B99" s="40"/>
      <c r="C99" s="41"/>
      <c r="D99" s="218" t="s">
        <v>132</v>
      </c>
      <c r="E99" s="41"/>
      <c r="F99" s="219" t="s">
        <v>562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132</v>
      </c>
      <c r="AU99" s="18" t="s">
        <v>140</v>
      </c>
    </row>
    <row r="100" s="13" customFormat="1">
      <c r="A100" s="13"/>
      <c r="B100" s="223"/>
      <c r="C100" s="224"/>
      <c r="D100" s="225" t="s">
        <v>171</v>
      </c>
      <c r="E100" s="226" t="s">
        <v>19</v>
      </c>
      <c r="F100" s="227" t="s">
        <v>563</v>
      </c>
      <c r="G100" s="224"/>
      <c r="H100" s="226" t="s">
        <v>19</v>
      </c>
      <c r="I100" s="228"/>
      <c r="J100" s="224"/>
      <c r="K100" s="224"/>
      <c r="L100" s="229"/>
      <c r="M100" s="230"/>
      <c r="N100" s="231"/>
      <c r="O100" s="231"/>
      <c r="P100" s="231"/>
      <c r="Q100" s="231"/>
      <c r="R100" s="231"/>
      <c r="S100" s="231"/>
      <c r="T100" s="23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3" t="s">
        <v>171</v>
      </c>
      <c r="AU100" s="233" t="s">
        <v>140</v>
      </c>
      <c r="AV100" s="13" t="s">
        <v>85</v>
      </c>
      <c r="AW100" s="13" t="s">
        <v>37</v>
      </c>
      <c r="AX100" s="13" t="s">
        <v>77</v>
      </c>
      <c r="AY100" s="233" t="s">
        <v>122</v>
      </c>
    </row>
    <row r="101" s="14" customFormat="1">
      <c r="A101" s="14"/>
      <c r="B101" s="234"/>
      <c r="C101" s="235"/>
      <c r="D101" s="225" t="s">
        <v>171</v>
      </c>
      <c r="E101" s="236" t="s">
        <v>19</v>
      </c>
      <c r="F101" s="237" t="s">
        <v>564</v>
      </c>
      <c r="G101" s="235"/>
      <c r="H101" s="238">
        <v>360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4" t="s">
        <v>171</v>
      </c>
      <c r="AU101" s="244" t="s">
        <v>140</v>
      </c>
      <c r="AV101" s="14" t="s">
        <v>87</v>
      </c>
      <c r="AW101" s="14" t="s">
        <v>37</v>
      </c>
      <c r="AX101" s="14" t="s">
        <v>77</v>
      </c>
      <c r="AY101" s="244" t="s">
        <v>122</v>
      </c>
    </row>
    <row r="102" s="2" customFormat="1" ht="62.7" customHeight="1">
      <c r="A102" s="39"/>
      <c r="B102" s="40"/>
      <c r="C102" s="205" t="s">
        <v>87</v>
      </c>
      <c r="D102" s="205" t="s">
        <v>125</v>
      </c>
      <c r="E102" s="206" t="s">
        <v>565</v>
      </c>
      <c r="F102" s="207" t="s">
        <v>566</v>
      </c>
      <c r="G102" s="208" t="s">
        <v>217</v>
      </c>
      <c r="H102" s="209">
        <v>360</v>
      </c>
      <c r="I102" s="210"/>
      <c r="J102" s="211">
        <f>ROUND(I102*H102,2)</f>
        <v>0</v>
      </c>
      <c r="K102" s="207" t="s">
        <v>129</v>
      </c>
      <c r="L102" s="45"/>
      <c r="M102" s="212" t="s">
        <v>19</v>
      </c>
      <c r="N102" s="213" t="s">
        <v>48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0.17000000000000001</v>
      </c>
      <c r="T102" s="215">
        <f>S102*H102</f>
        <v>61.200000000000003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145</v>
      </c>
      <c r="AT102" s="216" t="s">
        <v>125</v>
      </c>
      <c r="AU102" s="216" t="s">
        <v>140</v>
      </c>
      <c r="AY102" s="18" t="s">
        <v>122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85</v>
      </c>
      <c r="BK102" s="217">
        <f>ROUND(I102*H102,2)</f>
        <v>0</v>
      </c>
      <c r="BL102" s="18" t="s">
        <v>145</v>
      </c>
      <c r="BM102" s="216" t="s">
        <v>567</v>
      </c>
    </row>
    <row r="103" s="2" customFormat="1">
      <c r="A103" s="39"/>
      <c r="B103" s="40"/>
      <c r="C103" s="41"/>
      <c r="D103" s="218" t="s">
        <v>132</v>
      </c>
      <c r="E103" s="41"/>
      <c r="F103" s="219" t="s">
        <v>568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132</v>
      </c>
      <c r="AU103" s="18" t="s">
        <v>140</v>
      </c>
    </row>
    <row r="104" s="13" customFormat="1">
      <c r="A104" s="13"/>
      <c r="B104" s="223"/>
      <c r="C104" s="224"/>
      <c r="D104" s="225" t="s">
        <v>171</v>
      </c>
      <c r="E104" s="226" t="s">
        <v>19</v>
      </c>
      <c r="F104" s="227" t="s">
        <v>563</v>
      </c>
      <c r="G104" s="224"/>
      <c r="H104" s="226" t="s">
        <v>19</v>
      </c>
      <c r="I104" s="228"/>
      <c r="J104" s="224"/>
      <c r="K104" s="224"/>
      <c r="L104" s="229"/>
      <c r="M104" s="230"/>
      <c r="N104" s="231"/>
      <c r="O104" s="231"/>
      <c r="P104" s="231"/>
      <c r="Q104" s="231"/>
      <c r="R104" s="231"/>
      <c r="S104" s="231"/>
      <c r="T104" s="23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3" t="s">
        <v>171</v>
      </c>
      <c r="AU104" s="233" t="s">
        <v>140</v>
      </c>
      <c r="AV104" s="13" t="s">
        <v>85</v>
      </c>
      <c r="AW104" s="13" t="s">
        <v>37</v>
      </c>
      <c r="AX104" s="13" t="s">
        <v>77</v>
      </c>
      <c r="AY104" s="233" t="s">
        <v>122</v>
      </c>
    </row>
    <row r="105" s="14" customFormat="1">
      <c r="A105" s="14"/>
      <c r="B105" s="234"/>
      <c r="C105" s="235"/>
      <c r="D105" s="225" t="s">
        <v>171</v>
      </c>
      <c r="E105" s="236" t="s">
        <v>19</v>
      </c>
      <c r="F105" s="237" t="s">
        <v>564</v>
      </c>
      <c r="G105" s="235"/>
      <c r="H105" s="238">
        <v>360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4" t="s">
        <v>171</v>
      </c>
      <c r="AU105" s="244" t="s">
        <v>140</v>
      </c>
      <c r="AV105" s="14" t="s">
        <v>87</v>
      </c>
      <c r="AW105" s="14" t="s">
        <v>37</v>
      </c>
      <c r="AX105" s="14" t="s">
        <v>77</v>
      </c>
      <c r="AY105" s="244" t="s">
        <v>122</v>
      </c>
    </row>
    <row r="106" s="2" customFormat="1" ht="49.05" customHeight="1">
      <c r="A106" s="39"/>
      <c r="B106" s="40"/>
      <c r="C106" s="205" t="s">
        <v>140</v>
      </c>
      <c r="D106" s="205" t="s">
        <v>125</v>
      </c>
      <c r="E106" s="206" t="s">
        <v>228</v>
      </c>
      <c r="F106" s="207" t="s">
        <v>229</v>
      </c>
      <c r="G106" s="208" t="s">
        <v>230</v>
      </c>
      <c r="H106" s="209">
        <v>78.200000000000003</v>
      </c>
      <c r="I106" s="210"/>
      <c r="J106" s="211">
        <f>ROUND(I106*H106,2)</f>
        <v>0</v>
      </c>
      <c r="K106" s="207" t="s">
        <v>129</v>
      </c>
      <c r="L106" s="45"/>
      <c r="M106" s="212" t="s">
        <v>19</v>
      </c>
      <c r="N106" s="213" t="s">
        <v>48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0.20499999999999999</v>
      </c>
      <c r="T106" s="215">
        <f>S106*H106</f>
        <v>16.030999999999999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145</v>
      </c>
      <c r="AT106" s="216" t="s">
        <v>125</v>
      </c>
      <c r="AU106" s="216" t="s">
        <v>140</v>
      </c>
      <c r="AY106" s="18" t="s">
        <v>122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85</v>
      </c>
      <c r="BK106" s="217">
        <f>ROUND(I106*H106,2)</f>
        <v>0</v>
      </c>
      <c r="BL106" s="18" t="s">
        <v>145</v>
      </c>
      <c r="BM106" s="216" t="s">
        <v>569</v>
      </c>
    </row>
    <row r="107" s="2" customFormat="1">
      <c r="A107" s="39"/>
      <c r="B107" s="40"/>
      <c r="C107" s="41"/>
      <c r="D107" s="218" t="s">
        <v>132</v>
      </c>
      <c r="E107" s="41"/>
      <c r="F107" s="219" t="s">
        <v>232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132</v>
      </c>
      <c r="AU107" s="18" t="s">
        <v>140</v>
      </c>
    </row>
    <row r="108" s="13" customFormat="1">
      <c r="A108" s="13"/>
      <c r="B108" s="223"/>
      <c r="C108" s="224"/>
      <c r="D108" s="225" t="s">
        <v>171</v>
      </c>
      <c r="E108" s="226" t="s">
        <v>19</v>
      </c>
      <c r="F108" s="227" t="s">
        <v>563</v>
      </c>
      <c r="G108" s="224"/>
      <c r="H108" s="226" t="s">
        <v>19</v>
      </c>
      <c r="I108" s="228"/>
      <c r="J108" s="224"/>
      <c r="K108" s="224"/>
      <c r="L108" s="229"/>
      <c r="M108" s="230"/>
      <c r="N108" s="231"/>
      <c r="O108" s="231"/>
      <c r="P108" s="231"/>
      <c r="Q108" s="231"/>
      <c r="R108" s="231"/>
      <c r="S108" s="231"/>
      <c r="T108" s="23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3" t="s">
        <v>171</v>
      </c>
      <c r="AU108" s="233" t="s">
        <v>140</v>
      </c>
      <c r="AV108" s="13" t="s">
        <v>85</v>
      </c>
      <c r="AW108" s="13" t="s">
        <v>37</v>
      </c>
      <c r="AX108" s="13" t="s">
        <v>77</v>
      </c>
      <c r="AY108" s="233" t="s">
        <v>122</v>
      </c>
    </row>
    <row r="109" s="14" customFormat="1">
      <c r="A109" s="14"/>
      <c r="B109" s="234"/>
      <c r="C109" s="235"/>
      <c r="D109" s="225" t="s">
        <v>171</v>
      </c>
      <c r="E109" s="236" t="s">
        <v>19</v>
      </c>
      <c r="F109" s="237" t="s">
        <v>570</v>
      </c>
      <c r="G109" s="235"/>
      <c r="H109" s="238">
        <v>78.200000000000003</v>
      </c>
      <c r="I109" s="239"/>
      <c r="J109" s="235"/>
      <c r="K109" s="235"/>
      <c r="L109" s="240"/>
      <c r="M109" s="241"/>
      <c r="N109" s="242"/>
      <c r="O109" s="242"/>
      <c r="P109" s="242"/>
      <c r="Q109" s="242"/>
      <c r="R109" s="242"/>
      <c r="S109" s="242"/>
      <c r="T109" s="24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4" t="s">
        <v>171</v>
      </c>
      <c r="AU109" s="244" t="s">
        <v>140</v>
      </c>
      <c r="AV109" s="14" t="s">
        <v>87</v>
      </c>
      <c r="AW109" s="14" t="s">
        <v>37</v>
      </c>
      <c r="AX109" s="14" t="s">
        <v>77</v>
      </c>
      <c r="AY109" s="244" t="s">
        <v>122</v>
      </c>
    </row>
    <row r="110" s="12" customFormat="1" ht="20.88" customHeight="1">
      <c r="A110" s="12"/>
      <c r="B110" s="189"/>
      <c r="C110" s="190"/>
      <c r="D110" s="191" t="s">
        <v>76</v>
      </c>
      <c r="E110" s="203" t="s">
        <v>8</v>
      </c>
      <c r="F110" s="203" t="s">
        <v>571</v>
      </c>
      <c r="G110" s="190"/>
      <c r="H110" s="190"/>
      <c r="I110" s="193"/>
      <c r="J110" s="204">
        <f>BK110</f>
        <v>0</v>
      </c>
      <c r="K110" s="190"/>
      <c r="L110" s="195"/>
      <c r="M110" s="196"/>
      <c r="N110" s="197"/>
      <c r="O110" s="197"/>
      <c r="P110" s="198">
        <f>SUM(P111:P115)</f>
        <v>0</v>
      </c>
      <c r="Q110" s="197"/>
      <c r="R110" s="198">
        <f>SUM(R111:R115)</f>
        <v>0</v>
      </c>
      <c r="S110" s="197"/>
      <c r="T110" s="199">
        <f>SUM(T111:T115)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0" t="s">
        <v>85</v>
      </c>
      <c r="AT110" s="201" t="s">
        <v>76</v>
      </c>
      <c r="AU110" s="201" t="s">
        <v>87</v>
      </c>
      <c r="AY110" s="200" t="s">
        <v>122</v>
      </c>
      <c r="BK110" s="202">
        <f>SUM(BK111:BK115)</f>
        <v>0</v>
      </c>
    </row>
    <row r="111" s="2" customFormat="1" ht="33" customHeight="1">
      <c r="A111" s="39"/>
      <c r="B111" s="40"/>
      <c r="C111" s="205" t="s">
        <v>145</v>
      </c>
      <c r="D111" s="205" t="s">
        <v>125</v>
      </c>
      <c r="E111" s="206" t="s">
        <v>572</v>
      </c>
      <c r="F111" s="207" t="s">
        <v>573</v>
      </c>
      <c r="G111" s="208" t="s">
        <v>242</v>
      </c>
      <c r="H111" s="209">
        <v>3.9100000000000001</v>
      </c>
      <c r="I111" s="210"/>
      <c r="J111" s="211">
        <f>ROUND(I111*H111,2)</f>
        <v>0</v>
      </c>
      <c r="K111" s="207" t="s">
        <v>129</v>
      </c>
      <c r="L111" s="45"/>
      <c r="M111" s="212" t="s">
        <v>19</v>
      </c>
      <c r="N111" s="213" t="s">
        <v>48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145</v>
      </c>
      <c r="AT111" s="216" t="s">
        <v>125</v>
      </c>
      <c r="AU111" s="216" t="s">
        <v>140</v>
      </c>
      <c r="AY111" s="18" t="s">
        <v>122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85</v>
      </c>
      <c r="BK111" s="217">
        <f>ROUND(I111*H111,2)</f>
        <v>0</v>
      </c>
      <c r="BL111" s="18" t="s">
        <v>145</v>
      </c>
      <c r="BM111" s="216" t="s">
        <v>574</v>
      </c>
    </row>
    <row r="112" s="2" customFormat="1">
      <c r="A112" s="39"/>
      <c r="B112" s="40"/>
      <c r="C112" s="41"/>
      <c r="D112" s="218" t="s">
        <v>132</v>
      </c>
      <c r="E112" s="41"/>
      <c r="F112" s="219" t="s">
        <v>575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132</v>
      </c>
      <c r="AU112" s="18" t="s">
        <v>140</v>
      </c>
    </row>
    <row r="113" s="13" customFormat="1">
      <c r="A113" s="13"/>
      <c r="B113" s="223"/>
      <c r="C113" s="224"/>
      <c r="D113" s="225" t="s">
        <v>171</v>
      </c>
      <c r="E113" s="226" t="s">
        <v>19</v>
      </c>
      <c r="F113" s="227" t="s">
        <v>576</v>
      </c>
      <c r="G113" s="224"/>
      <c r="H113" s="226" t="s">
        <v>19</v>
      </c>
      <c r="I113" s="228"/>
      <c r="J113" s="224"/>
      <c r="K113" s="224"/>
      <c r="L113" s="229"/>
      <c r="M113" s="230"/>
      <c r="N113" s="231"/>
      <c r="O113" s="231"/>
      <c r="P113" s="231"/>
      <c r="Q113" s="231"/>
      <c r="R113" s="231"/>
      <c r="S113" s="231"/>
      <c r="T113" s="23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3" t="s">
        <v>171</v>
      </c>
      <c r="AU113" s="233" t="s">
        <v>140</v>
      </c>
      <c r="AV113" s="13" t="s">
        <v>85</v>
      </c>
      <c r="AW113" s="13" t="s">
        <v>37</v>
      </c>
      <c r="AX113" s="13" t="s">
        <v>77</v>
      </c>
      <c r="AY113" s="233" t="s">
        <v>122</v>
      </c>
    </row>
    <row r="114" s="14" customFormat="1">
      <c r="A114" s="14"/>
      <c r="B114" s="234"/>
      <c r="C114" s="235"/>
      <c r="D114" s="225" t="s">
        <v>171</v>
      </c>
      <c r="E114" s="236" t="s">
        <v>19</v>
      </c>
      <c r="F114" s="237" t="s">
        <v>577</v>
      </c>
      <c r="G114" s="235"/>
      <c r="H114" s="238">
        <v>1.5520000000000001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4" t="s">
        <v>171</v>
      </c>
      <c r="AU114" s="244" t="s">
        <v>140</v>
      </c>
      <c r="AV114" s="14" t="s">
        <v>87</v>
      </c>
      <c r="AW114" s="14" t="s">
        <v>37</v>
      </c>
      <c r="AX114" s="14" t="s">
        <v>77</v>
      </c>
      <c r="AY114" s="244" t="s">
        <v>122</v>
      </c>
    </row>
    <row r="115" s="14" customFormat="1">
      <c r="A115" s="14"/>
      <c r="B115" s="234"/>
      <c r="C115" s="235"/>
      <c r="D115" s="225" t="s">
        <v>171</v>
      </c>
      <c r="E115" s="236" t="s">
        <v>19</v>
      </c>
      <c r="F115" s="237" t="s">
        <v>578</v>
      </c>
      <c r="G115" s="235"/>
      <c r="H115" s="238">
        <v>2.3580000000000001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4" t="s">
        <v>171</v>
      </c>
      <c r="AU115" s="244" t="s">
        <v>140</v>
      </c>
      <c r="AV115" s="14" t="s">
        <v>87</v>
      </c>
      <c r="AW115" s="14" t="s">
        <v>37</v>
      </c>
      <c r="AX115" s="14" t="s">
        <v>77</v>
      </c>
      <c r="AY115" s="244" t="s">
        <v>122</v>
      </c>
    </row>
    <row r="116" s="12" customFormat="1" ht="20.88" customHeight="1">
      <c r="A116" s="12"/>
      <c r="B116" s="189"/>
      <c r="C116" s="190"/>
      <c r="D116" s="191" t="s">
        <v>76</v>
      </c>
      <c r="E116" s="203" t="s">
        <v>248</v>
      </c>
      <c r="F116" s="203" t="s">
        <v>579</v>
      </c>
      <c r="G116" s="190"/>
      <c r="H116" s="190"/>
      <c r="I116" s="193"/>
      <c r="J116" s="204">
        <f>BK116</f>
        <v>0</v>
      </c>
      <c r="K116" s="190"/>
      <c r="L116" s="195"/>
      <c r="M116" s="196"/>
      <c r="N116" s="197"/>
      <c r="O116" s="197"/>
      <c r="P116" s="198">
        <f>SUM(P117:P133)</f>
        <v>0</v>
      </c>
      <c r="Q116" s="197"/>
      <c r="R116" s="198">
        <f>SUM(R117:R133)</f>
        <v>0</v>
      </c>
      <c r="S116" s="197"/>
      <c r="T116" s="199">
        <f>SUM(T117:T133)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0" t="s">
        <v>85</v>
      </c>
      <c r="AT116" s="201" t="s">
        <v>76</v>
      </c>
      <c r="AU116" s="201" t="s">
        <v>87</v>
      </c>
      <c r="AY116" s="200" t="s">
        <v>122</v>
      </c>
      <c r="BK116" s="202">
        <f>SUM(BK117:BK133)</f>
        <v>0</v>
      </c>
    </row>
    <row r="117" s="2" customFormat="1" ht="62.7" customHeight="1">
      <c r="A117" s="39"/>
      <c r="B117" s="40"/>
      <c r="C117" s="205" t="s">
        <v>121</v>
      </c>
      <c r="D117" s="205" t="s">
        <v>125</v>
      </c>
      <c r="E117" s="206" t="s">
        <v>580</v>
      </c>
      <c r="F117" s="207" t="s">
        <v>581</v>
      </c>
      <c r="G117" s="208" t="s">
        <v>242</v>
      </c>
      <c r="H117" s="209">
        <v>3.9100000000000001</v>
      </c>
      <c r="I117" s="210"/>
      <c r="J117" s="211">
        <f>ROUND(I117*H117,2)</f>
        <v>0</v>
      </c>
      <c r="K117" s="207" t="s">
        <v>582</v>
      </c>
      <c r="L117" s="45"/>
      <c r="M117" s="212" t="s">
        <v>19</v>
      </c>
      <c r="N117" s="213" t="s">
        <v>48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145</v>
      </c>
      <c r="AT117" s="216" t="s">
        <v>125</v>
      </c>
      <c r="AU117" s="216" t="s">
        <v>140</v>
      </c>
      <c r="AY117" s="18" t="s">
        <v>122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85</v>
      </c>
      <c r="BK117" s="217">
        <f>ROUND(I117*H117,2)</f>
        <v>0</v>
      </c>
      <c r="BL117" s="18" t="s">
        <v>145</v>
      </c>
      <c r="BM117" s="216" t="s">
        <v>583</v>
      </c>
    </row>
    <row r="118" s="2" customFormat="1">
      <c r="A118" s="39"/>
      <c r="B118" s="40"/>
      <c r="C118" s="41"/>
      <c r="D118" s="218" t="s">
        <v>132</v>
      </c>
      <c r="E118" s="41"/>
      <c r="F118" s="219" t="s">
        <v>584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132</v>
      </c>
      <c r="AU118" s="18" t="s">
        <v>140</v>
      </c>
    </row>
    <row r="119" s="13" customFormat="1">
      <c r="A119" s="13"/>
      <c r="B119" s="223"/>
      <c r="C119" s="224"/>
      <c r="D119" s="225" t="s">
        <v>171</v>
      </c>
      <c r="E119" s="226" t="s">
        <v>19</v>
      </c>
      <c r="F119" s="227" t="s">
        <v>585</v>
      </c>
      <c r="G119" s="224"/>
      <c r="H119" s="226" t="s">
        <v>19</v>
      </c>
      <c r="I119" s="228"/>
      <c r="J119" s="224"/>
      <c r="K119" s="224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171</v>
      </c>
      <c r="AU119" s="233" t="s">
        <v>140</v>
      </c>
      <c r="AV119" s="13" t="s">
        <v>85</v>
      </c>
      <c r="AW119" s="13" t="s">
        <v>37</v>
      </c>
      <c r="AX119" s="13" t="s">
        <v>77</v>
      </c>
      <c r="AY119" s="233" t="s">
        <v>122</v>
      </c>
    </row>
    <row r="120" s="14" customFormat="1">
      <c r="A120" s="14"/>
      <c r="B120" s="234"/>
      <c r="C120" s="235"/>
      <c r="D120" s="225" t="s">
        <v>171</v>
      </c>
      <c r="E120" s="236" t="s">
        <v>19</v>
      </c>
      <c r="F120" s="237" t="s">
        <v>586</v>
      </c>
      <c r="G120" s="235"/>
      <c r="H120" s="238">
        <v>3.9100000000000001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4" t="s">
        <v>171</v>
      </c>
      <c r="AU120" s="244" t="s">
        <v>140</v>
      </c>
      <c r="AV120" s="14" t="s">
        <v>87</v>
      </c>
      <c r="AW120" s="14" t="s">
        <v>37</v>
      </c>
      <c r="AX120" s="14" t="s">
        <v>77</v>
      </c>
      <c r="AY120" s="244" t="s">
        <v>122</v>
      </c>
    </row>
    <row r="121" s="2" customFormat="1" ht="62.7" customHeight="1">
      <c r="A121" s="39"/>
      <c r="B121" s="40"/>
      <c r="C121" s="205" t="s">
        <v>154</v>
      </c>
      <c r="D121" s="205" t="s">
        <v>125</v>
      </c>
      <c r="E121" s="206" t="s">
        <v>264</v>
      </c>
      <c r="F121" s="207" t="s">
        <v>265</v>
      </c>
      <c r="G121" s="208" t="s">
        <v>242</v>
      </c>
      <c r="H121" s="209">
        <v>3.9100000000000001</v>
      </c>
      <c r="I121" s="210"/>
      <c r="J121" s="211">
        <f>ROUND(I121*H121,2)</f>
        <v>0</v>
      </c>
      <c r="K121" s="207" t="s">
        <v>582</v>
      </c>
      <c r="L121" s="45"/>
      <c r="M121" s="212" t="s">
        <v>19</v>
      </c>
      <c r="N121" s="213" t="s">
        <v>48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145</v>
      </c>
      <c r="AT121" s="216" t="s">
        <v>125</v>
      </c>
      <c r="AU121" s="216" t="s">
        <v>140</v>
      </c>
      <c r="AY121" s="18" t="s">
        <v>122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85</v>
      </c>
      <c r="BK121" s="217">
        <f>ROUND(I121*H121,2)</f>
        <v>0</v>
      </c>
      <c r="BL121" s="18" t="s">
        <v>145</v>
      </c>
      <c r="BM121" s="216" t="s">
        <v>587</v>
      </c>
    </row>
    <row r="122" s="2" customFormat="1">
      <c r="A122" s="39"/>
      <c r="B122" s="40"/>
      <c r="C122" s="41"/>
      <c r="D122" s="218" t="s">
        <v>132</v>
      </c>
      <c r="E122" s="41"/>
      <c r="F122" s="219" t="s">
        <v>588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132</v>
      </c>
      <c r="AU122" s="18" t="s">
        <v>140</v>
      </c>
    </row>
    <row r="123" s="13" customFormat="1">
      <c r="A123" s="13"/>
      <c r="B123" s="223"/>
      <c r="C123" s="224"/>
      <c r="D123" s="225" t="s">
        <v>171</v>
      </c>
      <c r="E123" s="226" t="s">
        <v>19</v>
      </c>
      <c r="F123" s="227" t="s">
        <v>589</v>
      </c>
      <c r="G123" s="224"/>
      <c r="H123" s="226" t="s">
        <v>19</v>
      </c>
      <c r="I123" s="228"/>
      <c r="J123" s="224"/>
      <c r="K123" s="224"/>
      <c r="L123" s="229"/>
      <c r="M123" s="230"/>
      <c r="N123" s="231"/>
      <c r="O123" s="231"/>
      <c r="P123" s="231"/>
      <c r="Q123" s="231"/>
      <c r="R123" s="231"/>
      <c r="S123" s="231"/>
      <c r="T123" s="23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3" t="s">
        <v>171</v>
      </c>
      <c r="AU123" s="233" t="s">
        <v>140</v>
      </c>
      <c r="AV123" s="13" t="s">
        <v>85</v>
      </c>
      <c r="AW123" s="13" t="s">
        <v>37</v>
      </c>
      <c r="AX123" s="13" t="s">
        <v>77</v>
      </c>
      <c r="AY123" s="233" t="s">
        <v>122</v>
      </c>
    </row>
    <row r="124" s="14" customFormat="1">
      <c r="A124" s="14"/>
      <c r="B124" s="234"/>
      <c r="C124" s="235"/>
      <c r="D124" s="225" t="s">
        <v>171</v>
      </c>
      <c r="E124" s="236" t="s">
        <v>19</v>
      </c>
      <c r="F124" s="237" t="s">
        <v>586</v>
      </c>
      <c r="G124" s="235"/>
      <c r="H124" s="238">
        <v>3.9100000000000001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4" t="s">
        <v>171</v>
      </c>
      <c r="AU124" s="244" t="s">
        <v>140</v>
      </c>
      <c r="AV124" s="14" t="s">
        <v>87</v>
      </c>
      <c r="AW124" s="14" t="s">
        <v>37</v>
      </c>
      <c r="AX124" s="14" t="s">
        <v>77</v>
      </c>
      <c r="AY124" s="244" t="s">
        <v>122</v>
      </c>
    </row>
    <row r="125" s="2" customFormat="1" ht="66.75" customHeight="1">
      <c r="A125" s="39"/>
      <c r="B125" s="40"/>
      <c r="C125" s="205" t="s">
        <v>159</v>
      </c>
      <c r="D125" s="205" t="s">
        <v>125</v>
      </c>
      <c r="E125" s="206" t="s">
        <v>590</v>
      </c>
      <c r="F125" s="207" t="s">
        <v>591</v>
      </c>
      <c r="G125" s="208" t="s">
        <v>242</v>
      </c>
      <c r="H125" s="209">
        <v>3.9100000000000001</v>
      </c>
      <c r="I125" s="210"/>
      <c r="J125" s="211">
        <f>ROUND(I125*H125,2)</f>
        <v>0</v>
      </c>
      <c r="K125" s="207" t="s">
        <v>582</v>
      </c>
      <c r="L125" s="45"/>
      <c r="M125" s="212" t="s">
        <v>19</v>
      </c>
      <c r="N125" s="213" t="s">
        <v>48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145</v>
      </c>
      <c r="AT125" s="216" t="s">
        <v>125</v>
      </c>
      <c r="AU125" s="216" t="s">
        <v>140</v>
      </c>
      <c r="AY125" s="18" t="s">
        <v>122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85</v>
      </c>
      <c r="BK125" s="217">
        <f>ROUND(I125*H125,2)</f>
        <v>0</v>
      </c>
      <c r="BL125" s="18" t="s">
        <v>145</v>
      </c>
      <c r="BM125" s="216" t="s">
        <v>592</v>
      </c>
    </row>
    <row r="126" s="2" customFormat="1">
      <c r="A126" s="39"/>
      <c r="B126" s="40"/>
      <c r="C126" s="41"/>
      <c r="D126" s="218" t="s">
        <v>132</v>
      </c>
      <c r="E126" s="41"/>
      <c r="F126" s="219" t="s">
        <v>593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132</v>
      </c>
      <c r="AU126" s="18" t="s">
        <v>140</v>
      </c>
    </row>
    <row r="127" s="13" customFormat="1">
      <c r="A127" s="13"/>
      <c r="B127" s="223"/>
      <c r="C127" s="224"/>
      <c r="D127" s="225" t="s">
        <v>171</v>
      </c>
      <c r="E127" s="226" t="s">
        <v>19</v>
      </c>
      <c r="F127" s="227" t="s">
        <v>589</v>
      </c>
      <c r="G127" s="224"/>
      <c r="H127" s="226" t="s">
        <v>19</v>
      </c>
      <c r="I127" s="228"/>
      <c r="J127" s="224"/>
      <c r="K127" s="224"/>
      <c r="L127" s="229"/>
      <c r="M127" s="230"/>
      <c r="N127" s="231"/>
      <c r="O127" s="231"/>
      <c r="P127" s="231"/>
      <c r="Q127" s="231"/>
      <c r="R127" s="231"/>
      <c r="S127" s="231"/>
      <c r="T127" s="23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3" t="s">
        <v>171</v>
      </c>
      <c r="AU127" s="233" t="s">
        <v>140</v>
      </c>
      <c r="AV127" s="13" t="s">
        <v>85</v>
      </c>
      <c r="AW127" s="13" t="s">
        <v>37</v>
      </c>
      <c r="AX127" s="13" t="s">
        <v>77</v>
      </c>
      <c r="AY127" s="233" t="s">
        <v>122</v>
      </c>
    </row>
    <row r="128" s="14" customFormat="1">
      <c r="A128" s="14"/>
      <c r="B128" s="234"/>
      <c r="C128" s="235"/>
      <c r="D128" s="225" t="s">
        <v>171</v>
      </c>
      <c r="E128" s="236" t="s">
        <v>19</v>
      </c>
      <c r="F128" s="237" t="s">
        <v>586</v>
      </c>
      <c r="G128" s="235"/>
      <c r="H128" s="238">
        <v>3.9100000000000001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4" t="s">
        <v>171</v>
      </c>
      <c r="AU128" s="244" t="s">
        <v>140</v>
      </c>
      <c r="AV128" s="14" t="s">
        <v>87</v>
      </c>
      <c r="AW128" s="14" t="s">
        <v>37</v>
      </c>
      <c r="AX128" s="14" t="s">
        <v>77</v>
      </c>
      <c r="AY128" s="244" t="s">
        <v>122</v>
      </c>
    </row>
    <row r="129" s="2" customFormat="1" ht="44.25" customHeight="1">
      <c r="A129" s="39"/>
      <c r="B129" s="40"/>
      <c r="C129" s="205" t="s">
        <v>166</v>
      </c>
      <c r="D129" s="205" t="s">
        <v>125</v>
      </c>
      <c r="E129" s="206" t="s">
        <v>273</v>
      </c>
      <c r="F129" s="207" t="s">
        <v>274</v>
      </c>
      <c r="G129" s="208" t="s">
        <v>275</v>
      </c>
      <c r="H129" s="209">
        <v>7.8200000000000003</v>
      </c>
      <c r="I129" s="210"/>
      <c r="J129" s="211">
        <f>ROUND(I129*H129,2)</f>
        <v>0</v>
      </c>
      <c r="K129" s="207" t="s">
        <v>582</v>
      </c>
      <c r="L129" s="45"/>
      <c r="M129" s="212" t="s">
        <v>19</v>
      </c>
      <c r="N129" s="213" t="s">
        <v>48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145</v>
      </c>
      <c r="AT129" s="216" t="s">
        <v>125</v>
      </c>
      <c r="AU129" s="216" t="s">
        <v>140</v>
      </c>
      <c r="AY129" s="18" t="s">
        <v>122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85</v>
      </c>
      <c r="BK129" s="217">
        <f>ROUND(I129*H129,2)</f>
        <v>0</v>
      </c>
      <c r="BL129" s="18" t="s">
        <v>145</v>
      </c>
      <c r="BM129" s="216" t="s">
        <v>594</v>
      </c>
    </row>
    <row r="130" s="2" customFormat="1">
      <c r="A130" s="39"/>
      <c r="B130" s="40"/>
      <c r="C130" s="41"/>
      <c r="D130" s="218" t="s">
        <v>132</v>
      </c>
      <c r="E130" s="41"/>
      <c r="F130" s="219" t="s">
        <v>595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132</v>
      </c>
      <c r="AU130" s="18" t="s">
        <v>140</v>
      </c>
    </row>
    <row r="131" s="13" customFormat="1">
      <c r="A131" s="13"/>
      <c r="B131" s="223"/>
      <c r="C131" s="224"/>
      <c r="D131" s="225" t="s">
        <v>171</v>
      </c>
      <c r="E131" s="226" t="s">
        <v>19</v>
      </c>
      <c r="F131" s="227" t="s">
        <v>589</v>
      </c>
      <c r="G131" s="224"/>
      <c r="H131" s="226" t="s">
        <v>19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171</v>
      </c>
      <c r="AU131" s="233" t="s">
        <v>140</v>
      </c>
      <c r="AV131" s="13" t="s">
        <v>85</v>
      </c>
      <c r="AW131" s="13" t="s">
        <v>37</v>
      </c>
      <c r="AX131" s="13" t="s">
        <v>77</v>
      </c>
      <c r="AY131" s="233" t="s">
        <v>122</v>
      </c>
    </row>
    <row r="132" s="14" customFormat="1">
      <c r="A132" s="14"/>
      <c r="B132" s="234"/>
      <c r="C132" s="235"/>
      <c r="D132" s="225" t="s">
        <v>171</v>
      </c>
      <c r="E132" s="236" t="s">
        <v>19</v>
      </c>
      <c r="F132" s="237" t="s">
        <v>586</v>
      </c>
      <c r="G132" s="235"/>
      <c r="H132" s="238">
        <v>3.9100000000000001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4" t="s">
        <v>171</v>
      </c>
      <c r="AU132" s="244" t="s">
        <v>140</v>
      </c>
      <c r="AV132" s="14" t="s">
        <v>87</v>
      </c>
      <c r="AW132" s="14" t="s">
        <v>37</v>
      </c>
      <c r="AX132" s="14" t="s">
        <v>77</v>
      </c>
      <c r="AY132" s="244" t="s">
        <v>122</v>
      </c>
    </row>
    <row r="133" s="14" customFormat="1">
      <c r="A133" s="14"/>
      <c r="B133" s="234"/>
      <c r="C133" s="235"/>
      <c r="D133" s="225" t="s">
        <v>171</v>
      </c>
      <c r="E133" s="235"/>
      <c r="F133" s="237" t="s">
        <v>596</v>
      </c>
      <c r="G133" s="235"/>
      <c r="H133" s="238">
        <v>7.8200000000000003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4" t="s">
        <v>171</v>
      </c>
      <c r="AU133" s="244" t="s">
        <v>140</v>
      </c>
      <c r="AV133" s="14" t="s">
        <v>87</v>
      </c>
      <c r="AW133" s="14" t="s">
        <v>4</v>
      </c>
      <c r="AX133" s="14" t="s">
        <v>85</v>
      </c>
      <c r="AY133" s="244" t="s">
        <v>122</v>
      </c>
    </row>
    <row r="134" s="12" customFormat="1" ht="20.88" customHeight="1">
      <c r="A134" s="12"/>
      <c r="B134" s="189"/>
      <c r="C134" s="190"/>
      <c r="D134" s="191" t="s">
        <v>76</v>
      </c>
      <c r="E134" s="203" t="s">
        <v>300</v>
      </c>
      <c r="F134" s="203" t="s">
        <v>301</v>
      </c>
      <c r="G134" s="190"/>
      <c r="H134" s="190"/>
      <c r="I134" s="193"/>
      <c r="J134" s="204">
        <f>BK134</f>
        <v>0</v>
      </c>
      <c r="K134" s="190"/>
      <c r="L134" s="195"/>
      <c r="M134" s="196"/>
      <c r="N134" s="197"/>
      <c r="O134" s="197"/>
      <c r="P134" s="198">
        <f>SUM(P135:P138)</f>
        <v>0</v>
      </c>
      <c r="Q134" s="197"/>
      <c r="R134" s="198">
        <f>SUM(R135:R138)</f>
        <v>0</v>
      </c>
      <c r="S134" s="197"/>
      <c r="T134" s="199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0" t="s">
        <v>85</v>
      </c>
      <c r="AT134" s="201" t="s">
        <v>76</v>
      </c>
      <c r="AU134" s="201" t="s">
        <v>87</v>
      </c>
      <c r="AY134" s="200" t="s">
        <v>122</v>
      </c>
      <c r="BK134" s="202">
        <f>SUM(BK135:BK138)</f>
        <v>0</v>
      </c>
    </row>
    <row r="135" s="2" customFormat="1" ht="33" customHeight="1">
      <c r="A135" s="39"/>
      <c r="B135" s="40"/>
      <c r="C135" s="205" t="s">
        <v>175</v>
      </c>
      <c r="D135" s="205" t="s">
        <v>125</v>
      </c>
      <c r="E135" s="206" t="s">
        <v>597</v>
      </c>
      <c r="F135" s="207" t="s">
        <v>598</v>
      </c>
      <c r="G135" s="208" t="s">
        <v>217</v>
      </c>
      <c r="H135" s="209">
        <v>360</v>
      </c>
      <c r="I135" s="210"/>
      <c r="J135" s="211">
        <f>ROUND(I135*H135,2)</f>
        <v>0</v>
      </c>
      <c r="K135" s="207" t="s">
        <v>129</v>
      </c>
      <c r="L135" s="45"/>
      <c r="M135" s="212" t="s">
        <v>19</v>
      </c>
      <c r="N135" s="213" t="s">
        <v>48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145</v>
      </c>
      <c r="AT135" s="216" t="s">
        <v>125</v>
      </c>
      <c r="AU135" s="216" t="s">
        <v>140</v>
      </c>
      <c r="AY135" s="18" t="s">
        <v>122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85</v>
      </c>
      <c r="BK135" s="217">
        <f>ROUND(I135*H135,2)</f>
        <v>0</v>
      </c>
      <c r="BL135" s="18" t="s">
        <v>145</v>
      </c>
      <c r="BM135" s="216" t="s">
        <v>599</v>
      </c>
    </row>
    <row r="136" s="2" customFormat="1">
      <c r="A136" s="39"/>
      <c r="B136" s="40"/>
      <c r="C136" s="41"/>
      <c r="D136" s="218" t="s">
        <v>132</v>
      </c>
      <c r="E136" s="41"/>
      <c r="F136" s="219" t="s">
        <v>600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132</v>
      </c>
      <c r="AU136" s="18" t="s">
        <v>140</v>
      </c>
    </row>
    <row r="137" s="13" customFormat="1">
      <c r="A137" s="13"/>
      <c r="B137" s="223"/>
      <c r="C137" s="224"/>
      <c r="D137" s="225" t="s">
        <v>171</v>
      </c>
      <c r="E137" s="226" t="s">
        <v>19</v>
      </c>
      <c r="F137" s="227" t="s">
        <v>563</v>
      </c>
      <c r="G137" s="224"/>
      <c r="H137" s="226" t="s">
        <v>19</v>
      </c>
      <c r="I137" s="228"/>
      <c r="J137" s="224"/>
      <c r="K137" s="224"/>
      <c r="L137" s="229"/>
      <c r="M137" s="230"/>
      <c r="N137" s="231"/>
      <c r="O137" s="231"/>
      <c r="P137" s="231"/>
      <c r="Q137" s="231"/>
      <c r="R137" s="231"/>
      <c r="S137" s="231"/>
      <c r="T137" s="23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3" t="s">
        <v>171</v>
      </c>
      <c r="AU137" s="233" t="s">
        <v>140</v>
      </c>
      <c r="AV137" s="13" t="s">
        <v>85</v>
      </c>
      <c r="AW137" s="13" t="s">
        <v>37</v>
      </c>
      <c r="AX137" s="13" t="s">
        <v>77</v>
      </c>
      <c r="AY137" s="233" t="s">
        <v>122</v>
      </c>
    </row>
    <row r="138" s="14" customFormat="1">
      <c r="A138" s="14"/>
      <c r="B138" s="234"/>
      <c r="C138" s="235"/>
      <c r="D138" s="225" t="s">
        <v>171</v>
      </c>
      <c r="E138" s="236" t="s">
        <v>19</v>
      </c>
      <c r="F138" s="237" t="s">
        <v>564</v>
      </c>
      <c r="G138" s="235"/>
      <c r="H138" s="238">
        <v>360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4" t="s">
        <v>171</v>
      </c>
      <c r="AU138" s="244" t="s">
        <v>140</v>
      </c>
      <c r="AV138" s="14" t="s">
        <v>87</v>
      </c>
      <c r="AW138" s="14" t="s">
        <v>37</v>
      </c>
      <c r="AX138" s="14" t="s">
        <v>77</v>
      </c>
      <c r="AY138" s="244" t="s">
        <v>122</v>
      </c>
    </row>
    <row r="139" s="12" customFormat="1" ht="22.8" customHeight="1">
      <c r="A139" s="12"/>
      <c r="B139" s="189"/>
      <c r="C139" s="190"/>
      <c r="D139" s="191" t="s">
        <v>76</v>
      </c>
      <c r="E139" s="203" t="s">
        <v>121</v>
      </c>
      <c r="F139" s="203" t="s">
        <v>318</v>
      </c>
      <c r="G139" s="190"/>
      <c r="H139" s="190"/>
      <c r="I139" s="193"/>
      <c r="J139" s="204">
        <f>BK139</f>
        <v>0</v>
      </c>
      <c r="K139" s="190"/>
      <c r="L139" s="195"/>
      <c r="M139" s="196"/>
      <c r="N139" s="197"/>
      <c r="O139" s="197"/>
      <c r="P139" s="198">
        <f>P140+P154+P165</f>
        <v>0</v>
      </c>
      <c r="Q139" s="197"/>
      <c r="R139" s="198">
        <f>R140+R154+R165</f>
        <v>0</v>
      </c>
      <c r="S139" s="197"/>
      <c r="T139" s="199">
        <f>T140+T154+T165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0" t="s">
        <v>85</v>
      </c>
      <c r="AT139" s="201" t="s">
        <v>76</v>
      </c>
      <c r="AU139" s="201" t="s">
        <v>85</v>
      </c>
      <c r="AY139" s="200" t="s">
        <v>122</v>
      </c>
      <c r="BK139" s="202">
        <f>BK140+BK154+BK165</f>
        <v>0</v>
      </c>
    </row>
    <row r="140" s="12" customFormat="1" ht="20.88" customHeight="1">
      <c r="A140" s="12"/>
      <c r="B140" s="189"/>
      <c r="C140" s="190"/>
      <c r="D140" s="191" t="s">
        <v>76</v>
      </c>
      <c r="E140" s="203" t="s">
        <v>319</v>
      </c>
      <c r="F140" s="203" t="s">
        <v>320</v>
      </c>
      <c r="G140" s="190"/>
      <c r="H140" s="190"/>
      <c r="I140" s="193"/>
      <c r="J140" s="204">
        <f>BK140</f>
        <v>0</v>
      </c>
      <c r="K140" s="190"/>
      <c r="L140" s="195"/>
      <c r="M140" s="196"/>
      <c r="N140" s="197"/>
      <c r="O140" s="197"/>
      <c r="P140" s="198">
        <f>SUM(P141:P153)</f>
        <v>0</v>
      </c>
      <c r="Q140" s="197"/>
      <c r="R140" s="198">
        <f>SUM(R141:R153)</f>
        <v>0</v>
      </c>
      <c r="S140" s="197"/>
      <c r="T140" s="199">
        <f>SUM(T141:T153)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0" t="s">
        <v>85</v>
      </c>
      <c r="AT140" s="201" t="s">
        <v>76</v>
      </c>
      <c r="AU140" s="201" t="s">
        <v>87</v>
      </c>
      <c r="AY140" s="200" t="s">
        <v>122</v>
      </c>
      <c r="BK140" s="202">
        <f>SUM(BK141:BK153)</f>
        <v>0</v>
      </c>
    </row>
    <row r="141" s="2" customFormat="1" ht="33" customHeight="1">
      <c r="A141" s="39"/>
      <c r="B141" s="40"/>
      <c r="C141" s="205" t="s">
        <v>182</v>
      </c>
      <c r="D141" s="205" t="s">
        <v>125</v>
      </c>
      <c r="E141" s="206" t="s">
        <v>601</v>
      </c>
      <c r="F141" s="207" t="s">
        <v>602</v>
      </c>
      <c r="G141" s="208" t="s">
        <v>217</v>
      </c>
      <c r="H141" s="209">
        <v>360</v>
      </c>
      <c r="I141" s="210"/>
      <c r="J141" s="211">
        <f>ROUND(I141*H141,2)</f>
        <v>0</v>
      </c>
      <c r="K141" s="207" t="s">
        <v>129</v>
      </c>
      <c r="L141" s="45"/>
      <c r="M141" s="212" t="s">
        <v>19</v>
      </c>
      <c r="N141" s="213" t="s">
        <v>48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145</v>
      </c>
      <c r="AT141" s="216" t="s">
        <v>125</v>
      </c>
      <c r="AU141" s="216" t="s">
        <v>140</v>
      </c>
      <c r="AY141" s="18" t="s">
        <v>122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85</v>
      </c>
      <c r="BK141" s="217">
        <f>ROUND(I141*H141,2)</f>
        <v>0</v>
      </c>
      <c r="BL141" s="18" t="s">
        <v>145</v>
      </c>
      <c r="BM141" s="216" t="s">
        <v>603</v>
      </c>
    </row>
    <row r="142" s="2" customFormat="1">
      <c r="A142" s="39"/>
      <c r="B142" s="40"/>
      <c r="C142" s="41"/>
      <c r="D142" s="218" t="s">
        <v>132</v>
      </c>
      <c r="E142" s="41"/>
      <c r="F142" s="219" t="s">
        <v>604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132</v>
      </c>
      <c r="AU142" s="18" t="s">
        <v>140</v>
      </c>
    </row>
    <row r="143" s="13" customFormat="1">
      <c r="A143" s="13"/>
      <c r="B143" s="223"/>
      <c r="C143" s="224"/>
      <c r="D143" s="225" t="s">
        <v>171</v>
      </c>
      <c r="E143" s="226" t="s">
        <v>19</v>
      </c>
      <c r="F143" s="227" t="s">
        <v>605</v>
      </c>
      <c r="G143" s="224"/>
      <c r="H143" s="226" t="s">
        <v>19</v>
      </c>
      <c r="I143" s="228"/>
      <c r="J143" s="224"/>
      <c r="K143" s="224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171</v>
      </c>
      <c r="AU143" s="233" t="s">
        <v>140</v>
      </c>
      <c r="AV143" s="13" t="s">
        <v>85</v>
      </c>
      <c r="AW143" s="13" t="s">
        <v>37</v>
      </c>
      <c r="AX143" s="13" t="s">
        <v>77</v>
      </c>
      <c r="AY143" s="233" t="s">
        <v>122</v>
      </c>
    </row>
    <row r="144" s="13" customFormat="1">
      <c r="A144" s="13"/>
      <c r="B144" s="223"/>
      <c r="C144" s="224"/>
      <c r="D144" s="225" t="s">
        <v>171</v>
      </c>
      <c r="E144" s="226" t="s">
        <v>19</v>
      </c>
      <c r="F144" s="227" t="s">
        <v>563</v>
      </c>
      <c r="G144" s="224"/>
      <c r="H144" s="226" t="s">
        <v>19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3" t="s">
        <v>171</v>
      </c>
      <c r="AU144" s="233" t="s">
        <v>140</v>
      </c>
      <c r="AV144" s="13" t="s">
        <v>85</v>
      </c>
      <c r="AW144" s="13" t="s">
        <v>37</v>
      </c>
      <c r="AX144" s="13" t="s">
        <v>77</v>
      </c>
      <c r="AY144" s="233" t="s">
        <v>122</v>
      </c>
    </row>
    <row r="145" s="14" customFormat="1">
      <c r="A145" s="14"/>
      <c r="B145" s="234"/>
      <c r="C145" s="235"/>
      <c r="D145" s="225" t="s">
        <v>171</v>
      </c>
      <c r="E145" s="236" t="s">
        <v>19</v>
      </c>
      <c r="F145" s="237" t="s">
        <v>564</v>
      </c>
      <c r="G145" s="235"/>
      <c r="H145" s="238">
        <v>360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4" t="s">
        <v>171</v>
      </c>
      <c r="AU145" s="244" t="s">
        <v>140</v>
      </c>
      <c r="AV145" s="14" t="s">
        <v>87</v>
      </c>
      <c r="AW145" s="14" t="s">
        <v>37</v>
      </c>
      <c r="AX145" s="14" t="s">
        <v>77</v>
      </c>
      <c r="AY145" s="244" t="s">
        <v>122</v>
      </c>
    </row>
    <row r="146" s="2" customFormat="1" ht="37.8" customHeight="1">
      <c r="A146" s="39"/>
      <c r="B146" s="40"/>
      <c r="C146" s="205" t="s">
        <v>213</v>
      </c>
      <c r="D146" s="205" t="s">
        <v>125</v>
      </c>
      <c r="E146" s="206" t="s">
        <v>606</v>
      </c>
      <c r="F146" s="207" t="s">
        <v>607</v>
      </c>
      <c r="G146" s="208" t="s">
        <v>217</v>
      </c>
      <c r="H146" s="209">
        <v>360</v>
      </c>
      <c r="I146" s="210"/>
      <c r="J146" s="211">
        <f>ROUND(I146*H146,2)</f>
        <v>0</v>
      </c>
      <c r="K146" s="207" t="s">
        <v>129</v>
      </c>
      <c r="L146" s="45"/>
      <c r="M146" s="212" t="s">
        <v>19</v>
      </c>
      <c r="N146" s="213" t="s">
        <v>48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145</v>
      </c>
      <c r="AT146" s="216" t="s">
        <v>125</v>
      </c>
      <c r="AU146" s="216" t="s">
        <v>140</v>
      </c>
      <c r="AY146" s="18" t="s">
        <v>122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85</v>
      </c>
      <c r="BK146" s="217">
        <f>ROUND(I146*H146,2)</f>
        <v>0</v>
      </c>
      <c r="BL146" s="18" t="s">
        <v>145</v>
      </c>
      <c r="BM146" s="216" t="s">
        <v>608</v>
      </c>
    </row>
    <row r="147" s="2" customFormat="1">
      <c r="A147" s="39"/>
      <c r="B147" s="40"/>
      <c r="C147" s="41"/>
      <c r="D147" s="218" t="s">
        <v>132</v>
      </c>
      <c r="E147" s="41"/>
      <c r="F147" s="219" t="s">
        <v>609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132</v>
      </c>
      <c r="AU147" s="18" t="s">
        <v>140</v>
      </c>
    </row>
    <row r="148" s="13" customFormat="1">
      <c r="A148" s="13"/>
      <c r="B148" s="223"/>
      <c r="C148" s="224"/>
      <c r="D148" s="225" t="s">
        <v>171</v>
      </c>
      <c r="E148" s="226" t="s">
        <v>19</v>
      </c>
      <c r="F148" s="227" t="s">
        <v>563</v>
      </c>
      <c r="G148" s="224"/>
      <c r="H148" s="226" t="s">
        <v>19</v>
      </c>
      <c r="I148" s="228"/>
      <c r="J148" s="224"/>
      <c r="K148" s="224"/>
      <c r="L148" s="229"/>
      <c r="M148" s="230"/>
      <c r="N148" s="231"/>
      <c r="O148" s="231"/>
      <c r="P148" s="231"/>
      <c r="Q148" s="231"/>
      <c r="R148" s="231"/>
      <c r="S148" s="231"/>
      <c r="T148" s="23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3" t="s">
        <v>171</v>
      </c>
      <c r="AU148" s="233" t="s">
        <v>140</v>
      </c>
      <c r="AV148" s="13" t="s">
        <v>85</v>
      </c>
      <c r="AW148" s="13" t="s">
        <v>37</v>
      </c>
      <c r="AX148" s="13" t="s">
        <v>77</v>
      </c>
      <c r="AY148" s="233" t="s">
        <v>122</v>
      </c>
    </row>
    <row r="149" s="14" customFormat="1">
      <c r="A149" s="14"/>
      <c r="B149" s="234"/>
      <c r="C149" s="235"/>
      <c r="D149" s="225" t="s">
        <v>171</v>
      </c>
      <c r="E149" s="236" t="s">
        <v>19</v>
      </c>
      <c r="F149" s="237" t="s">
        <v>564</v>
      </c>
      <c r="G149" s="235"/>
      <c r="H149" s="238">
        <v>360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4" t="s">
        <v>171</v>
      </c>
      <c r="AU149" s="244" t="s">
        <v>140</v>
      </c>
      <c r="AV149" s="14" t="s">
        <v>87</v>
      </c>
      <c r="AW149" s="14" t="s">
        <v>37</v>
      </c>
      <c r="AX149" s="14" t="s">
        <v>77</v>
      </c>
      <c r="AY149" s="244" t="s">
        <v>122</v>
      </c>
    </row>
    <row r="150" s="2" customFormat="1" ht="37.8" customHeight="1">
      <c r="A150" s="39"/>
      <c r="B150" s="40"/>
      <c r="C150" s="205" t="s">
        <v>8</v>
      </c>
      <c r="D150" s="205" t="s">
        <v>125</v>
      </c>
      <c r="E150" s="206" t="s">
        <v>610</v>
      </c>
      <c r="F150" s="207" t="s">
        <v>611</v>
      </c>
      <c r="G150" s="208" t="s">
        <v>217</v>
      </c>
      <c r="H150" s="209">
        <v>360</v>
      </c>
      <c r="I150" s="210"/>
      <c r="J150" s="211">
        <f>ROUND(I150*H150,2)</f>
        <v>0</v>
      </c>
      <c r="K150" s="207" t="s">
        <v>129</v>
      </c>
      <c r="L150" s="45"/>
      <c r="M150" s="212" t="s">
        <v>19</v>
      </c>
      <c r="N150" s="213" t="s">
        <v>48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145</v>
      </c>
      <c r="AT150" s="216" t="s">
        <v>125</v>
      </c>
      <c r="AU150" s="216" t="s">
        <v>140</v>
      </c>
      <c r="AY150" s="18" t="s">
        <v>122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85</v>
      </c>
      <c r="BK150" s="217">
        <f>ROUND(I150*H150,2)</f>
        <v>0</v>
      </c>
      <c r="BL150" s="18" t="s">
        <v>145</v>
      </c>
      <c r="BM150" s="216" t="s">
        <v>612</v>
      </c>
    </row>
    <row r="151" s="2" customFormat="1">
      <c r="A151" s="39"/>
      <c r="B151" s="40"/>
      <c r="C151" s="41"/>
      <c r="D151" s="218" t="s">
        <v>132</v>
      </c>
      <c r="E151" s="41"/>
      <c r="F151" s="219" t="s">
        <v>613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132</v>
      </c>
      <c r="AU151" s="18" t="s">
        <v>140</v>
      </c>
    </row>
    <row r="152" s="13" customFormat="1">
      <c r="A152" s="13"/>
      <c r="B152" s="223"/>
      <c r="C152" s="224"/>
      <c r="D152" s="225" t="s">
        <v>171</v>
      </c>
      <c r="E152" s="226" t="s">
        <v>19</v>
      </c>
      <c r="F152" s="227" t="s">
        <v>563</v>
      </c>
      <c r="G152" s="224"/>
      <c r="H152" s="226" t="s">
        <v>19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171</v>
      </c>
      <c r="AU152" s="233" t="s">
        <v>140</v>
      </c>
      <c r="AV152" s="13" t="s">
        <v>85</v>
      </c>
      <c r="AW152" s="13" t="s">
        <v>37</v>
      </c>
      <c r="AX152" s="13" t="s">
        <v>77</v>
      </c>
      <c r="AY152" s="233" t="s">
        <v>122</v>
      </c>
    </row>
    <row r="153" s="14" customFormat="1">
      <c r="A153" s="14"/>
      <c r="B153" s="234"/>
      <c r="C153" s="235"/>
      <c r="D153" s="225" t="s">
        <v>171</v>
      </c>
      <c r="E153" s="236" t="s">
        <v>19</v>
      </c>
      <c r="F153" s="237" t="s">
        <v>564</v>
      </c>
      <c r="G153" s="235"/>
      <c r="H153" s="238">
        <v>360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4" t="s">
        <v>171</v>
      </c>
      <c r="AU153" s="244" t="s">
        <v>140</v>
      </c>
      <c r="AV153" s="14" t="s">
        <v>87</v>
      </c>
      <c r="AW153" s="14" t="s">
        <v>37</v>
      </c>
      <c r="AX153" s="14" t="s">
        <v>77</v>
      </c>
      <c r="AY153" s="244" t="s">
        <v>122</v>
      </c>
    </row>
    <row r="154" s="12" customFormat="1" ht="20.88" customHeight="1">
      <c r="A154" s="12"/>
      <c r="B154" s="189"/>
      <c r="C154" s="190"/>
      <c r="D154" s="191" t="s">
        <v>76</v>
      </c>
      <c r="E154" s="203" t="s">
        <v>325</v>
      </c>
      <c r="F154" s="203" t="s">
        <v>326</v>
      </c>
      <c r="G154" s="190"/>
      <c r="H154" s="190"/>
      <c r="I154" s="193"/>
      <c r="J154" s="204">
        <f>BK154</f>
        <v>0</v>
      </c>
      <c r="K154" s="190"/>
      <c r="L154" s="195"/>
      <c r="M154" s="196"/>
      <c r="N154" s="197"/>
      <c r="O154" s="197"/>
      <c r="P154" s="198">
        <f>SUM(P155:P164)</f>
        <v>0</v>
      </c>
      <c r="Q154" s="197"/>
      <c r="R154" s="198">
        <f>SUM(R155:R164)</f>
        <v>0</v>
      </c>
      <c r="S154" s="197"/>
      <c r="T154" s="199">
        <f>SUM(T155:T164)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0" t="s">
        <v>85</v>
      </c>
      <c r="AT154" s="201" t="s">
        <v>76</v>
      </c>
      <c r="AU154" s="201" t="s">
        <v>87</v>
      </c>
      <c r="AY154" s="200" t="s">
        <v>122</v>
      </c>
      <c r="BK154" s="202">
        <f>SUM(BK155:BK164)</f>
        <v>0</v>
      </c>
    </row>
    <row r="155" s="2" customFormat="1" ht="49.05" customHeight="1">
      <c r="A155" s="39"/>
      <c r="B155" s="40"/>
      <c r="C155" s="205" t="s">
        <v>238</v>
      </c>
      <c r="D155" s="205" t="s">
        <v>125</v>
      </c>
      <c r="E155" s="206" t="s">
        <v>614</v>
      </c>
      <c r="F155" s="207" t="s">
        <v>615</v>
      </c>
      <c r="G155" s="208" t="s">
        <v>217</v>
      </c>
      <c r="H155" s="209">
        <v>360</v>
      </c>
      <c r="I155" s="210"/>
      <c r="J155" s="211">
        <f>ROUND(I155*H155,2)</f>
        <v>0</v>
      </c>
      <c r="K155" s="207" t="s">
        <v>19</v>
      </c>
      <c r="L155" s="45"/>
      <c r="M155" s="212" t="s">
        <v>19</v>
      </c>
      <c r="N155" s="213" t="s">
        <v>48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145</v>
      </c>
      <c r="AT155" s="216" t="s">
        <v>125</v>
      </c>
      <c r="AU155" s="216" t="s">
        <v>140</v>
      </c>
      <c r="AY155" s="18" t="s">
        <v>122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85</v>
      </c>
      <c r="BK155" s="217">
        <f>ROUND(I155*H155,2)</f>
        <v>0</v>
      </c>
      <c r="BL155" s="18" t="s">
        <v>145</v>
      </c>
      <c r="BM155" s="216" t="s">
        <v>616</v>
      </c>
    </row>
    <row r="156" s="13" customFormat="1">
      <c r="A156" s="13"/>
      <c r="B156" s="223"/>
      <c r="C156" s="224"/>
      <c r="D156" s="225" t="s">
        <v>171</v>
      </c>
      <c r="E156" s="226" t="s">
        <v>19</v>
      </c>
      <c r="F156" s="227" t="s">
        <v>563</v>
      </c>
      <c r="G156" s="224"/>
      <c r="H156" s="226" t="s">
        <v>19</v>
      </c>
      <c r="I156" s="228"/>
      <c r="J156" s="224"/>
      <c r="K156" s="224"/>
      <c r="L156" s="229"/>
      <c r="M156" s="230"/>
      <c r="N156" s="231"/>
      <c r="O156" s="231"/>
      <c r="P156" s="231"/>
      <c r="Q156" s="231"/>
      <c r="R156" s="231"/>
      <c r="S156" s="231"/>
      <c r="T156" s="23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3" t="s">
        <v>171</v>
      </c>
      <c r="AU156" s="233" t="s">
        <v>140</v>
      </c>
      <c r="AV156" s="13" t="s">
        <v>85</v>
      </c>
      <c r="AW156" s="13" t="s">
        <v>37</v>
      </c>
      <c r="AX156" s="13" t="s">
        <v>77</v>
      </c>
      <c r="AY156" s="233" t="s">
        <v>122</v>
      </c>
    </row>
    <row r="157" s="14" customFormat="1">
      <c r="A157" s="14"/>
      <c r="B157" s="234"/>
      <c r="C157" s="235"/>
      <c r="D157" s="225" t="s">
        <v>171</v>
      </c>
      <c r="E157" s="236" t="s">
        <v>19</v>
      </c>
      <c r="F157" s="237" t="s">
        <v>564</v>
      </c>
      <c r="G157" s="235"/>
      <c r="H157" s="238">
        <v>360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4" t="s">
        <v>171</v>
      </c>
      <c r="AU157" s="244" t="s">
        <v>140</v>
      </c>
      <c r="AV157" s="14" t="s">
        <v>87</v>
      </c>
      <c r="AW157" s="14" t="s">
        <v>37</v>
      </c>
      <c r="AX157" s="14" t="s">
        <v>77</v>
      </c>
      <c r="AY157" s="244" t="s">
        <v>122</v>
      </c>
    </row>
    <row r="158" s="2" customFormat="1" ht="16.5" customHeight="1">
      <c r="A158" s="39"/>
      <c r="B158" s="40"/>
      <c r="C158" s="205" t="s">
        <v>302</v>
      </c>
      <c r="D158" s="205" t="s">
        <v>125</v>
      </c>
      <c r="E158" s="206" t="s">
        <v>617</v>
      </c>
      <c r="F158" s="207" t="s">
        <v>618</v>
      </c>
      <c r="G158" s="208" t="s">
        <v>230</v>
      </c>
      <c r="H158" s="209">
        <v>156.5</v>
      </c>
      <c r="I158" s="210"/>
      <c r="J158" s="211">
        <f>ROUND(I158*H158,2)</f>
        <v>0</v>
      </c>
      <c r="K158" s="207" t="s">
        <v>19</v>
      </c>
      <c r="L158" s="45"/>
      <c r="M158" s="212" t="s">
        <v>19</v>
      </c>
      <c r="N158" s="213" t="s">
        <v>48</v>
      </c>
      <c r="O158" s="85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145</v>
      </c>
      <c r="AT158" s="216" t="s">
        <v>125</v>
      </c>
      <c r="AU158" s="216" t="s">
        <v>140</v>
      </c>
      <c r="AY158" s="18" t="s">
        <v>122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85</v>
      </c>
      <c r="BK158" s="217">
        <f>ROUND(I158*H158,2)</f>
        <v>0</v>
      </c>
      <c r="BL158" s="18" t="s">
        <v>145</v>
      </c>
      <c r="BM158" s="216" t="s">
        <v>619</v>
      </c>
    </row>
    <row r="159" s="13" customFormat="1">
      <c r="A159" s="13"/>
      <c r="B159" s="223"/>
      <c r="C159" s="224"/>
      <c r="D159" s="225" t="s">
        <v>171</v>
      </c>
      <c r="E159" s="226" t="s">
        <v>19</v>
      </c>
      <c r="F159" s="227" t="s">
        <v>620</v>
      </c>
      <c r="G159" s="224"/>
      <c r="H159" s="226" t="s">
        <v>19</v>
      </c>
      <c r="I159" s="228"/>
      <c r="J159" s="224"/>
      <c r="K159" s="224"/>
      <c r="L159" s="229"/>
      <c r="M159" s="230"/>
      <c r="N159" s="231"/>
      <c r="O159" s="231"/>
      <c r="P159" s="231"/>
      <c r="Q159" s="231"/>
      <c r="R159" s="231"/>
      <c r="S159" s="231"/>
      <c r="T159" s="23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3" t="s">
        <v>171</v>
      </c>
      <c r="AU159" s="233" t="s">
        <v>140</v>
      </c>
      <c r="AV159" s="13" t="s">
        <v>85</v>
      </c>
      <c r="AW159" s="13" t="s">
        <v>37</v>
      </c>
      <c r="AX159" s="13" t="s">
        <v>77</v>
      </c>
      <c r="AY159" s="233" t="s">
        <v>122</v>
      </c>
    </row>
    <row r="160" s="14" customFormat="1">
      <c r="A160" s="14"/>
      <c r="B160" s="234"/>
      <c r="C160" s="235"/>
      <c r="D160" s="225" t="s">
        <v>171</v>
      </c>
      <c r="E160" s="236" t="s">
        <v>19</v>
      </c>
      <c r="F160" s="237" t="s">
        <v>621</v>
      </c>
      <c r="G160" s="235"/>
      <c r="H160" s="238">
        <v>81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4" t="s">
        <v>171</v>
      </c>
      <c r="AU160" s="244" t="s">
        <v>140</v>
      </c>
      <c r="AV160" s="14" t="s">
        <v>87</v>
      </c>
      <c r="AW160" s="14" t="s">
        <v>37</v>
      </c>
      <c r="AX160" s="14" t="s">
        <v>77</v>
      </c>
      <c r="AY160" s="244" t="s">
        <v>122</v>
      </c>
    </row>
    <row r="161" s="13" customFormat="1">
      <c r="A161" s="13"/>
      <c r="B161" s="223"/>
      <c r="C161" s="224"/>
      <c r="D161" s="225" t="s">
        <v>171</v>
      </c>
      <c r="E161" s="226" t="s">
        <v>19</v>
      </c>
      <c r="F161" s="227" t="s">
        <v>622</v>
      </c>
      <c r="G161" s="224"/>
      <c r="H161" s="226" t="s">
        <v>19</v>
      </c>
      <c r="I161" s="228"/>
      <c r="J161" s="224"/>
      <c r="K161" s="224"/>
      <c r="L161" s="229"/>
      <c r="M161" s="230"/>
      <c r="N161" s="231"/>
      <c r="O161" s="231"/>
      <c r="P161" s="231"/>
      <c r="Q161" s="231"/>
      <c r="R161" s="231"/>
      <c r="S161" s="231"/>
      <c r="T161" s="23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3" t="s">
        <v>171</v>
      </c>
      <c r="AU161" s="233" t="s">
        <v>140</v>
      </c>
      <c r="AV161" s="13" t="s">
        <v>85</v>
      </c>
      <c r="AW161" s="13" t="s">
        <v>37</v>
      </c>
      <c r="AX161" s="13" t="s">
        <v>77</v>
      </c>
      <c r="AY161" s="233" t="s">
        <v>122</v>
      </c>
    </row>
    <row r="162" s="14" customFormat="1">
      <c r="A162" s="14"/>
      <c r="B162" s="234"/>
      <c r="C162" s="235"/>
      <c r="D162" s="225" t="s">
        <v>171</v>
      </c>
      <c r="E162" s="236" t="s">
        <v>19</v>
      </c>
      <c r="F162" s="237" t="s">
        <v>623</v>
      </c>
      <c r="G162" s="235"/>
      <c r="H162" s="238">
        <v>30.899999999999999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4" t="s">
        <v>171</v>
      </c>
      <c r="AU162" s="244" t="s">
        <v>140</v>
      </c>
      <c r="AV162" s="14" t="s">
        <v>87</v>
      </c>
      <c r="AW162" s="14" t="s">
        <v>37</v>
      </c>
      <c r="AX162" s="14" t="s">
        <v>77</v>
      </c>
      <c r="AY162" s="244" t="s">
        <v>122</v>
      </c>
    </row>
    <row r="163" s="13" customFormat="1">
      <c r="A163" s="13"/>
      <c r="B163" s="223"/>
      <c r="C163" s="224"/>
      <c r="D163" s="225" t="s">
        <v>171</v>
      </c>
      <c r="E163" s="226" t="s">
        <v>19</v>
      </c>
      <c r="F163" s="227" t="s">
        <v>624</v>
      </c>
      <c r="G163" s="224"/>
      <c r="H163" s="226" t="s">
        <v>19</v>
      </c>
      <c r="I163" s="228"/>
      <c r="J163" s="224"/>
      <c r="K163" s="224"/>
      <c r="L163" s="229"/>
      <c r="M163" s="230"/>
      <c r="N163" s="231"/>
      <c r="O163" s="231"/>
      <c r="P163" s="231"/>
      <c r="Q163" s="231"/>
      <c r="R163" s="231"/>
      <c r="S163" s="231"/>
      <c r="T163" s="23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3" t="s">
        <v>171</v>
      </c>
      <c r="AU163" s="233" t="s">
        <v>140</v>
      </c>
      <c r="AV163" s="13" t="s">
        <v>85</v>
      </c>
      <c r="AW163" s="13" t="s">
        <v>37</v>
      </c>
      <c r="AX163" s="13" t="s">
        <v>77</v>
      </c>
      <c r="AY163" s="233" t="s">
        <v>122</v>
      </c>
    </row>
    <row r="164" s="14" customFormat="1">
      <c r="A164" s="14"/>
      <c r="B164" s="234"/>
      <c r="C164" s="235"/>
      <c r="D164" s="225" t="s">
        <v>171</v>
      </c>
      <c r="E164" s="236" t="s">
        <v>19</v>
      </c>
      <c r="F164" s="237" t="s">
        <v>625</v>
      </c>
      <c r="G164" s="235"/>
      <c r="H164" s="238">
        <v>44.600000000000001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4" t="s">
        <v>171</v>
      </c>
      <c r="AU164" s="244" t="s">
        <v>140</v>
      </c>
      <c r="AV164" s="14" t="s">
        <v>87</v>
      </c>
      <c r="AW164" s="14" t="s">
        <v>37</v>
      </c>
      <c r="AX164" s="14" t="s">
        <v>77</v>
      </c>
      <c r="AY164" s="244" t="s">
        <v>122</v>
      </c>
    </row>
    <row r="165" s="12" customFormat="1" ht="20.88" customHeight="1">
      <c r="A165" s="12"/>
      <c r="B165" s="189"/>
      <c r="C165" s="190"/>
      <c r="D165" s="191" t="s">
        <v>76</v>
      </c>
      <c r="E165" s="203" t="s">
        <v>354</v>
      </c>
      <c r="F165" s="203" t="s">
        <v>355</v>
      </c>
      <c r="G165" s="190"/>
      <c r="H165" s="190"/>
      <c r="I165" s="193"/>
      <c r="J165" s="204">
        <f>BK165</f>
        <v>0</v>
      </c>
      <c r="K165" s="190"/>
      <c r="L165" s="195"/>
      <c r="M165" s="196"/>
      <c r="N165" s="197"/>
      <c r="O165" s="197"/>
      <c r="P165" s="198">
        <f>P166</f>
        <v>0</v>
      </c>
      <c r="Q165" s="197"/>
      <c r="R165" s="198">
        <f>R166</f>
        <v>0</v>
      </c>
      <c r="S165" s="197"/>
      <c r="T165" s="199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0" t="s">
        <v>85</v>
      </c>
      <c r="AT165" s="201" t="s">
        <v>76</v>
      </c>
      <c r="AU165" s="201" t="s">
        <v>87</v>
      </c>
      <c r="AY165" s="200" t="s">
        <v>122</v>
      </c>
      <c r="BK165" s="202">
        <f>BK166</f>
        <v>0</v>
      </c>
    </row>
    <row r="166" s="2" customFormat="1" ht="37.8" customHeight="1">
      <c r="A166" s="39"/>
      <c r="B166" s="40"/>
      <c r="C166" s="205" t="s">
        <v>310</v>
      </c>
      <c r="D166" s="205" t="s">
        <v>125</v>
      </c>
      <c r="E166" s="206" t="s">
        <v>626</v>
      </c>
      <c r="F166" s="207" t="s">
        <v>627</v>
      </c>
      <c r="G166" s="208" t="s">
        <v>628</v>
      </c>
      <c r="H166" s="209">
        <v>2</v>
      </c>
      <c r="I166" s="210"/>
      <c r="J166" s="211">
        <f>ROUND(I166*H166,2)</f>
        <v>0</v>
      </c>
      <c r="K166" s="207" t="s">
        <v>19</v>
      </c>
      <c r="L166" s="45"/>
      <c r="M166" s="212" t="s">
        <v>19</v>
      </c>
      <c r="N166" s="213" t="s">
        <v>48</v>
      </c>
      <c r="O166" s="85"/>
      <c r="P166" s="214">
        <f>O166*H166</f>
        <v>0</v>
      </c>
      <c r="Q166" s="214">
        <v>0</v>
      </c>
      <c r="R166" s="214">
        <f>Q166*H166</f>
        <v>0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145</v>
      </c>
      <c r="AT166" s="216" t="s">
        <v>125</v>
      </c>
      <c r="AU166" s="216" t="s">
        <v>140</v>
      </c>
      <c r="AY166" s="18" t="s">
        <v>122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85</v>
      </c>
      <c r="BK166" s="217">
        <f>ROUND(I166*H166,2)</f>
        <v>0</v>
      </c>
      <c r="BL166" s="18" t="s">
        <v>145</v>
      </c>
      <c r="BM166" s="216" t="s">
        <v>629</v>
      </c>
    </row>
    <row r="167" s="12" customFormat="1" ht="22.8" customHeight="1">
      <c r="A167" s="12"/>
      <c r="B167" s="189"/>
      <c r="C167" s="190"/>
      <c r="D167" s="191" t="s">
        <v>76</v>
      </c>
      <c r="E167" s="203" t="s">
        <v>175</v>
      </c>
      <c r="F167" s="203" t="s">
        <v>430</v>
      </c>
      <c r="G167" s="190"/>
      <c r="H167" s="190"/>
      <c r="I167" s="193"/>
      <c r="J167" s="204">
        <f>BK167</f>
        <v>0</v>
      </c>
      <c r="K167" s="190"/>
      <c r="L167" s="195"/>
      <c r="M167" s="196"/>
      <c r="N167" s="197"/>
      <c r="O167" s="197"/>
      <c r="P167" s="198">
        <f>P168</f>
        <v>0</v>
      </c>
      <c r="Q167" s="197"/>
      <c r="R167" s="198">
        <f>R168</f>
        <v>13.3003024</v>
      </c>
      <c r="S167" s="197"/>
      <c r="T167" s="199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0" t="s">
        <v>85</v>
      </c>
      <c r="AT167" s="201" t="s">
        <v>76</v>
      </c>
      <c r="AU167" s="201" t="s">
        <v>85</v>
      </c>
      <c r="AY167" s="200" t="s">
        <v>122</v>
      </c>
      <c r="BK167" s="202">
        <f>BK168</f>
        <v>0</v>
      </c>
    </row>
    <row r="168" s="12" customFormat="1" ht="20.88" customHeight="1">
      <c r="A168" s="12"/>
      <c r="B168" s="189"/>
      <c r="C168" s="190"/>
      <c r="D168" s="191" t="s">
        <v>76</v>
      </c>
      <c r="E168" s="203" t="s">
        <v>431</v>
      </c>
      <c r="F168" s="203" t="s">
        <v>432</v>
      </c>
      <c r="G168" s="190"/>
      <c r="H168" s="190"/>
      <c r="I168" s="193"/>
      <c r="J168" s="204">
        <f>BK168</f>
        <v>0</v>
      </c>
      <c r="K168" s="190"/>
      <c r="L168" s="195"/>
      <c r="M168" s="196"/>
      <c r="N168" s="197"/>
      <c r="O168" s="197"/>
      <c r="P168" s="198">
        <f>SUM(P169:P176)</f>
        <v>0</v>
      </c>
      <c r="Q168" s="197"/>
      <c r="R168" s="198">
        <f>SUM(R169:R176)</f>
        <v>13.3003024</v>
      </c>
      <c r="S168" s="197"/>
      <c r="T168" s="199">
        <f>SUM(T169:T176)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0" t="s">
        <v>85</v>
      </c>
      <c r="AT168" s="201" t="s">
        <v>76</v>
      </c>
      <c r="AU168" s="201" t="s">
        <v>87</v>
      </c>
      <c r="AY168" s="200" t="s">
        <v>122</v>
      </c>
      <c r="BK168" s="202">
        <f>SUM(BK169:BK176)</f>
        <v>0</v>
      </c>
    </row>
    <row r="169" s="2" customFormat="1" ht="49.05" customHeight="1">
      <c r="A169" s="39"/>
      <c r="B169" s="40"/>
      <c r="C169" s="205" t="s">
        <v>248</v>
      </c>
      <c r="D169" s="205" t="s">
        <v>125</v>
      </c>
      <c r="E169" s="206" t="s">
        <v>630</v>
      </c>
      <c r="F169" s="207" t="s">
        <v>631</v>
      </c>
      <c r="G169" s="208" t="s">
        <v>230</v>
      </c>
      <c r="H169" s="209">
        <v>78.319999999999993</v>
      </c>
      <c r="I169" s="210"/>
      <c r="J169" s="211">
        <f>ROUND(I169*H169,2)</f>
        <v>0</v>
      </c>
      <c r="K169" s="207" t="s">
        <v>129</v>
      </c>
      <c r="L169" s="45"/>
      <c r="M169" s="212" t="s">
        <v>19</v>
      </c>
      <c r="N169" s="213" t="s">
        <v>48</v>
      </c>
      <c r="O169" s="85"/>
      <c r="P169" s="214">
        <f>O169*H169</f>
        <v>0</v>
      </c>
      <c r="Q169" s="214">
        <v>0.14041999999999999</v>
      </c>
      <c r="R169" s="214">
        <f>Q169*H169</f>
        <v>10.997694399999999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145</v>
      </c>
      <c r="AT169" s="216" t="s">
        <v>125</v>
      </c>
      <c r="AU169" s="216" t="s">
        <v>140</v>
      </c>
      <c r="AY169" s="18" t="s">
        <v>122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85</v>
      </c>
      <c r="BK169" s="217">
        <f>ROUND(I169*H169,2)</f>
        <v>0</v>
      </c>
      <c r="BL169" s="18" t="s">
        <v>145</v>
      </c>
      <c r="BM169" s="216" t="s">
        <v>632</v>
      </c>
    </row>
    <row r="170" s="2" customFormat="1">
      <c r="A170" s="39"/>
      <c r="B170" s="40"/>
      <c r="C170" s="41"/>
      <c r="D170" s="218" t="s">
        <v>132</v>
      </c>
      <c r="E170" s="41"/>
      <c r="F170" s="219" t="s">
        <v>633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132</v>
      </c>
      <c r="AU170" s="18" t="s">
        <v>140</v>
      </c>
    </row>
    <row r="171" s="13" customFormat="1">
      <c r="A171" s="13"/>
      <c r="B171" s="223"/>
      <c r="C171" s="224"/>
      <c r="D171" s="225" t="s">
        <v>171</v>
      </c>
      <c r="E171" s="226" t="s">
        <v>19</v>
      </c>
      <c r="F171" s="227" t="s">
        <v>563</v>
      </c>
      <c r="G171" s="224"/>
      <c r="H171" s="226" t="s">
        <v>19</v>
      </c>
      <c r="I171" s="228"/>
      <c r="J171" s="224"/>
      <c r="K171" s="224"/>
      <c r="L171" s="229"/>
      <c r="M171" s="230"/>
      <c r="N171" s="231"/>
      <c r="O171" s="231"/>
      <c r="P171" s="231"/>
      <c r="Q171" s="231"/>
      <c r="R171" s="231"/>
      <c r="S171" s="231"/>
      <c r="T171" s="23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3" t="s">
        <v>171</v>
      </c>
      <c r="AU171" s="233" t="s">
        <v>140</v>
      </c>
      <c r="AV171" s="13" t="s">
        <v>85</v>
      </c>
      <c r="AW171" s="13" t="s">
        <v>37</v>
      </c>
      <c r="AX171" s="13" t="s">
        <v>77</v>
      </c>
      <c r="AY171" s="233" t="s">
        <v>122</v>
      </c>
    </row>
    <row r="172" s="14" customFormat="1">
      <c r="A172" s="14"/>
      <c r="B172" s="234"/>
      <c r="C172" s="235"/>
      <c r="D172" s="225" t="s">
        <v>171</v>
      </c>
      <c r="E172" s="236" t="s">
        <v>19</v>
      </c>
      <c r="F172" s="237" t="s">
        <v>634</v>
      </c>
      <c r="G172" s="235"/>
      <c r="H172" s="238">
        <v>78.319999999999993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4" t="s">
        <v>171</v>
      </c>
      <c r="AU172" s="244" t="s">
        <v>140</v>
      </c>
      <c r="AV172" s="14" t="s">
        <v>87</v>
      </c>
      <c r="AW172" s="14" t="s">
        <v>37</v>
      </c>
      <c r="AX172" s="14" t="s">
        <v>77</v>
      </c>
      <c r="AY172" s="244" t="s">
        <v>122</v>
      </c>
    </row>
    <row r="173" s="2" customFormat="1" ht="16.5" customHeight="1">
      <c r="A173" s="39"/>
      <c r="B173" s="40"/>
      <c r="C173" s="249" t="s">
        <v>279</v>
      </c>
      <c r="D173" s="249" t="s">
        <v>293</v>
      </c>
      <c r="E173" s="250" t="s">
        <v>635</v>
      </c>
      <c r="F173" s="251" t="s">
        <v>636</v>
      </c>
      <c r="G173" s="252" t="s">
        <v>230</v>
      </c>
      <c r="H173" s="253">
        <v>82.236000000000004</v>
      </c>
      <c r="I173" s="254"/>
      <c r="J173" s="255">
        <f>ROUND(I173*H173,2)</f>
        <v>0</v>
      </c>
      <c r="K173" s="251" t="s">
        <v>129</v>
      </c>
      <c r="L173" s="256"/>
      <c r="M173" s="257" t="s">
        <v>19</v>
      </c>
      <c r="N173" s="258" t="s">
        <v>48</v>
      </c>
      <c r="O173" s="85"/>
      <c r="P173" s="214">
        <f>O173*H173</f>
        <v>0</v>
      </c>
      <c r="Q173" s="214">
        <v>0.028000000000000001</v>
      </c>
      <c r="R173" s="214">
        <f>Q173*H173</f>
        <v>2.3026080000000002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166</v>
      </c>
      <c r="AT173" s="216" t="s">
        <v>293</v>
      </c>
      <c r="AU173" s="216" t="s">
        <v>140</v>
      </c>
      <c r="AY173" s="18" t="s">
        <v>122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85</v>
      </c>
      <c r="BK173" s="217">
        <f>ROUND(I173*H173,2)</f>
        <v>0</v>
      </c>
      <c r="BL173" s="18" t="s">
        <v>145</v>
      </c>
      <c r="BM173" s="216" t="s">
        <v>637</v>
      </c>
    </row>
    <row r="174" s="13" customFormat="1">
      <c r="A174" s="13"/>
      <c r="B174" s="223"/>
      <c r="C174" s="224"/>
      <c r="D174" s="225" t="s">
        <v>171</v>
      </c>
      <c r="E174" s="226" t="s">
        <v>19</v>
      </c>
      <c r="F174" s="227" t="s">
        <v>638</v>
      </c>
      <c r="G174" s="224"/>
      <c r="H174" s="226" t="s">
        <v>19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3" t="s">
        <v>171</v>
      </c>
      <c r="AU174" s="233" t="s">
        <v>140</v>
      </c>
      <c r="AV174" s="13" t="s">
        <v>85</v>
      </c>
      <c r="AW174" s="13" t="s">
        <v>37</v>
      </c>
      <c r="AX174" s="13" t="s">
        <v>77</v>
      </c>
      <c r="AY174" s="233" t="s">
        <v>122</v>
      </c>
    </row>
    <row r="175" s="14" customFormat="1">
      <c r="A175" s="14"/>
      <c r="B175" s="234"/>
      <c r="C175" s="235"/>
      <c r="D175" s="225" t="s">
        <v>171</v>
      </c>
      <c r="E175" s="236" t="s">
        <v>19</v>
      </c>
      <c r="F175" s="237" t="s">
        <v>639</v>
      </c>
      <c r="G175" s="235"/>
      <c r="H175" s="238">
        <v>78.319999999999993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4" t="s">
        <v>171</v>
      </c>
      <c r="AU175" s="244" t="s">
        <v>140</v>
      </c>
      <c r="AV175" s="14" t="s">
        <v>87</v>
      </c>
      <c r="AW175" s="14" t="s">
        <v>37</v>
      </c>
      <c r="AX175" s="14" t="s">
        <v>77</v>
      </c>
      <c r="AY175" s="244" t="s">
        <v>122</v>
      </c>
    </row>
    <row r="176" s="14" customFormat="1">
      <c r="A176" s="14"/>
      <c r="B176" s="234"/>
      <c r="C176" s="235"/>
      <c r="D176" s="225" t="s">
        <v>171</v>
      </c>
      <c r="E176" s="235"/>
      <c r="F176" s="237" t="s">
        <v>640</v>
      </c>
      <c r="G176" s="235"/>
      <c r="H176" s="238">
        <v>82.236000000000004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4" t="s">
        <v>171</v>
      </c>
      <c r="AU176" s="244" t="s">
        <v>140</v>
      </c>
      <c r="AV176" s="14" t="s">
        <v>87</v>
      </c>
      <c r="AW176" s="14" t="s">
        <v>4</v>
      </c>
      <c r="AX176" s="14" t="s">
        <v>85</v>
      </c>
      <c r="AY176" s="244" t="s">
        <v>122</v>
      </c>
    </row>
    <row r="177" s="12" customFormat="1" ht="22.8" customHeight="1">
      <c r="A177" s="12"/>
      <c r="B177" s="189"/>
      <c r="C177" s="190"/>
      <c r="D177" s="191" t="s">
        <v>76</v>
      </c>
      <c r="E177" s="203" t="s">
        <v>502</v>
      </c>
      <c r="F177" s="203" t="s">
        <v>503</v>
      </c>
      <c r="G177" s="190"/>
      <c r="H177" s="190"/>
      <c r="I177" s="193"/>
      <c r="J177" s="204">
        <f>BK177</f>
        <v>0</v>
      </c>
      <c r="K177" s="190"/>
      <c r="L177" s="195"/>
      <c r="M177" s="196"/>
      <c r="N177" s="197"/>
      <c r="O177" s="197"/>
      <c r="P177" s="198">
        <f>SUM(P178:P194)</f>
        <v>0</v>
      </c>
      <c r="Q177" s="197"/>
      <c r="R177" s="198">
        <f>SUM(R178:R194)</f>
        <v>0</v>
      </c>
      <c r="S177" s="197"/>
      <c r="T177" s="199">
        <f>SUM(T178:T194)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0" t="s">
        <v>85</v>
      </c>
      <c r="AT177" s="201" t="s">
        <v>76</v>
      </c>
      <c r="AU177" s="201" t="s">
        <v>85</v>
      </c>
      <c r="AY177" s="200" t="s">
        <v>122</v>
      </c>
      <c r="BK177" s="202">
        <f>SUM(BK178:BK194)</f>
        <v>0</v>
      </c>
    </row>
    <row r="178" s="2" customFormat="1" ht="33" customHeight="1">
      <c r="A178" s="39"/>
      <c r="B178" s="40"/>
      <c r="C178" s="205" t="s">
        <v>300</v>
      </c>
      <c r="D178" s="205" t="s">
        <v>125</v>
      </c>
      <c r="E178" s="206" t="s">
        <v>505</v>
      </c>
      <c r="F178" s="207" t="s">
        <v>506</v>
      </c>
      <c r="G178" s="208" t="s">
        <v>275</v>
      </c>
      <c r="H178" s="209">
        <v>83.710999999999999</v>
      </c>
      <c r="I178" s="210"/>
      <c r="J178" s="211">
        <f>ROUND(I178*H178,2)</f>
        <v>0</v>
      </c>
      <c r="K178" s="207" t="s">
        <v>129</v>
      </c>
      <c r="L178" s="45"/>
      <c r="M178" s="212" t="s">
        <v>19</v>
      </c>
      <c r="N178" s="213" t="s">
        <v>48</v>
      </c>
      <c r="O178" s="85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145</v>
      </c>
      <c r="AT178" s="216" t="s">
        <v>125</v>
      </c>
      <c r="AU178" s="216" t="s">
        <v>87</v>
      </c>
      <c r="AY178" s="18" t="s">
        <v>122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85</v>
      </c>
      <c r="BK178" s="217">
        <f>ROUND(I178*H178,2)</f>
        <v>0</v>
      </c>
      <c r="BL178" s="18" t="s">
        <v>145</v>
      </c>
      <c r="BM178" s="216" t="s">
        <v>641</v>
      </c>
    </row>
    <row r="179" s="2" customFormat="1">
      <c r="A179" s="39"/>
      <c r="B179" s="40"/>
      <c r="C179" s="41"/>
      <c r="D179" s="218" t="s">
        <v>132</v>
      </c>
      <c r="E179" s="41"/>
      <c r="F179" s="219" t="s">
        <v>508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132</v>
      </c>
      <c r="AU179" s="18" t="s">
        <v>87</v>
      </c>
    </row>
    <row r="180" s="2" customFormat="1" ht="44.25" customHeight="1">
      <c r="A180" s="39"/>
      <c r="B180" s="40"/>
      <c r="C180" s="205" t="s">
        <v>335</v>
      </c>
      <c r="D180" s="205" t="s">
        <v>125</v>
      </c>
      <c r="E180" s="206" t="s">
        <v>510</v>
      </c>
      <c r="F180" s="207" t="s">
        <v>511</v>
      </c>
      <c r="G180" s="208" t="s">
        <v>275</v>
      </c>
      <c r="H180" s="209">
        <v>837.11000000000001</v>
      </c>
      <c r="I180" s="210"/>
      <c r="J180" s="211">
        <f>ROUND(I180*H180,2)</f>
        <v>0</v>
      </c>
      <c r="K180" s="207" t="s">
        <v>129</v>
      </c>
      <c r="L180" s="45"/>
      <c r="M180" s="212" t="s">
        <v>19</v>
      </c>
      <c r="N180" s="213" t="s">
        <v>48</v>
      </c>
      <c r="O180" s="85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145</v>
      </c>
      <c r="AT180" s="216" t="s">
        <v>125</v>
      </c>
      <c r="AU180" s="216" t="s">
        <v>87</v>
      </c>
      <c r="AY180" s="18" t="s">
        <v>122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85</v>
      </c>
      <c r="BK180" s="217">
        <f>ROUND(I180*H180,2)</f>
        <v>0</v>
      </c>
      <c r="BL180" s="18" t="s">
        <v>145</v>
      </c>
      <c r="BM180" s="216" t="s">
        <v>642</v>
      </c>
    </row>
    <row r="181" s="2" customFormat="1">
      <c r="A181" s="39"/>
      <c r="B181" s="40"/>
      <c r="C181" s="41"/>
      <c r="D181" s="218" t="s">
        <v>132</v>
      </c>
      <c r="E181" s="41"/>
      <c r="F181" s="219" t="s">
        <v>513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132</v>
      </c>
      <c r="AU181" s="18" t="s">
        <v>87</v>
      </c>
    </row>
    <row r="182" s="14" customFormat="1">
      <c r="A182" s="14"/>
      <c r="B182" s="234"/>
      <c r="C182" s="235"/>
      <c r="D182" s="225" t="s">
        <v>171</v>
      </c>
      <c r="E182" s="235"/>
      <c r="F182" s="237" t="s">
        <v>643</v>
      </c>
      <c r="G182" s="235"/>
      <c r="H182" s="238">
        <v>837.11000000000001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4" t="s">
        <v>171</v>
      </c>
      <c r="AU182" s="244" t="s">
        <v>87</v>
      </c>
      <c r="AV182" s="14" t="s">
        <v>87</v>
      </c>
      <c r="AW182" s="14" t="s">
        <v>4</v>
      </c>
      <c r="AX182" s="14" t="s">
        <v>85</v>
      </c>
      <c r="AY182" s="244" t="s">
        <v>122</v>
      </c>
    </row>
    <row r="183" s="2" customFormat="1" ht="44.25" customHeight="1">
      <c r="A183" s="39"/>
      <c r="B183" s="40"/>
      <c r="C183" s="205" t="s">
        <v>339</v>
      </c>
      <c r="D183" s="205" t="s">
        <v>125</v>
      </c>
      <c r="E183" s="206" t="s">
        <v>516</v>
      </c>
      <c r="F183" s="207" t="s">
        <v>517</v>
      </c>
      <c r="G183" s="208" t="s">
        <v>275</v>
      </c>
      <c r="H183" s="209">
        <v>16.030999999999999</v>
      </c>
      <c r="I183" s="210"/>
      <c r="J183" s="211">
        <f>ROUND(I183*H183,2)</f>
        <v>0</v>
      </c>
      <c r="K183" s="207" t="s">
        <v>129</v>
      </c>
      <c r="L183" s="45"/>
      <c r="M183" s="212" t="s">
        <v>19</v>
      </c>
      <c r="N183" s="213" t="s">
        <v>48</v>
      </c>
      <c r="O183" s="85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145</v>
      </c>
      <c r="AT183" s="216" t="s">
        <v>125</v>
      </c>
      <c r="AU183" s="216" t="s">
        <v>87</v>
      </c>
      <c r="AY183" s="18" t="s">
        <v>122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85</v>
      </c>
      <c r="BK183" s="217">
        <f>ROUND(I183*H183,2)</f>
        <v>0</v>
      </c>
      <c r="BL183" s="18" t="s">
        <v>145</v>
      </c>
      <c r="BM183" s="216" t="s">
        <v>644</v>
      </c>
    </row>
    <row r="184" s="2" customFormat="1">
      <c r="A184" s="39"/>
      <c r="B184" s="40"/>
      <c r="C184" s="41"/>
      <c r="D184" s="218" t="s">
        <v>132</v>
      </c>
      <c r="E184" s="41"/>
      <c r="F184" s="219" t="s">
        <v>519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132</v>
      </c>
      <c r="AU184" s="18" t="s">
        <v>87</v>
      </c>
    </row>
    <row r="185" s="13" customFormat="1">
      <c r="A185" s="13"/>
      <c r="B185" s="223"/>
      <c r="C185" s="224"/>
      <c r="D185" s="225" t="s">
        <v>171</v>
      </c>
      <c r="E185" s="226" t="s">
        <v>19</v>
      </c>
      <c r="F185" s="227" t="s">
        <v>645</v>
      </c>
      <c r="G185" s="224"/>
      <c r="H185" s="226" t="s">
        <v>19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3" t="s">
        <v>171</v>
      </c>
      <c r="AU185" s="233" t="s">
        <v>87</v>
      </c>
      <c r="AV185" s="13" t="s">
        <v>85</v>
      </c>
      <c r="AW185" s="13" t="s">
        <v>37</v>
      </c>
      <c r="AX185" s="13" t="s">
        <v>77</v>
      </c>
      <c r="AY185" s="233" t="s">
        <v>122</v>
      </c>
    </row>
    <row r="186" s="14" customFormat="1">
      <c r="A186" s="14"/>
      <c r="B186" s="234"/>
      <c r="C186" s="235"/>
      <c r="D186" s="225" t="s">
        <v>171</v>
      </c>
      <c r="E186" s="236" t="s">
        <v>19</v>
      </c>
      <c r="F186" s="237" t="s">
        <v>646</v>
      </c>
      <c r="G186" s="235"/>
      <c r="H186" s="238">
        <v>16.030999999999999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4" t="s">
        <v>171</v>
      </c>
      <c r="AU186" s="244" t="s">
        <v>87</v>
      </c>
      <c r="AV186" s="14" t="s">
        <v>87</v>
      </c>
      <c r="AW186" s="14" t="s">
        <v>37</v>
      </c>
      <c r="AX186" s="14" t="s">
        <v>77</v>
      </c>
      <c r="AY186" s="244" t="s">
        <v>122</v>
      </c>
    </row>
    <row r="187" s="2" customFormat="1" ht="44.25" customHeight="1">
      <c r="A187" s="39"/>
      <c r="B187" s="40"/>
      <c r="C187" s="205" t="s">
        <v>7</v>
      </c>
      <c r="D187" s="205" t="s">
        <v>125</v>
      </c>
      <c r="E187" s="206" t="s">
        <v>524</v>
      </c>
      <c r="F187" s="207" t="s">
        <v>525</v>
      </c>
      <c r="G187" s="208" t="s">
        <v>275</v>
      </c>
      <c r="H187" s="209">
        <v>6.4800000000000004</v>
      </c>
      <c r="I187" s="210"/>
      <c r="J187" s="211">
        <f>ROUND(I187*H187,2)</f>
        <v>0</v>
      </c>
      <c r="K187" s="207" t="s">
        <v>129</v>
      </c>
      <c r="L187" s="45"/>
      <c r="M187" s="212" t="s">
        <v>19</v>
      </c>
      <c r="N187" s="213" t="s">
        <v>48</v>
      </c>
      <c r="O187" s="85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145</v>
      </c>
      <c r="AT187" s="216" t="s">
        <v>125</v>
      </c>
      <c r="AU187" s="216" t="s">
        <v>87</v>
      </c>
      <c r="AY187" s="18" t="s">
        <v>122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85</v>
      </c>
      <c r="BK187" s="217">
        <f>ROUND(I187*H187,2)</f>
        <v>0</v>
      </c>
      <c r="BL187" s="18" t="s">
        <v>145</v>
      </c>
      <c r="BM187" s="216" t="s">
        <v>647</v>
      </c>
    </row>
    <row r="188" s="2" customFormat="1">
      <c r="A188" s="39"/>
      <c r="B188" s="40"/>
      <c r="C188" s="41"/>
      <c r="D188" s="218" t="s">
        <v>132</v>
      </c>
      <c r="E188" s="41"/>
      <c r="F188" s="219" t="s">
        <v>527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132</v>
      </c>
      <c r="AU188" s="18" t="s">
        <v>87</v>
      </c>
    </row>
    <row r="189" s="13" customFormat="1">
      <c r="A189" s="13"/>
      <c r="B189" s="223"/>
      <c r="C189" s="224"/>
      <c r="D189" s="225" t="s">
        <v>171</v>
      </c>
      <c r="E189" s="226" t="s">
        <v>19</v>
      </c>
      <c r="F189" s="227" t="s">
        <v>648</v>
      </c>
      <c r="G189" s="224"/>
      <c r="H189" s="226" t="s">
        <v>19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3" t="s">
        <v>171</v>
      </c>
      <c r="AU189" s="233" t="s">
        <v>87</v>
      </c>
      <c r="AV189" s="13" t="s">
        <v>85</v>
      </c>
      <c r="AW189" s="13" t="s">
        <v>37</v>
      </c>
      <c r="AX189" s="13" t="s">
        <v>77</v>
      </c>
      <c r="AY189" s="233" t="s">
        <v>122</v>
      </c>
    </row>
    <row r="190" s="14" customFormat="1">
      <c r="A190" s="14"/>
      <c r="B190" s="234"/>
      <c r="C190" s="235"/>
      <c r="D190" s="225" t="s">
        <v>171</v>
      </c>
      <c r="E190" s="236" t="s">
        <v>19</v>
      </c>
      <c r="F190" s="237" t="s">
        <v>649</v>
      </c>
      <c r="G190" s="235"/>
      <c r="H190" s="238">
        <v>6.4800000000000004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4" t="s">
        <v>171</v>
      </c>
      <c r="AU190" s="244" t="s">
        <v>87</v>
      </c>
      <c r="AV190" s="14" t="s">
        <v>87</v>
      </c>
      <c r="AW190" s="14" t="s">
        <v>37</v>
      </c>
      <c r="AX190" s="14" t="s">
        <v>77</v>
      </c>
      <c r="AY190" s="244" t="s">
        <v>122</v>
      </c>
    </row>
    <row r="191" s="2" customFormat="1" ht="44.25" customHeight="1">
      <c r="A191" s="39"/>
      <c r="B191" s="40"/>
      <c r="C191" s="205" t="s">
        <v>350</v>
      </c>
      <c r="D191" s="205" t="s">
        <v>125</v>
      </c>
      <c r="E191" s="206" t="s">
        <v>531</v>
      </c>
      <c r="F191" s="207" t="s">
        <v>274</v>
      </c>
      <c r="G191" s="208" t="s">
        <v>275</v>
      </c>
      <c r="H191" s="209">
        <v>61.200000000000003</v>
      </c>
      <c r="I191" s="210"/>
      <c r="J191" s="211">
        <f>ROUND(I191*H191,2)</f>
        <v>0</v>
      </c>
      <c r="K191" s="207" t="s">
        <v>129</v>
      </c>
      <c r="L191" s="45"/>
      <c r="M191" s="212" t="s">
        <v>19</v>
      </c>
      <c r="N191" s="213" t="s">
        <v>48</v>
      </c>
      <c r="O191" s="85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145</v>
      </c>
      <c r="AT191" s="216" t="s">
        <v>125</v>
      </c>
      <c r="AU191" s="216" t="s">
        <v>87</v>
      </c>
      <c r="AY191" s="18" t="s">
        <v>122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85</v>
      </c>
      <c r="BK191" s="217">
        <f>ROUND(I191*H191,2)</f>
        <v>0</v>
      </c>
      <c r="BL191" s="18" t="s">
        <v>145</v>
      </c>
      <c r="BM191" s="216" t="s">
        <v>650</v>
      </c>
    </row>
    <row r="192" s="2" customFormat="1">
      <c r="A192" s="39"/>
      <c r="B192" s="40"/>
      <c r="C192" s="41"/>
      <c r="D192" s="218" t="s">
        <v>132</v>
      </c>
      <c r="E192" s="41"/>
      <c r="F192" s="219" t="s">
        <v>533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132</v>
      </c>
      <c r="AU192" s="18" t="s">
        <v>87</v>
      </c>
    </row>
    <row r="193" s="13" customFormat="1">
      <c r="A193" s="13"/>
      <c r="B193" s="223"/>
      <c r="C193" s="224"/>
      <c r="D193" s="225" t="s">
        <v>171</v>
      </c>
      <c r="E193" s="226" t="s">
        <v>19</v>
      </c>
      <c r="F193" s="227" t="s">
        <v>651</v>
      </c>
      <c r="G193" s="224"/>
      <c r="H193" s="226" t="s">
        <v>19</v>
      </c>
      <c r="I193" s="228"/>
      <c r="J193" s="224"/>
      <c r="K193" s="224"/>
      <c r="L193" s="229"/>
      <c r="M193" s="230"/>
      <c r="N193" s="231"/>
      <c r="O193" s="231"/>
      <c r="P193" s="231"/>
      <c r="Q193" s="231"/>
      <c r="R193" s="231"/>
      <c r="S193" s="231"/>
      <c r="T193" s="23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3" t="s">
        <v>171</v>
      </c>
      <c r="AU193" s="233" t="s">
        <v>87</v>
      </c>
      <c r="AV193" s="13" t="s">
        <v>85</v>
      </c>
      <c r="AW193" s="13" t="s">
        <v>37</v>
      </c>
      <c r="AX193" s="13" t="s">
        <v>77</v>
      </c>
      <c r="AY193" s="233" t="s">
        <v>122</v>
      </c>
    </row>
    <row r="194" s="14" customFormat="1">
      <c r="A194" s="14"/>
      <c r="B194" s="234"/>
      <c r="C194" s="235"/>
      <c r="D194" s="225" t="s">
        <v>171</v>
      </c>
      <c r="E194" s="236" t="s">
        <v>19</v>
      </c>
      <c r="F194" s="237" t="s">
        <v>652</v>
      </c>
      <c r="G194" s="235"/>
      <c r="H194" s="238">
        <v>61.200000000000003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4" t="s">
        <v>171</v>
      </c>
      <c r="AU194" s="244" t="s">
        <v>87</v>
      </c>
      <c r="AV194" s="14" t="s">
        <v>87</v>
      </c>
      <c r="AW194" s="14" t="s">
        <v>37</v>
      </c>
      <c r="AX194" s="14" t="s">
        <v>77</v>
      </c>
      <c r="AY194" s="244" t="s">
        <v>122</v>
      </c>
    </row>
    <row r="195" s="12" customFormat="1" ht="22.8" customHeight="1">
      <c r="A195" s="12"/>
      <c r="B195" s="189"/>
      <c r="C195" s="190"/>
      <c r="D195" s="191" t="s">
        <v>76</v>
      </c>
      <c r="E195" s="203" t="s">
        <v>537</v>
      </c>
      <c r="F195" s="203" t="s">
        <v>538</v>
      </c>
      <c r="G195" s="190"/>
      <c r="H195" s="190"/>
      <c r="I195" s="193"/>
      <c r="J195" s="204">
        <f>BK195</f>
        <v>0</v>
      </c>
      <c r="K195" s="190"/>
      <c r="L195" s="195"/>
      <c r="M195" s="196"/>
      <c r="N195" s="197"/>
      <c r="O195" s="197"/>
      <c r="P195" s="198">
        <f>SUM(P196:P197)</f>
        <v>0</v>
      </c>
      <c r="Q195" s="197"/>
      <c r="R195" s="198">
        <f>SUM(R196:R197)</f>
        <v>0</v>
      </c>
      <c r="S195" s="197"/>
      <c r="T195" s="199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0" t="s">
        <v>85</v>
      </c>
      <c r="AT195" s="201" t="s">
        <v>76</v>
      </c>
      <c r="AU195" s="201" t="s">
        <v>85</v>
      </c>
      <c r="AY195" s="200" t="s">
        <v>122</v>
      </c>
      <c r="BK195" s="202">
        <f>SUM(BK196:BK197)</f>
        <v>0</v>
      </c>
    </row>
    <row r="196" s="2" customFormat="1" ht="24.15" customHeight="1">
      <c r="A196" s="39"/>
      <c r="B196" s="40"/>
      <c r="C196" s="205" t="s">
        <v>356</v>
      </c>
      <c r="D196" s="205" t="s">
        <v>125</v>
      </c>
      <c r="E196" s="206" t="s">
        <v>540</v>
      </c>
      <c r="F196" s="207" t="s">
        <v>541</v>
      </c>
      <c r="G196" s="208" t="s">
        <v>275</v>
      </c>
      <c r="H196" s="209">
        <v>13.300000000000001</v>
      </c>
      <c r="I196" s="210"/>
      <c r="J196" s="211">
        <f>ROUND(I196*H196,2)</f>
        <v>0</v>
      </c>
      <c r="K196" s="207" t="s">
        <v>129</v>
      </c>
      <c r="L196" s="45"/>
      <c r="M196" s="212" t="s">
        <v>19</v>
      </c>
      <c r="N196" s="213" t="s">
        <v>48</v>
      </c>
      <c r="O196" s="85"/>
      <c r="P196" s="214">
        <f>O196*H196</f>
        <v>0</v>
      </c>
      <c r="Q196" s="214">
        <v>0</v>
      </c>
      <c r="R196" s="214">
        <f>Q196*H196</f>
        <v>0</v>
      </c>
      <c r="S196" s="214">
        <v>0</v>
      </c>
      <c r="T196" s="21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6" t="s">
        <v>145</v>
      </c>
      <c r="AT196" s="216" t="s">
        <v>125</v>
      </c>
      <c r="AU196" s="216" t="s">
        <v>87</v>
      </c>
      <c r="AY196" s="18" t="s">
        <v>122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18" t="s">
        <v>85</v>
      </c>
      <c r="BK196" s="217">
        <f>ROUND(I196*H196,2)</f>
        <v>0</v>
      </c>
      <c r="BL196" s="18" t="s">
        <v>145</v>
      </c>
      <c r="BM196" s="216" t="s">
        <v>653</v>
      </c>
    </row>
    <row r="197" s="2" customFormat="1">
      <c r="A197" s="39"/>
      <c r="B197" s="40"/>
      <c r="C197" s="41"/>
      <c r="D197" s="218" t="s">
        <v>132</v>
      </c>
      <c r="E197" s="41"/>
      <c r="F197" s="219" t="s">
        <v>543</v>
      </c>
      <c r="G197" s="41"/>
      <c r="H197" s="41"/>
      <c r="I197" s="220"/>
      <c r="J197" s="41"/>
      <c r="K197" s="41"/>
      <c r="L197" s="45"/>
      <c r="M197" s="221"/>
      <c r="N197" s="222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132</v>
      </c>
      <c r="AU197" s="18" t="s">
        <v>87</v>
      </c>
    </row>
    <row r="198" s="12" customFormat="1" ht="25.92" customHeight="1">
      <c r="A198" s="12"/>
      <c r="B198" s="189"/>
      <c r="C198" s="190"/>
      <c r="D198" s="191" t="s">
        <v>76</v>
      </c>
      <c r="E198" s="192" t="s">
        <v>544</v>
      </c>
      <c r="F198" s="192" t="s">
        <v>545</v>
      </c>
      <c r="G198" s="190"/>
      <c r="H198" s="190"/>
      <c r="I198" s="193"/>
      <c r="J198" s="194">
        <f>BK198</f>
        <v>0</v>
      </c>
      <c r="K198" s="190"/>
      <c r="L198" s="195"/>
      <c r="M198" s="196"/>
      <c r="N198" s="197"/>
      <c r="O198" s="197"/>
      <c r="P198" s="198">
        <f>SUM(P199:P202)</f>
        <v>0</v>
      </c>
      <c r="Q198" s="197"/>
      <c r="R198" s="198">
        <f>SUM(R199:R202)</f>
        <v>0</v>
      </c>
      <c r="S198" s="197"/>
      <c r="T198" s="199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0" t="s">
        <v>145</v>
      </c>
      <c r="AT198" s="201" t="s">
        <v>76</v>
      </c>
      <c r="AU198" s="201" t="s">
        <v>77</v>
      </c>
      <c r="AY198" s="200" t="s">
        <v>122</v>
      </c>
      <c r="BK198" s="202">
        <f>SUM(BK199:BK202)</f>
        <v>0</v>
      </c>
    </row>
    <row r="199" s="2" customFormat="1" ht="24.15" customHeight="1">
      <c r="A199" s="39"/>
      <c r="B199" s="40"/>
      <c r="C199" s="205" t="s">
        <v>360</v>
      </c>
      <c r="D199" s="205" t="s">
        <v>125</v>
      </c>
      <c r="E199" s="206" t="s">
        <v>546</v>
      </c>
      <c r="F199" s="207" t="s">
        <v>547</v>
      </c>
      <c r="G199" s="208" t="s">
        <v>548</v>
      </c>
      <c r="H199" s="209">
        <v>10</v>
      </c>
      <c r="I199" s="210"/>
      <c r="J199" s="211">
        <f>ROUND(I199*H199,2)</f>
        <v>0</v>
      </c>
      <c r="K199" s="207" t="s">
        <v>129</v>
      </c>
      <c r="L199" s="45"/>
      <c r="M199" s="212" t="s">
        <v>19</v>
      </c>
      <c r="N199" s="213" t="s">
        <v>48</v>
      </c>
      <c r="O199" s="85"/>
      <c r="P199" s="214">
        <f>O199*H199</f>
        <v>0</v>
      </c>
      <c r="Q199" s="214">
        <v>0</v>
      </c>
      <c r="R199" s="214">
        <f>Q199*H199</f>
        <v>0</v>
      </c>
      <c r="S199" s="214">
        <v>0</v>
      </c>
      <c r="T199" s="21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6" t="s">
        <v>549</v>
      </c>
      <c r="AT199" s="216" t="s">
        <v>125</v>
      </c>
      <c r="AU199" s="216" t="s">
        <v>85</v>
      </c>
      <c r="AY199" s="18" t="s">
        <v>122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18" t="s">
        <v>85</v>
      </c>
      <c r="BK199" s="217">
        <f>ROUND(I199*H199,2)</f>
        <v>0</v>
      </c>
      <c r="BL199" s="18" t="s">
        <v>549</v>
      </c>
      <c r="BM199" s="216" t="s">
        <v>654</v>
      </c>
    </row>
    <row r="200" s="2" customFormat="1">
      <c r="A200" s="39"/>
      <c r="B200" s="40"/>
      <c r="C200" s="41"/>
      <c r="D200" s="218" t="s">
        <v>132</v>
      </c>
      <c r="E200" s="41"/>
      <c r="F200" s="219" t="s">
        <v>551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132</v>
      </c>
      <c r="AU200" s="18" t="s">
        <v>85</v>
      </c>
    </row>
    <row r="201" s="13" customFormat="1">
      <c r="A201" s="13"/>
      <c r="B201" s="223"/>
      <c r="C201" s="224"/>
      <c r="D201" s="225" t="s">
        <v>171</v>
      </c>
      <c r="E201" s="226" t="s">
        <v>19</v>
      </c>
      <c r="F201" s="227" t="s">
        <v>655</v>
      </c>
      <c r="G201" s="224"/>
      <c r="H201" s="226" t="s">
        <v>19</v>
      </c>
      <c r="I201" s="228"/>
      <c r="J201" s="224"/>
      <c r="K201" s="224"/>
      <c r="L201" s="229"/>
      <c r="M201" s="230"/>
      <c r="N201" s="231"/>
      <c r="O201" s="231"/>
      <c r="P201" s="231"/>
      <c r="Q201" s="231"/>
      <c r="R201" s="231"/>
      <c r="S201" s="231"/>
      <c r="T201" s="23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3" t="s">
        <v>171</v>
      </c>
      <c r="AU201" s="233" t="s">
        <v>85</v>
      </c>
      <c r="AV201" s="13" t="s">
        <v>85</v>
      </c>
      <c r="AW201" s="13" t="s">
        <v>37</v>
      </c>
      <c r="AX201" s="13" t="s">
        <v>77</v>
      </c>
      <c r="AY201" s="233" t="s">
        <v>122</v>
      </c>
    </row>
    <row r="202" s="14" customFormat="1">
      <c r="A202" s="14"/>
      <c r="B202" s="234"/>
      <c r="C202" s="235"/>
      <c r="D202" s="225" t="s">
        <v>171</v>
      </c>
      <c r="E202" s="236" t="s">
        <v>19</v>
      </c>
      <c r="F202" s="237" t="s">
        <v>182</v>
      </c>
      <c r="G202" s="235"/>
      <c r="H202" s="238">
        <v>10</v>
      </c>
      <c r="I202" s="239"/>
      <c r="J202" s="235"/>
      <c r="K202" s="235"/>
      <c r="L202" s="240"/>
      <c r="M202" s="259"/>
      <c r="N202" s="260"/>
      <c r="O202" s="260"/>
      <c r="P202" s="260"/>
      <c r="Q202" s="260"/>
      <c r="R202" s="260"/>
      <c r="S202" s="260"/>
      <c r="T202" s="26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4" t="s">
        <v>171</v>
      </c>
      <c r="AU202" s="244" t="s">
        <v>85</v>
      </c>
      <c r="AV202" s="14" t="s">
        <v>87</v>
      </c>
      <c r="AW202" s="14" t="s">
        <v>37</v>
      </c>
      <c r="AX202" s="14" t="s">
        <v>77</v>
      </c>
      <c r="AY202" s="244" t="s">
        <v>122</v>
      </c>
    </row>
    <row r="203" s="2" customFormat="1" ht="6.96" customHeight="1">
      <c r="A203" s="39"/>
      <c r="B203" s="60"/>
      <c r="C203" s="61"/>
      <c r="D203" s="61"/>
      <c r="E203" s="61"/>
      <c r="F203" s="61"/>
      <c r="G203" s="61"/>
      <c r="H203" s="61"/>
      <c r="I203" s="61"/>
      <c r="J203" s="61"/>
      <c r="K203" s="61"/>
      <c r="L203" s="45"/>
      <c r="M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</row>
  </sheetData>
  <sheetProtection sheet="1" autoFilter="0" formatColumns="0" formatRows="0" objects="1" scenarios="1" spinCount="100000" saltValue="bum+lXh9U+kuCauudxS7V6Ti86XeTo7kn8NHudrp3Mx4ixrYYqQ3im6nG/OL1ynxz8sBnYvqrIvawqxFiyrWdA==" hashValue="l/oHx7MqO5bn1tGSAwwZdbPmPXdTd72ElKxGwzOYptn41K3uBNZNiF3k/n/FAYMC5TO4iL4EabBvPVuYJ8cBIA==" algorithmName="SHA-512" password="CC35"/>
  <autoFilter ref="C93:K202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5_01/113102111"/>
    <hyperlink ref="F103" r:id="rId2" display="https://podminky.urs.cz/item/CS_URS_2025_01/113107221"/>
    <hyperlink ref="F107" r:id="rId3" display="https://podminky.urs.cz/item/CS_URS_2025_01/113202111"/>
    <hyperlink ref="F112" r:id="rId4" display="https://podminky.urs.cz/item/CS_URS_2025_01/122211101"/>
    <hyperlink ref="F118" r:id="rId5" display="https://podminky.urs.cz/item/CS_URS_2024_02/162251102"/>
    <hyperlink ref="F122" r:id="rId6" display="https://podminky.urs.cz/item/CS_URS_2024_02/162751117"/>
    <hyperlink ref="F126" r:id="rId7" display="https://podminky.urs.cz/item/CS_URS_2024_02/162751119"/>
    <hyperlink ref="F130" r:id="rId8" display="https://podminky.urs.cz/item/CS_URS_2024_02/171201231"/>
    <hyperlink ref="F136" r:id="rId9" display="https://podminky.urs.cz/item/CS_URS_2025_01/181951112"/>
    <hyperlink ref="F142" r:id="rId10" display="https://podminky.urs.cz/item/CS_URS_2025_01/564811111"/>
    <hyperlink ref="F147" r:id="rId11" display="https://podminky.urs.cz/item/CS_URS_2025_01/571904111"/>
    <hyperlink ref="F151" r:id="rId12" display="https://podminky.urs.cz/item/CS_URS_2025_01/571907115"/>
    <hyperlink ref="F170" r:id="rId13" display="https://podminky.urs.cz/item/CS_URS_2025_01/916231213"/>
    <hyperlink ref="F179" r:id="rId14" display="https://podminky.urs.cz/item/CS_URS_2025_01/997013501"/>
    <hyperlink ref="F181" r:id="rId15" display="https://podminky.urs.cz/item/CS_URS_2025_01/997013509"/>
    <hyperlink ref="F184" r:id="rId16" display="https://podminky.urs.cz/item/CS_URS_2025_01/997013631"/>
    <hyperlink ref="F188" r:id="rId17" display="https://podminky.urs.cz/item/CS_URS_2025_01/997013813"/>
    <hyperlink ref="F192" r:id="rId18" display="https://podminky.urs.cz/item/CS_URS_2025_01/997013873"/>
    <hyperlink ref="F197" r:id="rId19" display="https://podminky.urs.cz/item/CS_URS_2025_01/998222012"/>
    <hyperlink ref="F200" r:id="rId20" display="https://podminky.urs.cz/item/CS_URS_2025_01/HZS12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2" customWidth="1"/>
    <col min="2" max="2" width="1.667969" style="262" customWidth="1"/>
    <col min="3" max="4" width="5" style="262" customWidth="1"/>
    <col min="5" max="5" width="11.66016" style="262" customWidth="1"/>
    <col min="6" max="6" width="9.160156" style="262" customWidth="1"/>
    <col min="7" max="7" width="5" style="262" customWidth="1"/>
    <col min="8" max="8" width="77.83203" style="262" customWidth="1"/>
    <col min="9" max="10" width="20" style="262" customWidth="1"/>
    <col min="11" max="11" width="1.667969" style="262" customWidth="1"/>
  </cols>
  <sheetData>
    <row r="1" s="1" customFormat="1" ht="37.5" customHeight="1"/>
    <row r="2" s="1" customFormat="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="15" customFormat="1" ht="45" customHeight="1">
      <c r="B3" s="266"/>
      <c r="C3" s="267" t="s">
        <v>656</v>
      </c>
      <c r="D3" s="267"/>
      <c r="E3" s="267"/>
      <c r="F3" s="267"/>
      <c r="G3" s="267"/>
      <c r="H3" s="267"/>
      <c r="I3" s="267"/>
      <c r="J3" s="267"/>
      <c r="K3" s="268"/>
    </row>
    <row r="4" s="1" customFormat="1" ht="25.5" customHeight="1">
      <c r="B4" s="269"/>
      <c r="C4" s="270" t="s">
        <v>657</v>
      </c>
      <c r="D4" s="270"/>
      <c r="E4" s="270"/>
      <c r="F4" s="270"/>
      <c r="G4" s="270"/>
      <c r="H4" s="270"/>
      <c r="I4" s="270"/>
      <c r="J4" s="270"/>
      <c r="K4" s="271"/>
    </row>
    <row r="5" s="1" customFormat="1" ht="5.25" customHeight="1">
      <c r="B5" s="269"/>
      <c r="C5" s="272"/>
      <c r="D5" s="272"/>
      <c r="E5" s="272"/>
      <c r="F5" s="272"/>
      <c r="G5" s="272"/>
      <c r="H5" s="272"/>
      <c r="I5" s="272"/>
      <c r="J5" s="272"/>
      <c r="K5" s="271"/>
    </row>
    <row r="6" s="1" customFormat="1" ht="15" customHeight="1">
      <c r="B6" s="269"/>
      <c r="C6" s="273" t="s">
        <v>658</v>
      </c>
      <c r="D6" s="273"/>
      <c r="E6" s="273"/>
      <c r="F6" s="273"/>
      <c r="G6" s="273"/>
      <c r="H6" s="273"/>
      <c r="I6" s="273"/>
      <c r="J6" s="273"/>
      <c r="K6" s="271"/>
    </row>
    <row r="7" s="1" customFormat="1" ht="15" customHeight="1">
      <c r="B7" s="274"/>
      <c r="C7" s="273" t="s">
        <v>659</v>
      </c>
      <c r="D7" s="273"/>
      <c r="E7" s="273"/>
      <c r="F7" s="273"/>
      <c r="G7" s="273"/>
      <c r="H7" s="273"/>
      <c r="I7" s="273"/>
      <c r="J7" s="273"/>
      <c r="K7" s="271"/>
    </row>
    <row r="8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="1" customFormat="1" ht="15" customHeight="1">
      <c r="B9" s="274"/>
      <c r="C9" s="273" t="s">
        <v>660</v>
      </c>
      <c r="D9" s="273"/>
      <c r="E9" s="273"/>
      <c r="F9" s="273"/>
      <c r="G9" s="273"/>
      <c r="H9" s="273"/>
      <c r="I9" s="273"/>
      <c r="J9" s="273"/>
      <c r="K9" s="271"/>
    </row>
    <row r="10" s="1" customFormat="1" ht="15" customHeight="1">
      <c r="B10" s="274"/>
      <c r="C10" s="273"/>
      <c r="D10" s="273" t="s">
        <v>661</v>
      </c>
      <c r="E10" s="273"/>
      <c r="F10" s="273"/>
      <c r="G10" s="273"/>
      <c r="H10" s="273"/>
      <c r="I10" s="273"/>
      <c r="J10" s="273"/>
      <c r="K10" s="271"/>
    </row>
    <row r="11" s="1" customFormat="1" ht="15" customHeight="1">
      <c r="B11" s="274"/>
      <c r="C11" s="275"/>
      <c r="D11" s="273" t="s">
        <v>662</v>
      </c>
      <c r="E11" s="273"/>
      <c r="F11" s="273"/>
      <c r="G11" s="273"/>
      <c r="H11" s="273"/>
      <c r="I11" s="273"/>
      <c r="J11" s="273"/>
      <c r="K11" s="271"/>
    </row>
    <row r="12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="1" customFormat="1" ht="15" customHeight="1">
      <c r="B13" s="274"/>
      <c r="C13" s="275"/>
      <c r="D13" s="276" t="s">
        <v>663</v>
      </c>
      <c r="E13" s="273"/>
      <c r="F13" s="273"/>
      <c r="G13" s="273"/>
      <c r="H13" s="273"/>
      <c r="I13" s="273"/>
      <c r="J13" s="273"/>
      <c r="K13" s="271"/>
    </row>
    <row r="14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="1" customFormat="1" ht="15" customHeight="1">
      <c r="B15" s="274"/>
      <c r="C15" s="275"/>
      <c r="D15" s="273" t="s">
        <v>664</v>
      </c>
      <c r="E15" s="273"/>
      <c r="F15" s="273"/>
      <c r="G15" s="273"/>
      <c r="H15" s="273"/>
      <c r="I15" s="273"/>
      <c r="J15" s="273"/>
      <c r="K15" s="271"/>
    </row>
    <row r="16" s="1" customFormat="1" ht="15" customHeight="1">
      <c r="B16" s="274"/>
      <c r="C16" s="275"/>
      <c r="D16" s="273" t="s">
        <v>665</v>
      </c>
      <c r="E16" s="273"/>
      <c r="F16" s="273"/>
      <c r="G16" s="273"/>
      <c r="H16" s="273"/>
      <c r="I16" s="273"/>
      <c r="J16" s="273"/>
      <c r="K16" s="271"/>
    </row>
    <row r="17" s="1" customFormat="1" ht="15" customHeight="1">
      <c r="B17" s="274"/>
      <c r="C17" s="275"/>
      <c r="D17" s="273" t="s">
        <v>666</v>
      </c>
      <c r="E17" s="273"/>
      <c r="F17" s="273"/>
      <c r="G17" s="273"/>
      <c r="H17" s="273"/>
      <c r="I17" s="273"/>
      <c r="J17" s="273"/>
      <c r="K17" s="271"/>
    </row>
    <row r="18" s="1" customFormat="1" ht="15" customHeight="1">
      <c r="B18" s="274"/>
      <c r="C18" s="275"/>
      <c r="D18" s="275"/>
      <c r="E18" s="277" t="s">
        <v>84</v>
      </c>
      <c r="F18" s="273" t="s">
        <v>667</v>
      </c>
      <c r="G18" s="273"/>
      <c r="H18" s="273"/>
      <c r="I18" s="273"/>
      <c r="J18" s="273"/>
      <c r="K18" s="271"/>
    </row>
    <row r="19" s="1" customFormat="1" ht="15" customHeight="1">
      <c r="B19" s="274"/>
      <c r="C19" s="275"/>
      <c r="D19" s="275"/>
      <c r="E19" s="277" t="s">
        <v>668</v>
      </c>
      <c r="F19" s="273" t="s">
        <v>669</v>
      </c>
      <c r="G19" s="273"/>
      <c r="H19" s="273"/>
      <c r="I19" s="273"/>
      <c r="J19" s="273"/>
      <c r="K19" s="271"/>
    </row>
    <row r="20" s="1" customFormat="1" ht="15" customHeight="1">
      <c r="B20" s="274"/>
      <c r="C20" s="275"/>
      <c r="D20" s="275"/>
      <c r="E20" s="277" t="s">
        <v>670</v>
      </c>
      <c r="F20" s="273" t="s">
        <v>671</v>
      </c>
      <c r="G20" s="273"/>
      <c r="H20" s="273"/>
      <c r="I20" s="273"/>
      <c r="J20" s="273"/>
      <c r="K20" s="271"/>
    </row>
    <row r="21" s="1" customFormat="1" ht="15" customHeight="1">
      <c r="B21" s="274"/>
      <c r="C21" s="275"/>
      <c r="D21" s="275"/>
      <c r="E21" s="277" t="s">
        <v>672</v>
      </c>
      <c r="F21" s="273" t="s">
        <v>83</v>
      </c>
      <c r="G21" s="273"/>
      <c r="H21" s="273"/>
      <c r="I21" s="273"/>
      <c r="J21" s="273"/>
      <c r="K21" s="271"/>
    </row>
    <row r="22" s="1" customFormat="1" ht="15" customHeight="1">
      <c r="B22" s="274"/>
      <c r="C22" s="275"/>
      <c r="D22" s="275"/>
      <c r="E22" s="277" t="s">
        <v>673</v>
      </c>
      <c r="F22" s="273" t="s">
        <v>674</v>
      </c>
      <c r="G22" s="273"/>
      <c r="H22" s="273"/>
      <c r="I22" s="273"/>
      <c r="J22" s="273"/>
      <c r="K22" s="271"/>
    </row>
    <row r="23" s="1" customFormat="1" ht="15" customHeight="1">
      <c r="B23" s="274"/>
      <c r="C23" s="275"/>
      <c r="D23" s="275"/>
      <c r="E23" s="277" t="s">
        <v>675</v>
      </c>
      <c r="F23" s="273" t="s">
        <v>676</v>
      </c>
      <c r="G23" s="273"/>
      <c r="H23" s="273"/>
      <c r="I23" s="273"/>
      <c r="J23" s="273"/>
      <c r="K23" s="271"/>
    </row>
    <row r="24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="1" customFormat="1" ht="15" customHeight="1">
      <c r="B25" s="274"/>
      <c r="C25" s="273" t="s">
        <v>677</v>
      </c>
      <c r="D25" s="273"/>
      <c r="E25" s="273"/>
      <c r="F25" s="273"/>
      <c r="G25" s="273"/>
      <c r="H25" s="273"/>
      <c r="I25" s="273"/>
      <c r="J25" s="273"/>
      <c r="K25" s="271"/>
    </row>
    <row r="26" s="1" customFormat="1" ht="15" customHeight="1">
      <c r="B26" s="274"/>
      <c r="C26" s="273" t="s">
        <v>678</v>
      </c>
      <c r="D26" s="273"/>
      <c r="E26" s="273"/>
      <c r="F26" s="273"/>
      <c r="G26" s="273"/>
      <c r="H26" s="273"/>
      <c r="I26" s="273"/>
      <c r="J26" s="273"/>
      <c r="K26" s="271"/>
    </row>
    <row r="27" s="1" customFormat="1" ht="15" customHeight="1">
      <c r="B27" s="274"/>
      <c r="C27" s="273"/>
      <c r="D27" s="273" t="s">
        <v>679</v>
      </c>
      <c r="E27" s="273"/>
      <c r="F27" s="273"/>
      <c r="G27" s="273"/>
      <c r="H27" s="273"/>
      <c r="I27" s="273"/>
      <c r="J27" s="273"/>
      <c r="K27" s="271"/>
    </row>
    <row r="28" s="1" customFormat="1" ht="15" customHeight="1">
      <c r="B28" s="274"/>
      <c r="C28" s="275"/>
      <c r="D28" s="273" t="s">
        <v>680</v>
      </c>
      <c r="E28" s="273"/>
      <c r="F28" s="273"/>
      <c r="G28" s="273"/>
      <c r="H28" s="273"/>
      <c r="I28" s="273"/>
      <c r="J28" s="273"/>
      <c r="K28" s="271"/>
    </row>
    <row r="29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="1" customFormat="1" ht="15" customHeight="1">
      <c r="B30" s="274"/>
      <c r="C30" s="275"/>
      <c r="D30" s="273" t="s">
        <v>681</v>
      </c>
      <c r="E30" s="273"/>
      <c r="F30" s="273"/>
      <c r="G30" s="273"/>
      <c r="H30" s="273"/>
      <c r="I30" s="273"/>
      <c r="J30" s="273"/>
      <c r="K30" s="271"/>
    </row>
    <row r="31" s="1" customFormat="1" ht="15" customHeight="1">
      <c r="B31" s="274"/>
      <c r="C31" s="275"/>
      <c r="D31" s="273" t="s">
        <v>682</v>
      </c>
      <c r="E31" s="273"/>
      <c r="F31" s="273"/>
      <c r="G31" s="273"/>
      <c r="H31" s="273"/>
      <c r="I31" s="273"/>
      <c r="J31" s="273"/>
      <c r="K31" s="271"/>
    </row>
    <row r="32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="1" customFormat="1" ht="15" customHeight="1">
      <c r="B33" s="274"/>
      <c r="C33" s="275"/>
      <c r="D33" s="273" t="s">
        <v>683</v>
      </c>
      <c r="E33" s="273"/>
      <c r="F33" s="273"/>
      <c r="G33" s="273"/>
      <c r="H33" s="273"/>
      <c r="I33" s="273"/>
      <c r="J33" s="273"/>
      <c r="K33" s="271"/>
    </row>
    <row r="34" s="1" customFormat="1" ht="15" customHeight="1">
      <c r="B34" s="274"/>
      <c r="C34" s="275"/>
      <c r="D34" s="273" t="s">
        <v>684</v>
      </c>
      <c r="E34" s="273"/>
      <c r="F34" s="273"/>
      <c r="G34" s="273"/>
      <c r="H34" s="273"/>
      <c r="I34" s="273"/>
      <c r="J34" s="273"/>
      <c r="K34" s="271"/>
    </row>
    <row r="35" s="1" customFormat="1" ht="15" customHeight="1">
      <c r="B35" s="274"/>
      <c r="C35" s="275"/>
      <c r="D35" s="273" t="s">
        <v>685</v>
      </c>
      <c r="E35" s="273"/>
      <c r="F35" s="273"/>
      <c r="G35" s="273"/>
      <c r="H35" s="273"/>
      <c r="I35" s="273"/>
      <c r="J35" s="273"/>
      <c r="K35" s="271"/>
    </row>
    <row r="36" s="1" customFormat="1" ht="15" customHeight="1">
      <c r="B36" s="274"/>
      <c r="C36" s="275"/>
      <c r="D36" s="273"/>
      <c r="E36" s="276" t="s">
        <v>107</v>
      </c>
      <c r="F36" s="273"/>
      <c r="G36" s="273" t="s">
        <v>686</v>
      </c>
      <c r="H36" s="273"/>
      <c r="I36" s="273"/>
      <c r="J36" s="273"/>
      <c r="K36" s="271"/>
    </row>
    <row r="37" s="1" customFormat="1" ht="30.75" customHeight="1">
      <c r="B37" s="274"/>
      <c r="C37" s="275"/>
      <c r="D37" s="273"/>
      <c r="E37" s="276" t="s">
        <v>687</v>
      </c>
      <c r="F37" s="273"/>
      <c r="G37" s="273" t="s">
        <v>688</v>
      </c>
      <c r="H37" s="273"/>
      <c r="I37" s="273"/>
      <c r="J37" s="273"/>
      <c r="K37" s="271"/>
    </row>
    <row r="38" s="1" customFormat="1" ht="15" customHeight="1">
      <c r="B38" s="274"/>
      <c r="C38" s="275"/>
      <c r="D38" s="273"/>
      <c r="E38" s="276" t="s">
        <v>58</v>
      </c>
      <c r="F38" s="273"/>
      <c r="G38" s="273" t="s">
        <v>689</v>
      </c>
      <c r="H38" s="273"/>
      <c r="I38" s="273"/>
      <c r="J38" s="273"/>
      <c r="K38" s="271"/>
    </row>
    <row r="39" s="1" customFormat="1" ht="15" customHeight="1">
      <c r="B39" s="274"/>
      <c r="C39" s="275"/>
      <c r="D39" s="273"/>
      <c r="E39" s="276" t="s">
        <v>59</v>
      </c>
      <c r="F39" s="273"/>
      <c r="G39" s="273" t="s">
        <v>690</v>
      </c>
      <c r="H39" s="273"/>
      <c r="I39" s="273"/>
      <c r="J39" s="273"/>
      <c r="K39" s="271"/>
    </row>
    <row r="40" s="1" customFormat="1" ht="15" customHeight="1">
      <c r="B40" s="274"/>
      <c r="C40" s="275"/>
      <c r="D40" s="273"/>
      <c r="E40" s="276" t="s">
        <v>108</v>
      </c>
      <c r="F40" s="273"/>
      <c r="G40" s="273" t="s">
        <v>691</v>
      </c>
      <c r="H40" s="273"/>
      <c r="I40" s="273"/>
      <c r="J40" s="273"/>
      <c r="K40" s="271"/>
    </row>
    <row r="41" s="1" customFormat="1" ht="15" customHeight="1">
      <c r="B41" s="274"/>
      <c r="C41" s="275"/>
      <c r="D41" s="273"/>
      <c r="E41" s="276" t="s">
        <v>109</v>
      </c>
      <c r="F41" s="273"/>
      <c r="G41" s="273" t="s">
        <v>692</v>
      </c>
      <c r="H41" s="273"/>
      <c r="I41" s="273"/>
      <c r="J41" s="273"/>
      <c r="K41" s="271"/>
    </row>
    <row r="42" s="1" customFormat="1" ht="15" customHeight="1">
      <c r="B42" s="274"/>
      <c r="C42" s="275"/>
      <c r="D42" s="273"/>
      <c r="E42" s="276" t="s">
        <v>693</v>
      </c>
      <c r="F42" s="273"/>
      <c r="G42" s="273" t="s">
        <v>694</v>
      </c>
      <c r="H42" s="273"/>
      <c r="I42" s="273"/>
      <c r="J42" s="273"/>
      <c r="K42" s="271"/>
    </row>
    <row r="43" s="1" customFormat="1" ht="15" customHeight="1">
      <c r="B43" s="274"/>
      <c r="C43" s="275"/>
      <c r="D43" s="273"/>
      <c r="E43" s="276"/>
      <c r="F43" s="273"/>
      <c r="G43" s="273" t="s">
        <v>695</v>
      </c>
      <c r="H43" s="273"/>
      <c r="I43" s="273"/>
      <c r="J43" s="273"/>
      <c r="K43" s="271"/>
    </row>
    <row r="44" s="1" customFormat="1" ht="15" customHeight="1">
      <c r="B44" s="274"/>
      <c r="C44" s="275"/>
      <c r="D44" s="273"/>
      <c r="E44" s="276" t="s">
        <v>696</v>
      </c>
      <c r="F44" s="273"/>
      <c r="G44" s="273" t="s">
        <v>697</v>
      </c>
      <c r="H44" s="273"/>
      <c r="I44" s="273"/>
      <c r="J44" s="273"/>
      <c r="K44" s="271"/>
    </row>
    <row r="45" s="1" customFormat="1" ht="15" customHeight="1">
      <c r="B45" s="274"/>
      <c r="C45" s="275"/>
      <c r="D45" s="273"/>
      <c r="E45" s="276" t="s">
        <v>111</v>
      </c>
      <c r="F45" s="273"/>
      <c r="G45" s="273" t="s">
        <v>698</v>
      </c>
      <c r="H45" s="273"/>
      <c r="I45" s="273"/>
      <c r="J45" s="273"/>
      <c r="K45" s="271"/>
    </row>
    <row r="46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="1" customFormat="1" ht="15" customHeight="1">
      <c r="B47" s="274"/>
      <c r="C47" s="275"/>
      <c r="D47" s="273" t="s">
        <v>699</v>
      </c>
      <c r="E47" s="273"/>
      <c r="F47" s="273"/>
      <c r="G47" s="273"/>
      <c r="H47" s="273"/>
      <c r="I47" s="273"/>
      <c r="J47" s="273"/>
      <c r="K47" s="271"/>
    </row>
    <row r="48" s="1" customFormat="1" ht="15" customHeight="1">
      <c r="B48" s="274"/>
      <c r="C48" s="275"/>
      <c r="D48" s="275"/>
      <c r="E48" s="273" t="s">
        <v>700</v>
      </c>
      <c r="F48" s="273"/>
      <c r="G48" s="273"/>
      <c r="H48" s="273"/>
      <c r="I48" s="273"/>
      <c r="J48" s="273"/>
      <c r="K48" s="271"/>
    </row>
    <row r="49" s="1" customFormat="1" ht="15" customHeight="1">
      <c r="B49" s="274"/>
      <c r="C49" s="275"/>
      <c r="D49" s="275"/>
      <c r="E49" s="273" t="s">
        <v>701</v>
      </c>
      <c r="F49" s="273"/>
      <c r="G49" s="273"/>
      <c r="H49" s="273"/>
      <c r="I49" s="273"/>
      <c r="J49" s="273"/>
      <c r="K49" s="271"/>
    </row>
    <row r="50" s="1" customFormat="1" ht="15" customHeight="1">
      <c r="B50" s="274"/>
      <c r="C50" s="275"/>
      <c r="D50" s="275"/>
      <c r="E50" s="273" t="s">
        <v>702</v>
      </c>
      <c r="F50" s="273"/>
      <c r="G50" s="273"/>
      <c r="H50" s="273"/>
      <c r="I50" s="273"/>
      <c r="J50" s="273"/>
      <c r="K50" s="271"/>
    </row>
    <row r="51" s="1" customFormat="1" ht="15" customHeight="1">
      <c r="B51" s="274"/>
      <c r="C51" s="275"/>
      <c r="D51" s="273" t="s">
        <v>703</v>
      </c>
      <c r="E51" s="273"/>
      <c r="F51" s="273"/>
      <c r="G51" s="273"/>
      <c r="H51" s="273"/>
      <c r="I51" s="273"/>
      <c r="J51" s="273"/>
      <c r="K51" s="271"/>
    </row>
    <row r="52" s="1" customFormat="1" ht="25.5" customHeight="1">
      <c r="B52" s="269"/>
      <c r="C52" s="270" t="s">
        <v>704</v>
      </c>
      <c r="D52" s="270"/>
      <c r="E52" s="270"/>
      <c r="F52" s="270"/>
      <c r="G52" s="270"/>
      <c r="H52" s="270"/>
      <c r="I52" s="270"/>
      <c r="J52" s="270"/>
      <c r="K52" s="271"/>
    </row>
    <row r="53" s="1" customFormat="1" ht="5.25" customHeight="1">
      <c r="B53" s="269"/>
      <c r="C53" s="272"/>
      <c r="D53" s="272"/>
      <c r="E53" s="272"/>
      <c r="F53" s="272"/>
      <c r="G53" s="272"/>
      <c r="H53" s="272"/>
      <c r="I53" s="272"/>
      <c r="J53" s="272"/>
      <c r="K53" s="271"/>
    </row>
    <row r="54" s="1" customFormat="1" ht="15" customHeight="1">
      <c r="B54" s="269"/>
      <c r="C54" s="273" t="s">
        <v>705</v>
      </c>
      <c r="D54" s="273"/>
      <c r="E54" s="273"/>
      <c r="F54" s="273"/>
      <c r="G54" s="273"/>
      <c r="H54" s="273"/>
      <c r="I54" s="273"/>
      <c r="J54" s="273"/>
      <c r="K54" s="271"/>
    </row>
    <row r="55" s="1" customFormat="1" ht="15" customHeight="1">
      <c r="B55" s="269"/>
      <c r="C55" s="273" t="s">
        <v>706</v>
      </c>
      <c r="D55" s="273"/>
      <c r="E55" s="273"/>
      <c r="F55" s="273"/>
      <c r="G55" s="273"/>
      <c r="H55" s="273"/>
      <c r="I55" s="273"/>
      <c r="J55" s="273"/>
      <c r="K55" s="271"/>
    </row>
    <row r="56" s="1" customFormat="1" ht="12.75" customHeight="1">
      <c r="B56" s="269"/>
      <c r="C56" s="273"/>
      <c r="D56" s="273"/>
      <c r="E56" s="273"/>
      <c r="F56" s="273"/>
      <c r="G56" s="273"/>
      <c r="H56" s="273"/>
      <c r="I56" s="273"/>
      <c r="J56" s="273"/>
      <c r="K56" s="271"/>
    </row>
    <row r="57" s="1" customFormat="1" ht="15" customHeight="1">
      <c r="B57" s="269"/>
      <c r="C57" s="273" t="s">
        <v>707</v>
      </c>
      <c r="D57" s="273"/>
      <c r="E57" s="273"/>
      <c r="F57" s="273"/>
      <c r="G57" s="273"/>
      <c r="H57" s="273"/>
      <c r="I57" s="273"/>
      <c r="J57" s="273"/>
      <c r="K57" s="271"/>
    </row>
    <row r="58" s="1" customFormat="1" ht="15" customHeight="1">
      <c r="B58" s="269"/>
      <c r="C58" s="275"/>
      <c r="D58" s="273" t="s">
        <v>708</v>
      </c>
      <c r="E58" s="273"/>
      <c r="F58" s="273"/>
      <c r="G58" s="273"/>
      <c r="H58" s="273"/>
      <c r="I58" s="273"/>
      <c r="J58" s="273"/>
      <c r="K58" s="271"/>
    </row>
    <row r="59" s="1" customFormat="1" ht="15" customHeight="1">
      <c r="B59" s="269"/>
      <c r="C59" s="275"/>
      <c r="D59" s="273" t="s">
        <v>709</v>
      </c>
      <c r="E59" s="273"/>
      <c r="F59" s="273"/>
      <c r="G59" s="273"/>
      <c r="H59" s="273"/>
      <c r="I59" s="273"/>
      <c r="J59" s="273"/>
      <c r="K59" s="271"/>
    </row>
    <row r="60" s="1" customFormat="1" ht="15" customHeight="1">
      <c r="B60" s="269"/>
      <c r="C60" s="275"/>
      <c r="D60" s="273" t="s">
        <v>710</v>
      </c>
      <c r="E60" s="273"/>
      <c r="F60" s="273"/>
      <c r="G60" s="273"/>
      <c r="H60" s="273"/>
      <c r="I60" s="273"/>
      <c r="J60" s="273"/>
      <c r="K60" s="271"/>
    </row>
    <row r="61" s="1" customFormat="1" ht="15" customHeight="1">
      <c r="B61" s="269"/>
      <c r="C61" s="275"/>
      <c r="D61" s="273" t="s">
        <v>711</v>
      </c>
      <c r="E61" s="273"/>
      <c r="F61" s="273"/>
      <c r="G61" s="273"/>
      <c r="H61" s="273"/>
      <c r="I61" s="273"/>
      <c r="J61" s="273"/>
      <c r="K61" s="271"/>
    </row>
    <row r="62" s="1" customFormat="1" ht="15" customHeight="1">
      <c r="B62" s="269"/>
      <c r="C62" s="275"/>
      <c r="D62" s="278" t="s">
        <v>712</v>
      </c>
      <c r="E62" s="278"/>
      <c r="F62" s="278"/>
      <c r="G62" s="278"/>
      <c r="H62" s="278"/>
      <c r="I62" s="278"/>
      <c r="J62" s="278"/>
      <c r="K62" s="271"/>
    </row>
    <row r="63" s="1" customFormat="1" ht="15" customHeight="1">
      <c r="B63" s="269"/>
      <c r="C63" s="275"/>
      <c r="D63" s="273" t="s">
        <v>713</v>
      </c>
      <c r="E63" s="273"/>
      <c r="F63" s="273"/>
      <c r="G63" s="273"/>
      <c r="H63" s="273"/>
      <c r="I63" s="273"/>
      <c r="J63" s="273"/>
      <c r="K63" s="271"/>
    </row>
    <row r="64" s="1" customFormat="1" ht="12.75" customHeight="1">
      <c r="B64" s="269"/>
      <c r="C64" s="275"/>
      <c r="D64" s="275"/>
      <c r="E64" s="279"/>
      <c r="F64" s="275"/>
      <c r="G64" s="275"/>
      <c r="H64" s="275"/>
      <c r="I64" s="275"/>
      <c r="J64" s="275"/>
      <c r="K64" s="271"/>
    </row>
    <row r="65" s="1" customFormat="1" ht="15" customHeight="1">
      <c r="B65" s="269"/>
      <c r="C65" s="275"/>
      <c r="D65" s="273" t="s">
        <v>714</v>
      </c>
      <c r="E65" s="273"/>
      <c r="F65" s="273"/>
      <c r="G65" s="273"/>
      <c r="H65" s="273"/>
      <c r="I65" s="273"/>
      <c r="J65" s="273"/>
      <c r="K65" s="271"/>
    </row>
    <row r="66" s="1" customFormat="1" ht="15" customHeight="1">
      <c r="B66" s="269"/>
      <c r="C66" s="275"/>
      <c r="D66" s="278" t="s">
        <v>715</v>
      </c>
      <c r="E66" s="278"/>
      <c r="F66" s="278"/>
      <c r="G66" s="278"/>
      <c r="H66" s="278"/>
      <c r="I66" s="278"/>
      <c r="J66" s="278"/>
      <c r="K66" s="271"/>
    </row>
    <row r="67" s="1" customFormat="1" ht="15" customHeight="1">
      <c r="B67" s="269"/>
      <c r="C67" s="275"/>
      <c r="D67" s="273" t="s">
        <v>716</v>
      </c>
      <c r="E67" s="273"/>
      <c r="F67" s="273"/>
      <c r="G67" s="273"/>
      <c r="H67" s="273"/>
      <c r="I67" s="273"/>
      <c r="J67" s="273"/>
      <c r="K67" s="271"/>
    </row>
    <row r="68" s="1" customFormat="1" ht="15" customHeight="1">
      <c r="B68" s="269"/>
      <c r="C68" s="275"/>
      <c r="D68" s="273" t="s">
        <v>717</v>
      </c>
      <c r="E68" s="273"/>
      <c r="F68" s="273"/>
      <c r="G68" s="273"/>
      <c r="H68" s="273"/>
      <c r="I68" s="273"/>
      <c r="J68" s="273"/>
      <c r="K68" s="271"/>
    </row>
    <row r="69" s="1" customFormat="1" ht="15" customHeight="1">
      <c r="B69" s="269"/>
      <c r="C69" s="275"/>
      <c r="D69" s="273" t="s">
        <v>718</v>
      </c>
      <c r="E69" s="273"/>
      <c r="F69" s="273"/>
      <c r="G69" s="273"/>
      <c r="H69" s="273"/>
      <c r="I69" s="273"/>
      <c r="J69" s="273"/>
      <c r="K69" s="271"/>
    </row>
    <row r="70" s="1" customFormat="1" ht="15" customHeight="1">
      <c r="B70" s="269"/>
      <c r="C70" s="275"/>
      <c r="D70" s="273" t="s">
        <v>719</v>
      </c>
      <c r="E70" s="273"/>
      <c r="F70" s="273"/>
      <c r="G70" s="273"/>
      <c r="H70" s="273"/>
      <c r="I70" s="273"/>
      <c r="J70" s="273"/>
      <c r="K70" s="271"/>
    </row>
    <row r="7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="1" customFormat="1" ht="45" customHeight="1">
      <c r="B75" s="288"/>
      <c r="C75" s="289" t="s">
        <v>720</v>
      </c>
      <c r="D75" s="289"/>
      <c r="E75" s="289"/>
      <c r="F75" s="289"/>
      <c r="G75" s="289"/>
      <c r="H75" s="289"/>
      <c r="I75" s="289"/>
      <c r="J75" s="289"/>
      <c r="K75" s="290"/>
    </row>
    <row r="76" s="1" customFormat="1" ht="17.25" customHeight="1">
      <c r="B76" s="288"/>
      <c r="C76" s="291" t="s">
        <v>721</v>
      </c>
      <c r="D76" s="291"/>
      <c r="E76" s="291"/>
      <c r="F76" s="291" t="s">
        <v>722</v>
      </c>
      <c r="G76" s="292"/>
      <c r="H76" s="291" t="s">
        <v>59</v>
      </c>
      <c r="I76" s="291" t="s">
        <v>62</v>
      </c>
      <c r="J76" s="291" t="s">
        <v>723</v>
      </c>
      <c r="K76" s="290"/>
    </row>
    <row r="77" s="1" customFormat="1" ht="17.25" customHeight="1">
      <c r="B77" s="288"/>
      <c r="C77" s="293" t="s">
        <v>724</v>
      </c>
      <c r="D77" s="293"/>
      <c r="E77" s="293"/>
      <c r="F77" s="294" t="s">
        <v>725</v>
      </c>
      <c r="G77" s="295"/>
      <c r="H77" s="293"/>
      <c r="I77" s="293"/>
      <c r="J77" s="293" t="s">
        <v>726</v>
      </c>
      <c r="K77" s="290"/>
    </row>
    <row r="78" s="1" customFormat="1" ht="5.25" customHeight="1">
      <c r="B78" s="288"/>
      <c r="C78" s="296"/>
      <c r="D78" s="296"/>
      <c r="E78" s="296"/>
      <c r="F78" s="296"/>
      <c r="G78" s="297"/>
      <c r="H78" s="296"/>
      <c r="I78" s="296"/>
      <c r="J78" s="296"/>
      <c r="K78" s="290"/>
    </row>
    <row r="79" s="1" customFormat="1" ht="15" customHeight="1">
      <c r="B79" s="288"/>
      <c r="C79" s="276" t="s">
        <v>58</v>
      </c>
      <c r="D79" s="298"/>
      <c r="E79" s="298"/>
      <c r="F79" s="299" t="s">
        <v>727</v>
      </c>
      <c r="G79" s="300"/>
      <c r="H79" s="276" t="s">
        <v>728</v>
      </c>
      <c r="I79" s="276" t="s">
        <v>729</v>
      </c>
      <c r="J79" s="276">
        <v>20</v>
      </c>
      <c r="K79" s="290"/>
    </row>
    <row r="80" s="1" customFormat="1" ht="15" customHeight="1">
      <c r="B80" s="288"/>
      <c r="C80" s="276" t="s">
        <v>730</v>
      </c>
      <c r="D80" s="276"/>
      <c r="E80" s="276"/>
      <c r="F80" s="299" t="s">
        <v>727</v>
      </c>
      <c r="G80" s="300"/>
      <c r="H80" s="276" t="s">
        <v>731</v>
      </c>
      <c r="I80" s="276" t="s">
        <v>729</v>
      </c>
      <c r="J80" s="276">
        <v>120</v>
      </c>
      <c r="K80" s="290"/>
    </row>
    <row r="81" s="1" customFormat="1" ht="15" customHeight="1">
      <c r="B81" s="301"/>
      <c r="C81" s="276" t="s">
        <v>732</v>
      </c>
      <c r="D81" s="276"/>
      <c r="E81" s="276"/>
      <c r="F81" s="299" t="s">
        <v>733</v>
      </c>
      <c r="G81" s="300"/>
      <c r="H81" s="276" t="s">
        <v>734</v>
      </c>
      <c r="I81" s="276" t="s">
        <v>729</v>
      </c>
      <c r="J81" s="276">
        <v>50</v>
      </c>
      <c r="K81" s="290"/>
    </row>
    <row r="82" s="1" customFormat="1" ht="15" customHeight="1">
      <c r="B82" s="301"/>
      <c r="C82" s="276" t="s">
        <v>735</v>
      </c>
      <c r="D82" s="276"/>
      <c r="E82" s="276"/>
      <c r="F82" s="299" t="s">
        <v>727</v>
      </c>
      <c r="G82" s="300"/>
      <c r="H82" s="276" t="s">
        <v>736</v>
      </c>
      <c r="I82" s="276" t="s">
        <v>737</v>
      </c>
      <c r="J82" s="276"/>
      <c r="K82" s="290"/>
    </row>
    <row r="83" s="1" customFormat="1" ht="15" customHeight="1">
      <c r="B83" s="301"/>
      <c r="C83" s="302" t="s">
        <v>738</v>
      </c>
      <c r="D83" s="302"/>
      <c r="E83" s="302"/>
      <c r="F83" s="303" t="s">
        <v>733</v>
      </c>
      <c r="G83" s="302"/>
      <c r="H83" s="302" t="s">
        <v>739</v>
      </c>
      <c r="I83" s="302" t="s">
        <v>729</v>
      </c>
      <c r="J83" s="302">
        <v>15</v>
      </c>
      <c r="K83" s="290"/>
    </row>
    <row r="84" s="1" customFormat="1" ht="15" customHeight="1">
      <c r="B84" s="301"/>
      <c r="C84" s="302" t="s">
        <v>740</v>
      </c>
      <c r="D84" s="302"/>
      <c r="E84" s="302"/>
      <c r="F84" s="303" t="s">
        <v>733</v>
      </c>
      <c r="G84" s="302"/>
      <c r="H84" s="302" t="s">
        <v>741</v>
      </c>
      <c r="I84" s="302" t="s">
        <v>729</v>
      </c>
      <c r="J84" s="302">
        <v>15</v>
      </c>
      <c r="K84" s="290"/>
    </row>
    <row r="85" s="1" customFormat="1" ht="15" customHeight="1">
      <c r="B85" s="301"/>
      <c r="C85" s="302" t="s">
        <v>742</v>
      </c>
      <c r="D85" s="302"/>
      <c r="E85" s="302"/>
      <c r="F85" s="303" t="s">
        <v>733</v>
      </c>
      <c r="G85" s="302"/>
      <c r="H85" s="302" t="s">
        <v>743</v>
      </c>
      <c r="I85" s="302" t="s">
        <v>729</v>
      </c>
      <c r="J85" s="302">
        <v>20</v>
      </c>
      <c r="K85" s="290"/>
    </row>
    <row r="86" s="1" customFormat="1" ht="15" customHeight="1">
      <c r="B86" s="301"/>
      <c r="C86" s="302" t="s">
        <v>744</v>
      </c>
      <c r="D86" s="302"/>
      <c r="E86" s="302"/>
      <c r="F86" s="303" t="s">
        <v>733</v>
      </c>
      <c r="G86" s="302"/>
      <c r="H86" s="302" t="s">
        <v>745</v>
      </c>
      <c r="I86" s="302" t="s">
        <v>729</v>
      </c>
      <c r="J86" s="302">
        <v>20</v>
      </c>
      <c r="K86" s="290"/>
    </row>
    <row r="87" s="1" customFormat="1" ht="15" customHeight="1">
      <c r="B87" s="301"/>
      <c r="C87" s="276" t="s">
        <v>746</v>
      </c>
      <c r="D87" s="276"/>
      <c r="E87" s="276"/>
      <c r="F87" s="299" t="s">
        <v>733</v>
      </c>
      <c r="G87" s="300"/>
      <c r="H87" s="276" t="s">
        <v>747</v>
      </c>
      <c r="I87" s="276" t="s">
        <v>729</v>
      </c>
      <c r="J87" s="276">
        <v>50</v>
      </c>
      <c r="K87" s="290"/>
    </row>
    <row r="88" s="1" customFormat="1" ht="15" customHeight="1">
      <c r="B88" s="301"/>
      <c r="C88" s="276" t="s">
        <v>748</v>
      </c>
      <c r="D88" s="276"/>
      <c r="E88" s="276"/>
      <c r="F88" s="299" t="s">
        <v>733</v>
      </c>
      <c r="G88" s="300"/>
      <c r="H88" s="276" t="s">
        <v>749</v>
      </c>
      <c r="I88" s="276" t="s">
        <v>729</v>
      </c>
      <c r="J88" s="276">
        <v>20</v>
      </c>
      <c r="K88" s="290"/>
    </row>
    <row r="89" s="1" customFormat="1" ht="15" customHeight="1">
      <c r="B89" s="301"/>
      <c r="C89" s="276" t="s">
        <v>750</v>
      </c>
      <c r="D89" s="276"/>
      <c r="E89" s="276"/>
      <c r="F89" s="299" t="s">
        <v>733</v>
      </c>
      <c r="G89" s="300"/>
      <c r="H89" s="276" t="s">
        <v>751</v>
      </c>
      <c r="I89" s="276" t="s">
        <v>729</v>
      </c>
      <c r="J89" s="276">
        <v>20</v>
      </c>
      <c r="K89" s="290"/>
    </row>
    <row r="90" s="1" customFormat="1" ht="15" customHeight="1">
      <c r="B90" s="301"/>
      <c r="C90" s="276" t="s">
        <v>752</v>
      </c>
      <c r="D90" s="276"/>
      <c r="E90" s="276"/>
      <c r="F90" s="299" t="s">
        <v>733</v>
      </c>
      <c r="G90" s="300"/>
      <c r="H90" s="276" t="s">
        <v>753</v>
      </c>
      <c r="I90" s="276" t="s">
        <v>729</v>
      </c>
      <c r="J90" s="276">
        <v>50</v>
      </c>
      <c r="K90" s="290"/>
    </row>
    <row r="91" s="1" customFormat="1" ht="15" customHeight="1">
      <c r="B91" s="301"/>
      <c r="C91" s="276" t="s">
        <v>754</v>
      </c>
      <c r="D91" s="276"/>
      <c r="E91" s="276"/>
      <c r="F91" s="299" t="s">
        <v>733</v>
      </c>
      <c r="G91" s="300"/>
      <c r="H91" s="276" t="s">
        <v>754</v>
      </c>
      <c r="I91" s="276" t="s">
        <v>729</v>
      </c>
      <c r="J91" s="276">
        <v>50</v>
      </c>
      <c r="K91" s="290"/>
    </row>
    <row r="92" s="1" customFormat="1" ht="15" customHeight="1">
      <c r="B92" s="301"/>
      <c r="C92" s="276" t="s">
        <v>755</v>
      </c>
      <c r="D92" s="276"/>
      <c r="E92" s="276"/>
      <c r="F92" s="299" t="s">
        <v>733</v>
      </c>
      <c r="G92" s="300"/>
      <c r="H92" s="276" t="s">
        <v>756</v>
      </c>
      <c r="I92" s="276" t="s">
        <v>729</v>
      </c>
      <c r="J92" s="276">
        <v>255</v>
      </c>
      <c r="K92" s="290"/>
    </row>
    <row r="93" s="1" customFormat="1" ht="15" customHeight="1">
      <c r="B93" s="301"/>
      <c r="C93" s="276" t="s">
        <v>757</v>
      </c>
      <c r="D93" s="276"/>
      <c r="E93" s="276"/>
      <c r="F93" s="299" t="s">
        <v>727</v>
      </c>
      <c r="G93" s="300"/>
      <c r="H93" s="276" t="s">
        <v>758</v>
      </c>
      <c r="I93" s="276" t="s">
        <v>759</v>
      </c>
      <c r="J93" s="276"/>
      <c r="K93" s="290"/>
    </row>
    <row r="94" s="1" customFormat="1" ht="15" customHeight="1">
      <c r="B94" s="301"/>
      <c r="C94" s="276" t="s">
        <v>760</v>
      </c>
      <c r="D94" s="276"/>
      <c r="E94" s="276"/>
      <c r="F94" s="299" t="s">
        <v>727</v>
      </c>
      <c r="G94" s="300"/>
      <c r="H94" s="276" t="s">
        <v>761</v>
      </c>
      <c r="I94" s="276" t="s">
        <v>762</v>
      </c>
      <c r="J94" s="276"/>
      <c r="K94" s="290"/>
    </row>
    <row r="95" s="1" customFormat="1" ht="15" customHeight="1">
      <c r="B95" s="301"/>
      <c r="C95" s="276" t="s">
        <v>763</v>
      </c>
      <c r="D95" s="276"/>
      <c r="E95" s="276"/>
      <c r="F95" s="299" t="s">
        <v>727</v>
      </c>
      <c r="G95" s="300"/>
      <c r="H95" s="276" t="s">
        <v>763</v>
      </c>
      <c r="I95" s="276" t="s">
        <v>762</v>
      </c>
      <c r="J95" s="276"/>
      <c r="K95" s="290"/>
    </row>
    <row r="96" s="1" customFormat="1" ht="15" customHeight="1">
      <c r="B96" s="301"/>
      <c r="C96" s="276" t="s">
        <v>43</v>
      </c>
      <c r="D96" s="276"/>
      <c r="E96" s="276"/>
      <c r="F96" s="299" t="s">
        <v>727</v>
      </c>
      <c r="G96" s="300"/>
      <c r="H96" s="276" t="s">
        <v>764</v>
      </c>
      <c r="I96" s="276" t="s">
        <v>762</v>
      </c>
      <c r="J96" s="276"/>
      <c r="K96" s="290"/>
    </row>
    <row r="97" s="1" customFormat="1" ht="15" customHeight="1">
      <c r="B97" s="301"/>
      <c r="C97" s="276" t="s">
        <v>53</v>
      </c>
      <c r="D97" s="276"/>
      <c r="E97" s="276"/>
      <c r="F97" s="299" t="s">
        <v>727</v>
      </c>
      <c r="G97" s="300"/>
      <c r="H97" s="276" t="s">
        <v>765</v>
      </c>
      <c r="I97" s="276" t="s">
        <v>762</v>
      </c>
      <c r="J97" s="276"/>
      <c r="K97" s="290"/>
    </row>
    <row r="98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="1" customFormat="1" ht="45" customHeight="1">
      <c r="B102" s="288"/>
      <c r="C102" s="289" t="s">
        <v>766</v>
      </c>
      <c r="D102" s="289"/>
      <c r="E102" s="289"/>
      <c r="F102" s="289"/>
      <c r="G102" s="289"/>
      <c r="H102" s="289"/>
      <c r="I102" s="289"/>
      <c r="J102" s="289"/>
      <c r="K102" s="290"/>
    </row>
    <row r="103" s="1" customFormat="1" ht="17.25" customHeight="1">
      <c r="B103" s="288"/>
      <c r="C103" s="291" t="s">
        <v>721</v>
      </c>
      <c r="D103" s="291"/>
      <c r="E103" s="291"/>
      <c r="F103" s="291" t="s">
        <v>722</v>
      </c>
      <c r="G103" s="292"/>
      <c r="H103" s="291" t="s">
        <v>59</v>
      </c>
      <c r="I103" s="291" t="s">
        <v>62</v>
      </c>
      <c r="J103" s="291" t="s">
        <v>723</v>
      </c>
      <c r="K103" s="290"/>
    </row>
    <row r="104" s="1" customFormat="1" ht="17.25" customHeight="1">
      <c r="B104" s="288"/>
      <c r="C104" s="293" t="s">
        <v>724</v>
      </c>
      <c r="D104" s="293"/>
      <c r="E104" s="293"/>
      <c r="F104" s="294" t="s">
        <v>725</v>
      </c>
      <c r="G104" s="295"/>
      <c r="H104" s="293"/>
      <c r="I104" s="293"/>
      <c r="J104" s="293" t="s">
        <v>726</v>
      </c>
      <c r="K104" s="290"/>
    </row>
    <row r="105" s="1" customFormat="1" ht="5.25" customHeight="1">
      <c r="B105" s="288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="1" customFormat="1" ht="15" customHeight="1">
      <c r="B106" s="288"/>
      <c r="C106" s="276" t="s">
        <v>58</v>
      </c>
      <c r="D106" s="298"/>
      <c r="E106" s="298"/>
      <c r="F106" s="299" t="s">
        <v>727</v>
      </c>
      <c r="G106" s="276"/>
      <c r="H106" s="276" t="s">
        <v>767</v>
      </c>
      <c r="I106" s="276" t="s">
        <v>729</v>
      </c>
      <c r="J106" s="276">
        <v>20</v>
      </c>
      <c r="K106" s="290"/>
    </row>
    <row r="107" s="1" customFormat="1" ht="15" customHeight="1">
      <c r="B107" s="288"/>
      <c r="C107" s="276" t="s">
        <v>730</v>
      </c>
      <c r="D107" s="276"/>
      <c r="E107" s="276"/>
      <c r="F107" s="299" t="s">
        <v>727</v>
      </c>
      <c r="G107" s="276"/>
      <c r="H107" s="276" t="s">
        <v>767</v>
      </c>
      <c r="I107" s="276" t="s">
        <v>729</v>
      </c>
      <c r="J107" s="276">
        <v>120</v>
      </c>
      <c r="K107" s="290"/>
    </row>
    <row r="108" s="1" customFormat="1" ht="15" customHeight="1">
      <c r="B108" s="301"/>
      <c r="C108" s="276" t="s">
        <v>732</v>
      </c>
      <c r="D108" s="276"/>
      <c r="E108" s="276"/>
      <c r="F108" s="299" t="s">
        <v>733</v>
      </c>
      <c r="G108" s="276"/>
      <c r="H108" s="276" t="s">
        <v>767</v>
      </c>
      <c r="I108" s="276" t="s">
        <v>729</v>
      </c>
      <c r="J108" s="276">
        <v>50</v>
      </c>
      <c r="K108" s="290"/>
    </row>
    <row r="109" s="1" customFormat="1" ht="15" customHeight="1">
      <c r="B109" s="301"/>
      <c r="C109" s="276" t="s">
        <v>735</v>
      </c>
      <c r="D109" s="276"/>
      <c r="E109" s="276"/>
      <c r="F109" s="299" t="s">
        <v>727</v>
      </c>
      <c r="G109" s="276"/>
      <c r="H109" s="276" t="s">
        <v>767</v>
      </c>
      <c r="I109" s="276" t="s">
        <v>737</v>
      </c>
      <c r="J109" s="276"/>
      <c r="K109" s="290"/>
    </row>
    <row r="110" s="1" customFormat="1" ht="15" customHeight="1">
      <c r="B110" s="301"/>
      <c r="C110" s="276" t="s">
        <v>746</v>
      </c>
      <c r="D110" s="276"/>
      <c r="E110" s="276"/>
      <c r="F110" s="299" t="s">
        <v>733</v>
      </c>
      <c r="G110" s="276"/>
      <c r="H110" s="276" t="s">
        <v>767</v>
      </c>
      <c r="I110" s="276" t="s">
        <v>729</v>
      </c>
      <c r="J110" s="276">
        <v>50</v>
      </c>
      <c r="K110" s="290"/>
    </row>
    <row r="111" s="1" customFormat="1" ht="15" customHeight="1">
      <c r="B111" s="301"/>
      <c r="C111" s="276" t="s">
        <v>754</v>
      </c>
      <c r="D111" s="276"/>
      <c r="E111" s="276"/>
      <c r="F111" s="299" t="s">
        <v>733</v>
      </c>
      <c r="G111" s="276"/>
      <c r="H111" s="276" t="s">
        <v>767</v>
      </c>
      <c r="I111" s="276" t="s">
        <v>729</v>
      </c>
      <c r="J111" s="276">
        <v>50</v>
      </c>
      <c r="K111" s="290"/>
    </row>
    <row r="112" s="1" customFormat="1" ht="15" customHeight="1">
      <c r="B112" s="301"/>
      <c r="C112" s="276" t="s">
        <v>752</v>
      </c>
      <c r="D112" s="276"/>
      <c r="E112" s="276"/>
      <c r="F112" s="299" t="s">
        <v>733</v>
      </c>
      <c r="G112" s="276"/>
      <c r="H112" s="276" t="s">
        <v>767</v>
      </c>
      <c r="I112" s="276" t="s">
        <v>729</v>
      </c>
      <c r="J112" s="276">
        <v>50</v>
      </c>
      <c r="K112" s="290"/>
    </row>
    <row r="113" s="1" customFormat="1" ht="15" customHeight="1">
      <c r="B113" s="301"/>
      <c r="C113" s="276" t="s">
        <v>58</v>
      </c>
      <c r="D113" s="276"/>
      <c r="E113" s="276"/>
      <c r="F113" s="299" t="s">
        <v>727</v>
      </c>
      <c r="G113" s="276"/>
      <c r="H113" s="276" t="s">
        <v>768</v>
      </c>
      <c r="I113" s="276" t="s">
        <v>729</v>
      </c>
      <c r="J113" s="276">
        <v>20</v>
      </c>
      <c r="K113" s="290"/>
    </row>
    <row r="114" s="1" customFormat="1" ht="15" customHeight="1">
      <c r="B114" s="301"/>
      <c r="C114" s="276" t="s">
        <v>769</v>
      </c>
      <c r="D114" s="276"/>
      <c r="E114" s="276"/>
      <c r="F114" s="299" t="s">
        <v>727</v>
      </c>
      <c r="G114" s="276"/>
      <c r="H114" s="276" t="s">
        <v>770</v>
      </c>
      <c r="I114" s="276" t="s">
        <v>729</v>
      </c>
      <c r="J114" s="276">
        <v>120</v>
      </c>
      <c r="K114" s="290"/>
    </row>
    <row r="115" s="1" customFormat="1" ht="15" customHeight="1">
      <c r="B115" s="301"/>
      <c r="C115" s="276" t="s">
        <v>43</v>
      </c>
      <c r="D115" s="276"/>
      <c r="E115" s="276"/>
      <c r="F115" s="299" t="s">
        <v>727</v>
      </c>
      <c r="G115" s="276"/>
      <c r="H115" s="276" t="s">
        <v>771</v>
      </c>
      <c r="I115" s="276" t="s">
        <v>762</v>
      </c>
      <c r="J115" s="276"/>
      <c r="K115" s="290"/>
    </row>
    <row r="116" s="1" customFormat="1" ht="15" customHeight="1">
      <c r="B116" s="301"/>
      <c r="C116" s="276" t="s">
        <v>53</v>
      </c>
      <c r="D116" s="276"/>
      <c r="E116" s="276"/>
      <c r="F116" s="299" t="s">
        <v>727</v>
      </c>
      <c r="G116" s="276"/>
      <c r="H116" s="276" t="s">
        <v>772</v>
      </c>
      <c r="I116" s="276" t="s">
        <v>762</v>
      </c>
      <c r="J116" s="276"/>
      <c r="K116" s="290"/>
    </row>
    <row r="117" s="1" customFormat="1" ht="15" customHeight="1">
      <c r="B117" s="301"/>
      <c r="C117" s="276" t="s">
        <v>62</v>
      </c>
      <c r="D117" s="276"/>
      <c r="E117" s="276"/>
      <c r="F117" s="299" t="s">
        <v>727</v>
      </c>
      <c r="G117" s="276"/>
      <c r="H117" s="276" t="s">
        <v>773</v>
      </c>
      <c r="I117" s="276" t="s">
        <v>774</v>
      </c>
      <c r="J117" s="276"/>
      <c r="K117" s="290"/>
    </row>
    <row r="118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="1" customFormat="1" ht="45" customHeight="1">
      <c r="B122" s="317"/>
      <c r="C122" s="267" t="s">
        <v>775</v>
      </c>
      <c r="D122" s="267"/>
      <c r="E122" s="267"/>
      <c r="F122" s="267"/>
      <c r="G122" s="267"/>
      <c r="H122" s="267"/>
      <c r="I122" s="267"/>
      <c r="J122" s="267"/>
      <c r="K122" s="318"/>
    </row>
    <row r="123" s="1" customFormat="1" ht="17.25" customHeight="1">
      <c r="B123" s="319"/>
      <c r="C123" s="291" t="s">
        <v>721</v>
      </c>
      <c r="D123" s="291"/>
      <c r="E123" s="291"/>
      <c r="F123" s="291" t="s">
        <v>722</v>
      </c>
      <c r="G123" s="292"/>
      <c r="H123" s="291" t="s">
        <v>59</v>
      </c>
      <c r="I123" s="291" t="s">
        <v>62</v>
      </c>
      <c r="J123" s="291" t="s">
        <v>723</v>
      </c>
      <c r="K123" s="320"/>
    </row>
    <row r="124" s="1" customFormat="1" ht="17.25" customHeight="1">
      <c r="B124" s="319"/>
      <c r="C124" s="293" t="s">
        <v>724</v>
      </c>
      <c r="D124" s="293"/>
      <c r="E124" s="293"/>
      <c r="F124" s="294" t="s">
        <v>725</v>
      </c>
      <c r="G124" s="295"/>
      <c r="H124" s="293"/>
      <c r="I124" s="293"/>
      <c r="J124" s="293" t="s">
        <v>726</v>
      </c>
      <c r="K124" s="320"/>
    </row>
    <row r="125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="1" customFormat="1" ht="15" customHeight="1">
      <c r="B126" s="321"/>
      <c r="C126" s="276" t="s">
        <v>730</v>
      </c>
      <c r="D126" s="298"/>
      <c r="E126" s="298"/>
      <c r="F126" s="299" t="s">
        <v>727</v>
      </c>
      <c r="G126" s="276"/>
      <c r="H126" s="276" t="s">
        <v>767</v>
      </c>
      <c r="I126" s="276" t="s">
        <v>729</v>
      </c>
      <c r="J126" s="276">
        <v>120</v>
      </c>
      <c r="K126" s="324"/>
    </row>
    <row r="127" s="1" customFormat="1" ht="15" customHeight="1">
      <c r="B127" s="321"/>
      <c r="C127" s="276" t="s">
        <v>776</v>
      </c>
      <c r="D127" s="276"/>
      <c r="E127" s="276"/>
      <c r="F127" s="299" t="s">
        <v>727</v>
      </c>
      <c r="G127" s="276"/>
      <c r="H127" s="276" t="s">
        <v>777</v>
      </c>
      <c r="I127" s="276" t="s">
        <v>729</v>
      </c>
      <c r="J127" s="276" t="s">
        <v>778</v>
      </c>
      <c r="K127" s="324"/>
    </row>
    <row r="128" s="1" customFormat="1" ht="15" customHeight="1">
      <c r="B128" s="321"/>
      <c r="C128" s="276" t="s">
        <v>675</v>
      </c>
      <c r="D128" s="276"/>
      <c r="E128" s="276"/>
      <c r="F128" s="299" t="s">
        <v>727</v>
      </c>
      <c r="G128" s="276"/>
      <c r="H128" s="276" t="s">
        <v>779</v>
      </c>
      <c r="I128" s="276" t="s">
        <v>729</v>
      </c>
      <c r="J128" s="276" t="s">
        <v>778</v>
      </c>
      <c r="K128" s="324"/>
    </row>
    <row r="129" s="1" customFormat="1" ht="15" customHeight="1">
      <c r="B129" s="321"/>
      <c r="C129" s="276" t="s">
        <v>738</v>
      </c>
      <c r="D129" s="276"/>
      <c r="E129" s="276"/>
      <c r="F129" s="299" t="s">
        <v>733</v>
      </c>
      <c r="G129" s="276"/>
      <c r="H129" s="276" t="s">
        <v>739</v>
      </c>
      <c r="I129" s="276" t="s">
        <v>729</v>
      </c>
      <c r="J129" s="276">
        <v>15</v>
      </c>
      <c r="K129" s="324"/>
    </row>
    <row r="130" s="1" customFormat="1" ht="15" customHeight="1">
      <c r="B130" s="321"/>
      <c r="C130" s="302" t="s">
        <v>740</v>
      </c>
      <c r="D130" s="302"/>
      <c r="E130" s="302"/>
      <c r="F130" s="303" t="s">
        <v>733</v>
      </c>
      <c r="G130" s="302"/>
      <c r="H130" s="302" t="s">
        <v>741</v>
      </c>
      <c r="I130" s="302" t="s">
        <v>729</v>
      </c>
      <c r="J130" s="302">
        <v>15</v>
      </c>
      <c r="K130" s="324"/>
    </row>
    <row r="131" s="1" customFormat="1" ht="15" customHeight="1">
      <c r="B131" s="321"/>
      <c r="C131" s="302" t="s">
        <v>742</v>
      </c>
      <c r="D131" s="302"/>
      <c r="E131" s="302"/>
      <c r="F131" s="303" t="s">
        <v>733</v>
      </c>
      <c r="G131" s="302"/>
      <c r="H131" s="302" t="s">
        <v>743</v>
      </c>
      <c r="I131" s="302" t="s">
        <v>729</v>
      </c>
      <c r="J131" s="302">
        <v>20</v>
      </c>
      <c r="K131" s="324"/>
    </row>
    <row r="132" s="1" customFormat="1" ht="15" customHeight="1">
      <c r="B132" s="321"/>
      <c r="C132" s="302" t="s">
        <v>744</v>
      </c>
      <c r="D132" s="302"/>
      <c r="E132" s="302"/>
      <c r="F132" s="303" t="s">
        <v>733</v>
      </c>
      <c r="G132" s="302"/>
      <c r="H132" s="302" t="s">
        <v>745</v>
      </c>
      <c r="I132" s="302" t="s">
        <v>729</v>
      </c>
      <c r="J132" s="302">
        <v>20</v>
      </c>
      <c r="K132" s="324"/>
    </row>
    <row r="133" s="1" customFormat="1" ht="15" customHeight="1">
      <c r="B133" s="321"/>
      <c r="C133" s="276" t="s">
        <v>732</v>
      </c>
      <c r="D133" s="276"/>
      <c r="E133" s="276"/>
      <c r="F133" s="299" t="s">
        <v>733</v>
      </c>
      <c r="G133" s="276"/>
      <c r="H133" s="276" t="s">
        <v>767</v>
      </c>
      <c r="I133" s="276" t="s">
        <v>729</v>
      </c>
      <c r="J133" s="276">
        <v>50</v>
      </c>
      <c r="K133" s="324"/>
    </row>
    <row r="134" s="1" customFormat="1" ht="15" customHeight="1">
      <c r="B134" s="321"/>
      <c r="C134" s="276" t="s">
        <v>746</v>
      </c>
      <c r="D134" s="276"/>
      <c r="E134" s="276"/>
      <c r="F134" s="299" t="s">
        <v>733</v>
      </c>
      <c r="G134" s="276"/>
      <c r="H134" s="276" t="s">
        <v>767</v>
      </c>
      <c r="I134" s="276" t="s">
        <v>729</v>
      </c>
      <c r="J134" s="276">
        <v>50</v>
      </c>
      <c r="K134" s="324"/>
    </row>
    <row r="135" s="1" customFormat="1" ht="15" customHeight="1">
      <c r="B135" s="321"/>
      <c r="C135" s="276" t="s">
        <v>752</v>
      </c>
      <c r="D135" s="276"/>
      <c r="E135" s="276"/>
      <c r="F135" s="299" t="s">
        <v>733</v>
      </c>
      <c r="G135" s="276"/>
      <c r="H135" s="276" t="s">
        <v>767</v>
      </c>
      <c r="I135" s="276" t="s">
        <v>729</v>
      </c>
      <c r="J135" s="276">
        <v>50</v>
      </c>
      <c r="K135" s="324"/>
    </row>
    <row r="136" s="1" customFormat="1" ht="15" customHeight="1">
      <c r="B136" s="321"/>
      <c r="C136" s="276" t="s">
        <v>754</v>
      </c>
      <c r="D136" s="276"/>
      <c r="E136" s="276"/>
      <c r="F136" s="299" t="s">
        <v>733</v>
      </c>
      <c r="G136" s="276"/>
      <c r="H136" s="276" t="s">
        <v>767</v>
      </c>
      <c r="I136" s="276" t="s">
        <v>729</v>
      </c>
      <c r="J136" s="276">
        <v>50</v>
      </c>
      <c r="K136" s="324"/>
    </row>
    <row r="137" s="1" customFormat="1" ht="15" customHeight="1">
      <c r="B137" s="321"/>
      <c r="C137" s="276" t="s">
        <v>755</v>
      </c>
      <c r="D137" s="276"/>
      <c r="E137" s="276"/>
      <c r="F137" s="299" t="s">
        <v>733</v>
      </c>
      <c r="G137" s="276"/>
      <c r="H137" s="276" t="s">
        <v>780</v>
      </c>
      <c r="I137" s="276" t="s">
        <v>729</v>
      </c>
      <c r="J137" s="276">
        <v>255</v>
      </c>
      <c r="K137" s="324"/>
    </row>
    <row r="138" s="1" customFormat="1" ht="15" customHeight="1">
      <c r="B138" s="321"/>
      <c r="C138" s="276" t="s">
        <v>757</v>
      </c>
      <c r="D138" s="276"/>
      <c r="E138" s="276"/>
      <c r="F138" s="299" t="s">
        <v>727</v>
      </c>
      <c r="G138" s="276"/>
      <c r="H138" s="276" t="s">
        <v>781</v>
      </c>
      <c r="I138" s="276" t="s">
        <v>759</v>
      </c>
      <c r="J138" s="276"/>
      <c r="K138" s="324"/>
    </row>
    <row r="139" s="1" customFormat="1" ht="15" customHeight="1">
      <c r="B139" s="321"/>
      <c r="C139" s="276" t="s">
        <v>760</v>
      </c>
      <c r="D139" s="276"/>
      <c r="E139" s="276"/>
      <c r="F139" s="299" t="s">
        <v>727</v>
      </c>
      <c r="G139" s="276"/>
      <c r="H139" s="276" t="s">
        <v>782</v>
      </c>
      <c r="I139" s="276" t="s">
        <v>762</v>
      </c>
      <c r="J139" s="276"/>
      <c r="K139" s="324"/>
    </row>
    <row r="140" s="1" customFormat="1" ht="15" customHeight="1">
      <c r="B140" s="321"/>
      <c r="C140" s="276" t="s">
        <v>763</v>
      </c>
      <c r="D140" s="276"/>
      <c r="E140" s="276"/>
      <c r="F140" s="299" t="s">
        <v>727</v>
      </c>
      <c r="G140" s="276"/>
      <c r="H140" s="276" t="s">
        <v>763</v>
      </c>
      <c r="I140" s="276" t="s">
        <v>762</v>
      </c>
      <c r="J140" s="276"/>
      <c r="K140" s="324"/>
    </row>
    <row r="141" s="1" customFormat="1" ht="15" customHeight="1">
      <c r="B141" s="321"/>
      <c r="C141" s="276" t="s">
        <v>43</v>
      </c>
      <c r="D141" s="276"/>
      <c r="E141" s="276"/>
      <c r="F141" s="299" t="s">
        <v>727</v>
      </c>
      <c r="G141" s="276"/>
      <c r="H141" s="276" t="s">
        <v>783</v>
      </c>
      <c r="I141" s="276" t="s">
        <v>762</v>
      </c>
      <c r="J141" s="276"/>
      <c r="K141" s="324"/>
    </row>
    <row r="142" s="1" customFormat="1" ht="15" customHeight="1">
      <c r="B142" s="321"/>
      <c r="C142" s="276" t="s">
        <v>784</v>
      </c>
      <c r="D142" s="276"/>
      <c r="E142" s="276"/>
      <c r="F142" s="299" t="s">
        <v>727</v>
      </c>
      <c r="G142" s="276"/>
      <c r="H142" s="276" t="s">
        <v>785</v>
      </c>
      <c r="I142" s="276" t="s">
        <v>762</v>
      </c>
      <c r="J142" s="276"/>
      <c r="K142" s="324"/>
    </row>
    <row r="143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="1" customFormat="1" ht="45" customHeight="1">
      <c r="B147" s="288"/>
      <c r="C147" s="289" t="s">
        <v>786</v>
      </c>
      <c r="D147" s="289"/>
      <c r="E147" s="289"/>
      <c r="F147" s="289"/>
      <c r="G147" s="289"/>
      <c r="H147" s="289"/>
      <c r="I147" s="289"/>
      <c r="J147" s="289"/>
      <c r="K147" s="290"/>
    </row>
    <row r="148" s="1" customFormat="1" ht="17.25" customHeight="1">
      <c r="B148" s="288"/>
      <c r="C148" s="291" t="s">
        <v>721</v>
      </c>
      <c r="D148" s="291"/>
      <c r="E148" s="291"/>
      <c r="F148" s="291" t="s">
        <v>722</v>
      </c>
      <c r="G148" s="292"/>
      <c r="H148" s="291" t="s">
        <v>59</v>
      </c>
      <c r="I148" s="291" t="s">
        <v>62</v>
      </c>
      <c r="J148" s="291" t="s">
        <v>723</v>
      </c>
      <c r="K148" s="290"/>
    </row>
    <row r="149" s="1" customFormat="1" ht="17.25" customHeight="1">
      <c r="B149" s="288"/>
      <c r="C149" s="293" t="s">
        <v>724</v>
      </c>
      <c r="D149" s="293"/>
      <c r="E149" s="293"/>
      <c r="F149" s="294" t="s">
        <v>725</v>
      </c>
      <c r="G149" s="295"/>
      <c r="H149" s="293"/>
      <c r="I149" s="293"/>
      <c r="J149" s="293" t="s">
        <v>726</v>
      </c>
      <c r="K149" s="290"/>
    </row>
    <row r="150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="1" customFormat="1" ht="15" customHeight="1">
      <c r="B151" s="301"/>
      <c r="C151" s="328" t="s">
        <v>730</v>
      </c>
      <c r="D151" s="276"/>
      <c r="E151" s="276"/>
      <c r="F151" s="329" t="s">
        <v>727</v>
      </c>
      <c r="G151" s="276"/>
      <c r="H151" s="328" t="s">
        <v>767</v>
      </c>
      <c r="I151" s="328" t="s">
        <v>729</v>
      </c>
      <c r="J151" s="328">
        <v>120</v>
      </c>
      <c r="K151" s="324"/>
    </row>
    <row r="152" s="1" customFormat="1" ht="15" customHeight="1">
      <c r="B152" s="301"/>
      <c r="C152" s="328" t="s">
        <v>776</v>
      </c>
      <c r="D152" s="276"/>
      <c r="E152" s="276"/>
      <c r="F152" s="329" t="s">
        <v>727</v>
      </c>
      <c r="G152" s="276"/>
      <c r="H152" s="328" t="s">
        <v>787</v>
      </c>
      <c r="I152" s="328" t="s">
        <v>729</v>
      </c>
      <c r="J152" s="328" t="s">
        <v>778</v>
      </c>
      <c r="K152" s="324"/>
    </row>
    <row r="153" s="1" customFormat="1" ht="15" customHeight="1">
      <c r="B153" s="301"/>
      <c r="C153" s="328" t="s">
        <v>675</v>
      </c>
      <c r="D153" s="276"/>
      <c r="E153" s="276"/>
      <c r="F153" s="329" t="s">
        <v>727</v>
      </c>
      <c r="G153" s="276"/>
      <c r="H153" s="328" t="s">
        <v>788</v>
      </c>
      <c r="I153" s="328" t="s">
        <v>729</v>
      </c>
      <c r="J153" s="328" t="s">
        <v>778</v>
      </c>
      <c r="K153" s="324"/>
    </row>
    <row r="154" s="1" customFormat="1" ht="15" customHeight="1">
      <c r="B154" s="301"/>
      <c r="C154" s="328" t="s">
        <v>732</v>
      </c>
      <c r="D154" s="276"/>
      <c r="E154" s="276"/>
      <c r="F154" s="329" t="s">
        <v>733</v>
      </c>
      <c r="G154" s="276"/>
      <c r="H154" s="328" t="s">
        <v>767</v>
      </c>
      <c r="I154" s="328" t="s">
        <v>729</v>
      </c>
      <c r="J154" s="328">
        <v>50</v>
      </c>
      <c r="K154" s="324"/>
    </row>
    <row r="155" s="1" customFormat="1" ht="15" customHeight="1">
      <c r="B155" s="301"/>
      <c r="C155" s="328" t="s">
        <v>735</v>
      </c>
      <c r="D155" s="276"/>
      <c r="E155" s="276"/>
      <c r="F155" s="329" t="s">
        <v>727</v>
      </c>
      <c r="G155" s="276"/>
      <c r="H155" s="328" t="s">
        <v>767</v>
      </c>
      <c r="I155" s="328" t="s">
        <v>737</v>
      </c>
      <c r="J155" s="328"/>
      <c r="K155" s="324"/>
    </row>
    <row r="156" s="1" customFormat="1" ht="15" customHeight="1">
      <c r="B156" s="301"/>
      <c r="C156" s="328" t="s">
        <v>746</v>
      </c>
      <c r="D156" s="276"/>
      <c r="E156" s="276"/>
      <c r="F156" s="329" t="s">
        <v>733</v>
      </c>
      <c r="G156" s="276"/>
      <c r="H156" s="328" t="s">
        <v>767</v>
      </c>
      <c r="I156" s="328" t="s">
        <v>729</v>
      </c>
      <c r="J156" s="328">
        <v>50</v>
      </c>
      <c r="K156" s="324"/>
    </row>
    <row r="157" s="1" customFormat="1" ht="15" customHeight="1">
      <c r="B157" s="301"/>
      <c r="C157" s="328" t="s">
        <v>754</v>
      </c>
      <c r="D157" s="276"/>
      <c r="E157" s="276"/>
      <c r="F157" s="329" t="s">
        <v>733</v>
      </c>
      <c r="G157" s="276"/>
      <c r="H157" s="328" t="s">
        <v>767</v>
      </c>
      <c r="I157" s="328" t="s">
        <v>729</v>
      </c>
      <c r="J157" s="328">
        <v>50</v>
      </c>
      <c r="K157" s="324"/>
    </row>
    <row r="158" s="1" customFormat="1" ht="15" customHeight="1">
      <c r="B158" s="301"/>
      <c r="C158" s="328" t="s">
        <v>752</v>
      </c>
      <c r="D158" s="276"/>
      <c r="E158" s="276"/>
      <c r="F158" s="329" t="s">
        <v>733</v>
      </c>
      <c r="G158" s="276"/>
      <c r="H158" s="328" t="s">
        <v>767</v>
      </c>
      <c r="I158" s="328" t="s">
        <v>729</v>
      </c>
      <c r="J158" s="328">
        <v>50</v>
      </c>
      <c r="K158" s="324"/>
    </row>
    <row r="159" s="1" customFormat="1" ht="15" customHeight="1">
      <c r="B159" s="301"/>
      <c r="C159" s="328" t="s">
        <v>98</v>
      </c>
      <c r="D159" s="276"/>
      <c r="E159" s="276"/>
      <c r="F159" s="329" t="s">
        <v>727</v>
      </c>
      <c r="G159" s="276"/>
      <c r="H159" s="328" t="s">
        <v>789</v>
      </c>
      <c r="I159" s="328" t="s">
        <v>729</v>
      </c>
      <c r="J159" s="328" t="s">
        <v>790</v>
      </c>
      <c r="K159" s="324"/>
    </row>
    <row r="160" s="1" customFormat="1" ht="15" customHeight="1">
      <c r="B160" s="301"/>
      <c r="C160" s="328" t="s">
        <v>791</v>
      </c>
      <c r="D160" s="276"/>
      <c r="E160" s="276"/>
      <c r="F160" s="329" t="s">
        <v>727</v>
      </c>
      <c r="G160" s="276"/>
      <c r="H160" s="328" t="s">
        <v>792</v>
      </c>
      <c r="I160" s="328" t="s">
        <v>762</v>
      </c>
      <c r="J160" s="328"/>
      <c r="K160" s="324"/>
    </row>
    <row r="16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="1" customFormat="1" ht="7.5" customHeight="1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="1" customFormat="1" ht="45" customHeight="1">
      <c r="B165" s="266"/>
      <c r="C165" s="267" t="s">
        <v>793</v>
      </c>
      <c r="D165" s="267"/>
      <c r="E165" s="267"/>
      <c r="F165" s="267"/>
      <c r="G165" s="267"/>
      <c r="H165" s="267"/>
      <c r="I165" s="267"/>
      <c r="J165" s="267"/>
      <c r="K165" s="268"/>
    </row>
    <row r="166" s="1" customFormat="1" ht="17.25" customHeight="1">
      <c r="B166" s="266"/>
      <c r="C166" s="291" t="s">
        <v>721</v>
      </c>
      <c r="D166" s="291"/>
      <c r="E166" s="291"/>
      <c r="F166" s="291" t="s">
        <v>722</v>
      </c>
      <c r="G166" s="333"/>
      <c r="H166" s="334" t="s">
        <v>59</v>
      </c>
      <c r="I166" s="334" t="s">
        <v>62</v>
      </c>
      <c r="J166" s="291" t="s">
        <v>723</v>
      </c>
      <c r="K166" s="268"/>
    </row>
    <row r="167" s="1" customFormat="1" ht="17.25" customHeight="1">
      <c r="B167" s="269"/>
      <c r="C167" s="293" t="s">
        <v>724</v>
      </c>
      <c r="D167" s="293"/>
      <c r="E167" s="293"/>
      <c r="F167" s="294" t="s">
        <v>725</v>
      </c>
      <c r="G167" s="335"/>
      <c r="H167" s="336"/>
      <c r="I167" s="336"/>
      <c r="J167" s="293" t="s">
        <v>726</v>
      </c>
      <c r="K167" s="271"/>
    </row>
    <row r="168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="1" customFormat="1" ht="15" customHeight="1">
      <c r="B169" s="301"/>
      <c r="C169" s="276" t="s">
        <v>730</v>
      </c>
      <c r="D169" s="276"/>
      <c r="E169" s="276"/>
      <c r="F169" s="299" t="s">
        <v>727</v>
      </c>
      <c r="G169" s="276"/>
      <c r="H169" s="276" t="s">
        <v>767</v>
      </c>
      <c r="I169" s="276" t="s">
        <v>729</v>
      </c>
      <c r="J169" s="276">
        <v>120</v>
      </c>
      <c r="K169" s="324"/>
    </row>
    <row r="170" s="1" customFormat="1" ht="15" customHeight="1">
      <c r="B170" s="301"/>
      <c r="C170" s="276" t="s">
        <v>776</v>
      </c>
      <c r="D170" s="276"/>
      <c r="E170" s="276"/>
      <c r="F170" s="299" t="s">
        <v>727</v>
      </c>
      <c r="G170" s="276"/>
      <c r="H170" s="276" t="s">
        <v>777</v>
      </c>
      <c r="I170" s="276" t="s">
        <v>729</v>
      </c>
      <c r="J170" s="276" t="s">
        <v>778</v>
      </c>
      <c r="K170" s="324"/>
    </row>
    <row r="171" s="1" customFormat="1" ht="15" customHeight="1">
      <c r="B171" s="301"/>
      <c r="C171" s="276" t="s">
        <v>675</v>
      </c>
      <c r="D171" s="276"/>
      <c r="E171" s="276"/>
      <c r="F171" s="299" t="s">
        <v>727</v>
      </c>
      <c r="G171" s="276"/>
      <c r="H171" s="276" t="s">
        <v>794</v>
      </c>
      <c r="I171" s="276" t="s">
        <v>729</v>
      </c>
      <c r="J171" s="276" t="s">
        <v>778</v>
      </c>
      <c r="K171" s="324"/>
    </row>
    <row r="172" s="1" customFormat="1" ht="15" customHeight="1">
      <c r="B172" s="301"/>
      <c r="C172" s="276" t="s">
        <v>732</v>
      </c>
      <c r="D172" s="276"/>
      <c r="E172" s="276"/>
      <c r="F172" s="299" t="s">
        <v>733</v>
      </c>
      <c r="G172" s="276"/>
      <c r="H172" s="276" t="s">
        <v>794</v>
      </c>
      <c r="I172" s="276" t="s">
        <v>729</v>
      </c>
      <c r="J172" s="276">
        <v>50</v>
      </c>
      <c r="K172" s="324"/>
    </row>
    <row r="173" s="1" customFormat="1" ht="15" customHeight="1">
      <c r="B173" s="301"/>
      <c r="C173" s="276" t="s">
        <v>735</v>
      </c>
      <c r="D173" s="276"/>
      <c r="E173" s="276"/>
      <c r="F173" s="299" t="s">
        <v>727</v>
      </c>
      <c r="G173" s="276"/>
      <c r="H173" s="276" t="s">
        <v>794</v>
      </c>
      <c r="I173" s="276" t="s">
        <v>737</v>
      </c>
      <c r="J173" s="276"/>
      <c r="K173" s="324"/>
    </row>
    <row r="174" s="1" customFormat="1" ht="15" customHeight="1">
      <c r="B174" s="301"/>
      <c r="C174" s="276" t="s">
        <v>746</v>
      </c>
      <c r="D174" s="276"/>
      <c r="E174" s="276"/>
      <c r="F174" s="299" t="s">
        <v>733</v>
      </c>
      <c r="G174" s="276"/>
      <c r="H174" s="276" t="s">
        <v>794</v>
      </c>
      <c r="I174" s="276" t="s">
        <v>729</v>
      </c>
      <c r="J174" s="276">
        <v>50</v>
      </c>
      <c r="K174" s="324"/>
    </row>
    <row r="175" s="1" customFormat="1" ht="15" customHeight="1">
      <c r="B175" s="301"/>
      <c r="C175" s="276" t="s">
        <v>754</v>
      </c>
      <c r="D175" s="276"/>
      <c r="E175" s="276"/>
      <c r="F175" s="299" t="s">
        <v>733</v>
      </c>
      <c r="G175" s="276"/>
      <c r="H175" s="276" t="s">
        <v>794</v>
      </c>
      <c r="I175" s="276" t="s">
        <v>729</v>
      </c>
      <c r="J175" s="276">
        <v>50</v>
      </c>
      <c r="K175" s="324"/>
    </row>
    <row r="176" s="1" customFormat="1" ht="15" customHeight="1">
      <c r="B176" s="301"/>
      <c r="C176" s="276" t="s">
        <v>752</v>
      </c>
      <c r="D176" s="276"/>
      <c r="E176" s="276"/>
      <c r="F176" s="299" t="s">
        <v>733</v>
      </c>
      <c r="G176" s="276"/>
      <c r="H176" s="276" t="s">
        <v>794</v>
      </c>
      <c r="I176" s="276" t="s">
        <v>729</v>
      </c>
      <c r="J176" s="276">
        <v>50</v>
      </c>
      <c r="K176" s="324"/>
    </row>
    <row r="177" s="1" customFormat="1" ht="15" customHeight="1">
      <c r="B177" s="301"/>
      <c r="C177" s="276" t="s">
        <v>107</v>
      </c>
      <c r="D177" s="276"/>
      <c r="E177" s="276"/>
      <c r="F177" s="299" t="s">
        <v>727</v>
      </c>
      <c r="G177" s="276"/>
      <c r="H177" s="276" t="s">
        <v>795</v>
      </c>
      <c r="I177" s="276" t="s">
        <v>796</v>
      </c>
      <c r="J177" s="276"/>
      <c r="K177" s="324"/>
    </row>
    <row r="178" s="1" customFormat="1" ht="15" customHeight="1">
      <c r="B178" s="301"/>
      <c r="C178" s="276" t="s">
        <v>62</v>
      </c>
      <c r="D178" s="276"/>
      <c r="E178" s="276"/>
      <c r="F178" s="299" t="s">
        <v>727</v>
      </c>
      <c r="G178" s="276"/>
      <c r="H178" s="276" t="s">
        <v>797</v>
      </c>
      <c r="I178" s="276" t="s">
        <v>798</v>
      </c>
      <c r="J178" s="276">
        <v>1</v>
      </c>
      <c r="K178" s="324"/>
    </row>
    <row r="179" s="1" customFormat="1" ht="15" customHeight="1">
      <c r="B179" s="301"/>
      <c r="C179" s="276" t="s">
        <v>58</v>
      </c>
      <c r="D179" s="276"/>
      <c r="E179" s="276"/>
      <c r="F179" s="299" t="s">
        <v>727</v>
      </c>
      <c r="G179" s="276"/>
      <c r="H179" s="276" t="s">
        <v>799</v>
      </c>
      <c r="I179" s="276" t="s">
        <v>729</v>
      </c>
      <c r="J179" s="276">
        <v>20</v>
      </c>
      <c r="K179" s="324"/>
    </row>
    <row r="180" s="1" customFormat="1" ht="15" customHeight="1">
      <c r="B180" s="301"/>
      <c r="C180" s="276" t="s">
        <v>59</v>
      </c>
      <c r="D180" s="276"/>
      <c r="E180" s="276"/>
      <c r="F180" s="299" t="s">
        <v>727</v>
      </c>
      <c r="G180" s="276"/>
      <c r="H180" s="276" t="s">
        <v>800</v>
      </c>
      <c r="I180" s="276" t="s">
        <v>729</v>
      </c>
      <c r="J180" s="276">
        <v>255</v>
      </c>
      <c r="K180" s="324"/>
    </row>
    <row r="181" s="1" customFormat="1" ht="15" customHeight="1">
      <c r="B181" s="301"/>
      <c r="C181" s="276" t="s">
        <v>108</v>
      </c>
      <c r="D181" s="276"/>
      <c r="E181" s="276"/>
      <c r="F181" s="299" t="s">
        <v>727</v>
      </c>
      <c r="G181" s="276"/>
      <c r="H181" s="276" t="s">
        <v>691</v>
      </c>
      <c r="I181" s="276" t="s">
        <v>729</v>
      </c>
      <c r="J181" s="276">
        <v>10</v>
      </c>
      <c r="K181" s="324"/>
    </row>
    <row r="182" s="1" customFormat="1" ht="15" customHeight="1">
      <c r="B182" s="301"/>
      <c r="C182" s="276" t="s">
        <v>109</v>
      </c>
      <c r="D182" s="276"/>
      <c r="E182" s="276"/>
      <c r="F182" s="299" t="s">
        <v>727</v>
      </c>
      <c r="G182" s="276"/>
      <c r="H182" s="276" t="s">
        <v>801</v>
      </c>
      <c r="I182" s="276" t="s">
        <v>762</v>
      </c>
      <c r="J182" s="276"/>
      <c r="K182" s="324"/>
    </row>
    <row r="183" s="1" customFormat="1" ht="15" customHeight="1">
      <c r="B183" s="301"/>
      <c r="C183" s="276" t="s">
        <v>802</v>
      </c>
      <c r="D183" s="276"/>
      <c r="E183" s="276"/>
      <c r="F183" s="299" t="s">
        <v>727</v>
      </c>
      <c r="G183" s="276"/>
      <c r="H183" s="276" t="s">
        <v>803</v>
      </c>
      <c r="I183" s="276" t="s">
        <v>762</v>
      </c>
      <c r="J183" s="276"/>
      <c r="K183" s="324"/>
    </row>
    <row r="184" s="1" customFormat="1" ht="15" customHeight="1">
      <c r="B184" s="301"/>
      <c r="C184" s="276" t="s">
        <v>791</v>
      </c>
      <c r="D184" s="276"/>
      <c r="E184" s="276"/>
      <c r="F184" s="299" t="s">
        <v>727</v>
      </c>
      <c r="G184" s="276"/>
      <c r="H184" s="276" t="s">
        <v>804</v>
      </c>
      <c r="I184" s="276" t="s">
        <v>762</v>
      </c>
      <c r="J184" s="276"/>
      <c r="K184" s="324"/>
    </row>
    <row r="185" s="1" customFormat="1" ht="15" customHeight="1">
      <c r="B185" s="301"/>
      <c r="C185" s="276" t="s">
        <v>111</v>
      </c>
      <c r="D185" s="276"/>
      <c r="E185" s="276"/>
      <c r="F185" s="299" t="s">
        <v>733</v>
      </c>
      <c r="G185" s="276"/>
      <c r="H185" s="276" t="s">
        <v>805</v>
      </c>
      <c r="I185" s="276" t="s">
        <v>729</v>
      </c>
      <c r="J185" s="276">
        <v>50</v>
      </c>
      <c r="K185" s="324"/>
    </row>
    <row r="186" s="1" customFormat="1" ht="15" customHeight="1">
      <c r="B186" s="301"/>
      <c r="C186" s="276" t="s">
        <v>806</v>
      </c>
      <c r="D186" s="276"/>
      <c r="E186" s="276"/>
      <c r="F186" s="299" t="s">
        <v>733</v>
      </c>
      <c r="G186" s="276"/>
      <c r="H186" s="276" t="s">
        <v>807</v>
      </c>
      <c r="I186" s="276" t="s">
        <v>808</v>
      </c>
      <c r="J186" s="276"/>
      <c r="K186" s="324"/>
    </row>
    <row r="187" s="1" customFormat="1" ht="15" customHeight="1">
      <c r="B187" s="301"/>
      <c r="C187" s="276" t="s">
        <v>809</v>
      </c>
      <c r="D187" s="276"/>
      <c r="E187" s="276"/>
      <c r="F187" s="299" t="s">
        <v>733</v>
      </c>
      <c r="G187" s="276"/>
      <c r="H187" s="276" t="s">
        <v>810</v>
      </c>
      <c r="I187" s="276" t="s">
        <v>808</v>
      </c>
      <c r="J187" s="276"/>
      <c r="K187" s="324"/>
    </row>
    <row r="188" s="1" customFormat="1" ht="15" customHeight="1">
      <c r="B188" s="301"/>
      <c r="C188" s="276" t="s">
        <v>811</v>
      </c>
      <c r="D188" s="276"/>
      <c r="E188" s="276"/>
      <c r="F188" s="299" t="s">
        <v>733</v>
      </c>
      <c r="G188" s="276"/>
      <c r="H188" s="276" t="s">
        <v>812</v>
      </c>
      <c r="I188" s="276" t="s">
        <v>808</v>
      </c>
      <c r="J188" s="276"/>
      <c r="K188" s="324"/>
    </row>
    <row r="189" s="1" customFormat="1" ht="15" customHeight="1">
      <c r="B189" s="301"/>
      <c r="C189" s="337" t="s">
        <v>813</v>
      </c>
      <c r="D189" s="276"/>
      <c r="E189" s="276"/>
      <c r="F189" s="299" t="s">
        <v>733</v>
      </c>
      <c r="G189" s="276"/>
      <c r="H189" s="276" t="s">
        <v>814</v>
      </c>
      <c r="I189" s="276" t="s">
        <v>815</v>
      </c>
      <c r="J189" s="338" t="s">
        <v>816</v>
      </c>
      <c r="K189" s="324"/>
    </row>
    <row r="190" s="16" customFormat="1" ht="15" customHeight="1">
      <c r="B190" s="339"/>
      <c r="C190" s="340" t="s">
        <v>817</v>
      </c>
      <c r="D190" s="341"/>
      <c r="E190" s="341"/>
      <c r="F190" s="342" t="s">
        <v>733</v>
      </c>
      <c r="G190" s="341"/>
      <c r="H190" s="341" t="s">
        <v>818</v>
      </c>
      <c r="I190" s="341" t="s">
        <v>815</v>
      </c>
      <c r="J190" s="343" t="s">
        <v>816</v>
      </c>
      <c r="K190" s="344"/>
    </row>
    <row r="191" s="1" customFormat="1" ht="15" customHeight="1">
      <c r="B191" s="301"/>
      <c r="C191" s="337" t="s">
        <v>47</v>
      </c>
      <c r="D191" s="276"/>
      <c r="E191" s="276"/>
      <c r="F191" s="299" t="s">
        <v>727</v>
      </c>
      <c r="G191" s="276"/>
      <c r="H191" s="273" t="s">
        <v>819</v>
      </c>
      <c r="I191" s="276" t="s">
        <v>820</v>
      </c>
      <c r="J191" s="276"/>
      <c r="K191" s="324"/>
    </row>
    <row r="192" s="1" customFormat="1" ht="15" customHeight="1">
      <c r="B192" s="301"/>
      <c r="C192" s="337" t="s">
        <v>821</v>
      </c>
      <c r="D192" s="276"/>
      <c r="E192" s="276"/>
      <c r="F192" s="299" t="s">
        <v>727</v>
      </c>
      <c r="G192" s="276"/>
      <c r="H192" s="276" t="s">
        <v>822</v>
      </c>
      <c r="I192" s="276" t="s">
        <v>762</v>
      </c>
      <c r="J192" s="276"/>
      <c r="K192" s="324"/>
    </row>
    <row r="193" s="1" customFormat="1" ht="15" customHeight="1">
      <c r="B193" s="301"/>
      <c r="C193" s="337" t="s">
        <v>823</v>
      </c>
      <c r="D193" s="276"/>
      <c r="E193" s="276"/>
      <c r="F193" s="299" t="s">
        <v>727</v>
      </c>
      <c r="G193" s="276"/>
      <c r="H193" s="276" t="s">
        <v>824</v>
      </c>
      <c r="I193" s="276" t="s">
        <v>762</v>
      </c>
      <c r="J193" s="276"/>
      <c r="K193" s="324"/>
    </row>
    <row r="194" s="1" customFormat="1" ht="15" customHeight="1">
      <c r="B194" s="301"/>
      <c r="C194" s="337" t="s">
        <v>825</v>
      </c>
      <c r="D194" s="276"/>
      <c r="E194" s="276"/>
      <c r="F194" s="299" t="s">
        <v>733</v>
      </c>
      <c r="G194" s="276"/>
      <c r="H194" s="276" t="s">
        <v>826</v>
      </c>
      <c r="I194" s="276" t="s">
        <v>762</v>
      </c>
      <c r="J194" s="276"/>
      <c r="K194" s="324"/>
    </row>
    <row r="195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="1" customFormat="1" ht="18.75" customHeight="1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</row>
    <row r="199" s="1" customFormat="1" ht="13.5">
      <c r="B199" s="263"/>
      <c r="C199" s="264"/>
      <c r="D199" s="264"/>
      <c r="E199" s="264"/>
      <c r="F199" s="264"/>
      <c r="G199" s="264"/>
      <c r="H199" s="264"/>
      <c r="I199" s="264"/>
      <c r="J199" s="264"/>
      <c r="K199" s="265"/>
    </row>
    <row r="200" s="1" customFormat="1" ht="21">
      <c r="B200" s="266"/>
      <c r="C200" s="267" t="s">
        <v>827</v>
      </c>
      <c r="D200" s="267"/>
      <c r="E200" s="267"/>
      <c r="F200" s="267"/>
      <c r="G200" s="267"/>
      <c r="H200" s="267"/>
      <c r="I200" s="267"/>
      <c r="J200" s="267"/>
      <c r="K200" s="268"/>
    </row>
    <row r="201" s="1" customFormat="1" ht="25.5" customHeight="1">
      <c r="B201" s="266"/>
      <c r="C201" s="346" t="s">
        <v>828</v>
      </c>
      <c r="D201" s="346"/>
      <c r="E201" s="346"/>
      <c r="F201" s="346" t="s">
        <v>829</v>
      </c>
      <c r="G201" s="347"/>
      <c r="H201" s="346" t="s">
        <v>830</v>
      </c>
      <c r="I201" s="346"/>
      <c r="J201" s="346"/>
      <c r="K201" s="268"/>
    </row>
    <row r="202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="1" customFormat="1" ht="15" customHeight="1">
      <c r="B203" s="301"/>
      <c r="C203" s="276" t="s">
        <v>820</v>
      </c>
      <c r="D203" s="276"/>
      <c r="E203" s="276"/>
      <c r="F203" s="299" t="s">
        <v>48</v>
      </c>
      <c r="G203" s="276"/>
      <c r="H203" s="276" t="s">
        <v>831</v>
      </c>
      <c r="I203" s="276"/>
      <c r="J203" s="276"/>
      <c r="K203" s="324"/>
    </row>
    <row r="204" s="1" customFormat="1" ht="15" customHeight="1">
      <c r="B204" s="301"/>
      <c r="C204" s="276"/>
      <c r="D204" s="276"/>
      <c r="E204" s="276"/>
      <c r="F204" s="299" t="s">
        <v>49</v>
      </c>
      <c r="G204" s="276"/>
      <c r="H204" s="276" t="s">
        <v>832</v>
      </c>
      <c r="I204" s="276"/>
      <c r="J204" s="276"/>
      <c r="K204" s="324"/>
    </row>
    <row r="205" s="1" customFormat="1" ht="15" customHeight="1">
      <c r="B205" s="301"/>
      <c r="C205" s="276"/>
      <c r="D205" s="276"/>
      <c r="E205" s="276"/>
      <c r="F205" s="299" t="s">
        <v>52</v>
      </c>
      <c r="G205" s="276"/>
      <c r="H205" s="276" t="s">
        <v>833</v>
      </c>
      <c r="I205" s="276"/>
      <c r="J205" s="276"/>
      <c r="K205" s="324"/>
    </row>
    <row r="206" s="1" customFormat="1" ht="15" customHeight="1">
      <c r="B206" s="301"/>
      <c r="C206" s="276"/>
      <c r="D206" s="276"/>
      <c r="E206" s="276"/>
      <c r="F206" s="299" t="s">
        <v>50</v>
      </c>
      <c r="G206" s="276"/>
      <c r="H206" s="276" t="s">
        <v>834</v>
      </c>
      <c r="I206" s="276"/>
      <c r="J206" s="276"/>
      <c r="K206" s="324"/>
    </row>
    <row r="207" s="1" customFormat="1" ht="15" customHeight="1">
      <c r="B207" s="301"/>
      <c r="C207" s="276"/>
      <c r="D207" s="276"/>
      <c r="E207" s="276"/>
      <c r="F207" s="299" t="s">
        <v>51</v>
      </c>
      <c r="G207" s="276"/>
      <c r="H207" s="276" t="s">
        <v>835</v>
      </c>
      <c r="I207" s="276"/>
      <c r="J207" s="276"/>
      <c r="K207" s="324"/>
    </row>
    <row r="208" s="1" customFormat="1" ht="15" customHeight="1">
      <c r="B208" s="301"/>
      <c r="C208" s="276"/>
      <c r="D208" s="276"/>
      <c r="E208" s="276"/>
      <c r="F208" s="299"/>
      <c r="G208" s="276"/>
      <c r="H208" s="276"/>
      <c r="I208" s="276"/>
      <c r="J208" s="276"/>
      <c r="K208" s="324"/>
    </row>
    <row r="209" s="1" customFormat="1" ht="15" customHeight="1">
      <c r="B209" s="301"/>
      <c r="C209" s="276" t="s">
        <v>774</v>
      </c>
      <c r="D209" s="276"/>
      <c r="E209" s="276"/>
      <c r="F209" s="299" t="s">
        <v>84</v>
      </c>
      <c r="G209" s="276"/>
      <c r="H209" s="276" t="s">
        <v>836</v>
      </c>
      <c r="I209" s="276"/>
      <c r="J209" s="276"/>
      <c r="K209" s="324"/>
    </row>
    <row r="210" s="1" customFormat="1" ht="15" customHeight="1">
      <c r="B210" s="301"/>
      <c r="C210" s="276"/>
      <c r="D210" s="276"/>
      <c r="E210" s="276"/>
      <c r="F210" s="299" t="s">
        <v>670</v>
      </c>
      <c r="G210" s="276"/>
      <c r="H210" s="276" t="s">
        <v>671</v>
      </c>
      <c r="I210" s="276"/>
      <c r="J210" s="276"/>
      <c r="K210" s="324"/>
    </row>
    <row r="211" s="1" customFormat="1" ht="15" customHeight="1">
      <c r="B211" s="301"/>
      <c r="C211" s="276"/>
      <c r="D211" s="276"/>
      <c r="E211" s="276"/>
      <c r="F211" s="299" t="s">
        <v>668</v>
      </c>
      <c r="G211" s="276"/>
      <c r="H211" s="276" t="s">
        <v>837</v>
      </c>
      <c r="I211" s="276"/>
      <c r="J211" s="276"/>
      <c r="K211" s="324"/>
    </row>
    <row r="212" s="1" customFormat="1" ht="15" customHeight="1">
      <c r="B212" s="348"/>
      <c r="C212" s="276"/>
      <c r="D212" s="276"/>
      <c r="E212" s="276"/>
      <c r="F212" s="299" t="s">
        <v>672</v>
      </c>
      <c r="G212" s="337"/>
      <c r="H212" s="328" t="s">
        <v>83</v>
      </c>
      <c r="I212" s="328"/>
      <c r="J212" s="328"/>
      <c r="K212" s="349"/>
    </row>
    <row r="213" s="1" customFormat="1" ht="15" customHeight="1">
      <c r="B213" s="348"/>
      <c r="C213" s="276"/>
      <c r="D213" s="276"/>
      <c r="E213" s="276"/>
      <c r="F213" s="299" t="s">
        <v>673</v>
      </c>
      <c r="G213" s="337"/>
      <c r="H213" s="328" t="s">
        <v>838</v>
      </c>
      <c r="I213" s="328"/>
      <c r="J213" s="328"/>
      <c r="K213" s="349"/>
    </row>
    <row r="214" s="1" customFormat="1" ht="15" customHeight="1">
      <c r="B214" s="348"/>
      <c r="C214" s="276"/>
      <c r="D214" s="276"/>
      <c r="E214" s="276"/>
      <c r="F214" s="299"/>
      <c r="G214" s="337"/>
      <c r="H214" s="328"/>
      <c r="I214" s="328"/>
      <c r="J214" s="328"/>
      <c r="K214" s="349"/>
    </row>
    <row r="215" s="1" customFormat="1" ht="15" customHeight="1">
      <c r="B215" s="348"/>
      <c r="C215" s="276" t="s">
        <v>798</v>
      </c>
      <c r="D215" s="276"/>
      <c r="E215" s="276"/>
      <c r="F215" s="299">
        <v>1</v>
      </c>
      <c r="G215" s="337"/>
      <c r="H215" s="328" t="s">
        <v>839</v>
      </c>
      <c r="I215" s="328"/>
      <c r="J215" s="328"/>
      <c r="K215" s="349"/>
    </row>
    <row r="216" s="1" customFormat="1" ht="15" customHeight="1">
      <c r="B216" s="348"/>
      <c r="C216" s="276"/>
      <c r="D216" s="276"/>
      <c r="E216" s="276"/>
      <c r="F216" s="299">
        <v>2</v>
      </c>
      <c r="G216" s="337"/>
      <c r="H216" s="328" t="s">
        <v>840</v>
      </c>
      <c r="I216" s="328"/>
      <c r="J216" s="328"/>
      <c r="K216" s="349"/>
    </row>
    <row r="217" s="1" customFormat="1" ht="15" customHeight="1">
      <c r="B217" s="348"/>
      <c r="C217" s="276"/>
      <c r="D217" s="276"/>
      <c r="E217" s="276"/>
      <c r="F217" s="299">
        <v>3</v>
      </c>
      <c r="G217" s="337"/>
      <c r="H217" s="328" t="s">
        <v>841</v>
      </c>
      <c r="I217" s="328"/>
      <c r="J217" s="328"/>
      <c r="K217" s="349"/>
    </row>
    <row r="218" s="1" customFormat="1" ht="15" customHeight="1">
      <c r="B218" s="348"/>
      <c r="C218" s="276"/>
      <c r="D218" s="276"/>
      <c r="E218" s="276"/>
      <c r="F218" s="299">
        <v>4</v>
      </c>
      <c r="G218" s="337"/>
      <c r="H218" s="328" t="s">
        <v>842</v>
      </c>
      <c r="I218" s="328"/>
      <c r="J218" s="328"/>
      <c r="K218" s="349"/>
    </row>
    <row r="219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DESKTOP-M64IC1P\Marek</dc:creator>
  <cp:lastModifiedBy>DESKTOP-M64IC1P\Marek</cp:lastModifiedBy>
  <dcterms:created xsi:type="dcterms:W3CDTF">2025-04-04T06:27:28Z</dcterms:created>
  <dcterms:modified xsi:type="dcterms:W3CDTF">2025-04-04T06:27:32Z</dcterms:modified>
</cp:coreProperties>
</file>