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 - Výzvy\00_Technické služby\2024\05_TSO_oprava cyklostezky podél Baťova kanálu\"/>
    </mc:Choice>
  </mc:AlternateContent>
  <xr:revisionPtr revIDLastSave="0" documentId="13_ncr:1_{A564A755-2D00-49DC-B80B-005C6B1CFAF8}" xr6:coauthVersionLast="47" xr6:coauthVersionMax="47" xr10:uidLastSave="{00000000-0000-0000-0000-000000000000}"/>
  <bookViews>
    <workbookView xWindow="28680" yWindow="-120" windowWidth="29040" windowHeight="1572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.01 1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'SO.01 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'SO.01 1.1 Pol'!$A$1:$G$46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3" i="12" l="1"/>
  <c r="G34" i="12"/>
  <c r="G32" i="12"/>
  <c r="G46" i="12"/>
  <c r="G44" i="12"/>
  <c r="G42" i="12"/>
  <c r="G40" i="12"/>
  <c r="G37" i="12"/>
  <c r="G38" i="12"/>
  <c r="G36" i="12"/>
  <c r="G28" i="12"/>
  <c r="G29" i="12"/>
  <c r="G27" i="12"/>
  <c r="G23" i="12"/>
  <c r="G24" i="12"/>
  <c r="G25" i="12"/>
  <c r="G22" i="12"/>
  <c r="G20" i="12"/>
  <c r="G17" i="12"/>
  <c r="G18" i="12"/>
  <c r="G16" i="12"/>
  <c r="G10" i="12"/>
  <c r="G11" i="12"/>
  <c r="G12" i="12"/>
  <c r="G13" i="12"/>
  <c r="G14" i="12"/>
  <c r="G9" i="12"/>
  <c r="BA45" i="12"/>
  <c r="BA43" i="12"/>
  <c r="BA41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G39" i="12" l="1"/>
  <c r="I58" i="1" s="1"/>
  <c r="I19" i="1" s="1"/>
  <c r="G35" i="12"/>
  <c r="I57" i="1" s="1"/>
  <c r="G31" i="12"/>
  <c r="I56" i="1" s="1"/>
  <c r="G26" i="12"/>
  <c r="I55" i="1" s="1"/>
  <c r="G8" i="12"/>
  <c r="I52" i="1" s="1"/>
  <c r="G15" i="12"/>
  <c r="I53" i="1" s="1"/>
  <c r="G19" i="12"/>
  <c r="I54" i="1" s="1"/>
  <c r="J39" i="1"/>
  <c r="J42" i="1" s="1"/>
  <c r="J40" i="1"/>
  <c r="I59" i="1" l="1"/>
  <c r="J57" i="1" s="1"/>
  <c r="I16" i="1"/>
  <c r="I21" i="1" s="1"/>
  <c r="G25" i="1" s="1"/>
  <c r="G26" i="1" s="1"/>
  <c r="G29" i="1" s="1"/>
  <c r="J58" i="1" l="1"/>
  <c r="J56" i="1"/>
  <c r="J55" i="1"/>
  <c r="J54" i="1"/>
  <c r="J52" i="1"/>
  <c r="J53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S6" authorId="0" shapeId="0" xr:uid="{A256C117-7271-4206-B5BE-C522FA23A0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02113B-0245-4D20-AF90-CE667BEA5F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<sst xmlns="http://schemas.openxmlformats.org/spreadsheetml/2006/main" count="400" uniqueCount="188">
  <si>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</si>
  <si>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</si>
  <si>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</si>
  <si>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</si>
  <si>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</si>
  <si>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</si>
  <si>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</si>
  <si>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</si>
  <si>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</si>
  <si>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</si>
  <si>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</si>
  <si>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</si>
  <si>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</si>
  <si>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</si>
  <si>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</si>
  <si>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</si>
  <si>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</si>
  <si>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</si>
  <si>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</si>
  <si>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</si>
  <si>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</si>
  <si>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</si>
  <si>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</si>
  <si>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</si>
  <si>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</si>
  <si>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</si>
  <si>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</si>
  <si>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</si>
  <si>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</si>
  <si>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</si>
  <si>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</si>
  <si>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</si>
  <si>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</si>
  <si>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</si>
  <si>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</si>
  <si>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</si>
  <si>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</si>
  <si>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</si>
  <si>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</si>
  <si>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</si>
  <si>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</si>
  <si>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</si>
  <si>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</si>
  <si>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1.1</t>
  </si>
  <si>
    <t>Rozpočet stavby</t>
  </si>
  <si>
    <t>SO.01</t>
  </si>
  <si>
    <t>Cyklostezka</t>
  </si>
  <si>
    <t>Objekt:</t>
  </si>
  <si>
    <t>Rozpočet:</t>
  </si>
  <si>
    <t>2424</t>
  </si>
  <si>
    <t>Oprava cyklostezky Otrokovice</t>
  </si>
  <si>
    <t>Stavba</t>
  </si>
  <si>
    <t>Celkem za stavbu</t>
  </si>
  <si>
    <t>CZK</t>
  </si>
  <si>
    <t>#POPS</t>
  </si>
  <si>
    <t>Popis stavby: 2424 - Oprava cyklostezky Otrokovice</t>
  </si>
  <si>
    <t>#POPO</t>
  </si>
  <si>
    <t>Popis objektu: SO.01 - Cyklostezka</t>
  </si>
  <si>
    <t>#POPR</t>
  </si>
  <si>
    <t>Popis rozpočtu: 1.1 - Rozpočet stavby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</si>
  <si>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</si>
  <si>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</si>
  <si>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</si>
  <si>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</si>
  <si>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</si>
  <si>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</si>
  <si>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</si>
  <si>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</si>
  <si>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</si>
  <si>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Přesuny suti a vybouraných hmot</t>
  </si>
  <si>
    <t>99</t>
  </si>
  <si>
    <t>Staveništní přesun hmot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</si>
  <si>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</si>
  <si>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</si>
  <si>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</si>
  <si>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</si>
  <si>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</si>
  <si>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</si>
  <si>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</si>
  <si>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</si>
  <si>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</si>
  <si>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</si>
  <si>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</si>
  <si>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</si>
  <si>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</si>
  <si>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</si>
  <si>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</si>
  <si>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</si>
  <si>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</si>
  <si>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</si>
  <si>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</si>
  <si>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</si>
  <si>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</si>
  <si>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</si>
  <si>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</si>
  <si>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</si>
  <si>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</si>
  <si>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</si>
  <si>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</si>
  <si>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</si>
  <si>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</si>
  <si>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</si>
  <si>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</si>
  <si>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</si>
  <si>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111104313R00</t>
  </si>
  <si>
    <t>Pokosení trávníku lučního svah do 1:1, odvoz 20 km</t>
  </si>
  <si>
    <t>m2</t>
  </si>
  <si>
    <t>RTS 24/ I</t>
  </si>
  <si>
    <t>Práce</t>
  </si>
  <si>
    <t>Běžná</t>
  </si>
  <si>
    <t>POL1_</t>
  </si>
  <si>
    <t>121103113R00</t>
  </si>
  <si>
    <t>Skrývka zemin ve sklonu nad 1:2</t>
  </si>
  <si>
    <t>m3</t>
  </si>
  <si>
    <t>167101101R00</t>
  </si>
  <si>
    <t>Nakládání výkopku z hor. 1 ÷ 4 v množství do 100 m3</t>
  </si>
  <si>
    <t>180401213R00</t>
  </si>
  <si>
    <t>Založení trávníku lučního výsevem ve svahu do 1:1 včetně osiva</t>
  </si>
  <si>
    <t>Indiv</t>
  </si>
  <si>
    <t>182001133R00</t>
  </si>
  <si>
    <t>Plošná úprava terénu, nerovnosti do 20 cm svah 1:1</t>
  </si>
  <si>
    <t>979084212R00</t>
  </si>
  <si>
    <t>Vodorovná doprava vybour. hmot po suchu do 50 m</t>
  </si>
  <si>
    <t>t</t>
  </si>
  <si>
    <t>Přesun suti</t>
  </si>
  <si>
    <t>POL8_</t>
  </si>
  <si>
    <t>573111115R00</t>
  </si>
  <si>
    <t>Postřik infiltrační s posypem, asfalt 2,5 kg/m2</t>
  </si>
  <si>
    <t>577A2OA0</t>
  </si>
  <si>
    <t>VÝSPRAVA TRHLIN ASFALTOVOU ZÁLIVKOU MODIFIK</t>
  </si>
  <si>
    <t>M</t>
  </si>
  <si>
    <t>EXP 23</t>
  </si>
  <si>
    <t>Agregovaná položka</t>
  </si>
  <si>
    <t>POL2_</t>
  </si>
  <si>
    <t>599000010RAA</t>
  </si>
  <si>
    <t>184802613R00</t>
  </si>
  <si>
    <t>Chem. odplevel.,postřik hnízdově, rovina včetně herbicidu</t>
  </si>
  <si>
    <t>Včetně dovozu vody do 10 km.</t>
  </si>
  <si>
    <t>POP</t>
  </si>
  <si>
    <t>460030081RT3</t>
  </si>
  <si>
    <t>Řezání spáry v asfaltu nebo betonu v tloušťce vrstvy do 8-10 cm</t>
  </si>
  <si>
    <t>m</t>
  </si>
  <si>
    <t>01</t>
  </si>
  <si>
    <t>Vyčištění spáry mezi obrubou a krytem komunikace od zarůstající trávy - ruční pročištění</t>
  </si>
  <si>
    <t xml:space="preserve">m     </t>
  </si>
  <si>
    <t>Vlastní</t>
  </si>
  <si>
    <t>02</t>
  </si>
  <si>
    <t>91781OA0</t>
  </si>
  <si>
    <t>VÝŠKOVÁ ÚPRAVA OBRUBNÍKŮ BETONOVÝCH</t>
  </si>
  <si>
    <t>979089001R00</t>
  </si>
  <si>
    <t>979999981R00</t>
  </si>
  <si>
    <t>979999995R00</t>
  </si>
  <si>
    <t>170 302</t>
  </si>
  <si>
    <t>998225311R00</t>
  </si>
  <si>
    <t>Přesun hmot, oprava komunikací, kryt živič. a bet.</t>
  </si>
  <si>
    <t>Přesun hmot</t>
  </si>
  <si>
    <t>POL7_</t>
  </si>
  <si>
    <t>998225394R00</t>
  </si>
  <si>
    <t>Přesun hmot, oprava komunikací, příplatek do 5 km</t>
  </si>
  <si>
    <t>998225111R00</t>
  </si>
  <si>
    <t>Přesun hmot, pozemní komunikace, kryt živičný</t>
  </si>
  <si>
    <t>979087213R00</t>
  </si>
  <si>
    <t>Nakládání vybour.hmot na dop.prostředky-komunikace</t>
  </si>
  <si>
    <t>979081111R00</t>
  </si>
  <si>
    <t>Odvoz suti a vybour. hmot na skládku do 1 km</t>
  </si>
  <si>
    <t>979081121R00</t>
  </si>
  <si>
    <t>Příplatek k odvozu za každý další 1 km</t>
  </si>
  <si>
    <t>005121020R</t>
  </si>
  <si>
    <t xml:space="preserve">Provoz zařízení staveniště </t>
  </si>
  <si>
    <t>Soubor</t>
  </si>
  <si>
    <t>VRN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</si>
  <si>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</si>
  <si>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</si>
  <si>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</si>
  <si>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</si>
  <si>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</si>
  <si>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</si>
  <si>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</si>
  <si>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</si>
  <si>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</si>
  <si>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</si>
  <si>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POL99_8</t>
  </si>
  <si>
    <t>END</t>
  </si>
  <si>
    <t>Vyplnění vyčištěné spáry u obrub bet. pevn. zálivkou</t>
  </si>
  <si>
    <t>Rozebrání a oprava asfaltové komunikace výměna podkladu tl. 20 cm, asfaltobet.10 cm</t>
  </si>
  <si>
    <t>Poplatek za uložení odpadního štěrku a kameniva, skupina odpadu 010408 - NENACEŇOVAT !!!</t>
  </si>
  <si>
    <t>Poplatek za recyklaci betonu kusovost do 1600 cm2, čistý (skup.170101) - NENACEŇOVAT !!!</t>
  </si>
  <si>
    <t>Poplatek za recyklaci asfaltu, kusovost do 1600 cm2, (skup.170302) - NENACEŇOVAT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</si>
</sst>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5" borderId="43" xfId="0" applyNumberFormat="1" applyFont="1" applyFill="1" applyBorder="1" applyAlignment="1">
      <alignment vertical="top"/>
    </xf>
    <xf numFmtId="49" fontId="19" fillId="5" borderId="43" xfId="0" applyNumberFormat="1" applyFont="1" applyFill="1" applyBorder="1" applyAlignment="1">
      <alignment horizontal="left" vertical="top" wrapText="1"/>
    </xf>
    <xf numFmtId="0" fontId="16" fillId="5" borderId="43" xfId="0" applyFont="1" applyFill="1" applyBorder="1" applyAlignment="1">
      <alignment horizontal="center" vertical="top" shrinkToFit="1"/>
    </xf>
    <xf numFmtId="165" fontId="16" fillId="5" borderId="43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4" fontId="16" fillId="5" borderId="44" xfId="0" applyNumberFormat="1" applyFont="1" applyFill="1" applyBorder="1" applyAlignment="1">
      <alignment vertical="top" shrinkToFit="1"/>
    </xf>
    <xf numFmtId="49" fontId="16" fillId="5" borderId="40" xfId="0" applyNumberFormat="1" applyFont="1" applyFill="1" applyBorder="1" applyAlignment="1">
      <alignment vertical="top"/>
    </xf>
    <xf numFmtId="49" fontId="19" fillId="5" borderId="40" xfId="0" applyNumberFormat="1" applyFont="1" applyFill="1" applyBorder="1" applyAlignment="1">
      <alignment horizontal="left" vertical="top" wrapText="1"/>
    </xf>
    <xf numFmtId="0" fontId="16" fillId="5" borderId="40" xfId="0" applyFont="1" applyFill="1" applyBorder="1" applyAlignment="1">
      <alignment horizontal="center" vertical="top" shrinkToFit="1"/>
    </xf>
    <xf numFmtId="165" fontId="16" fillId="5" borderId="40" xfId="0" applyNumberFormat="1" applyFont="1" applyFill="1" applyBorder="1" applyAlignment="1">
      <alignment vertical="top" shrinkToFit="1"/>
    </xf>
    <xf numFmtId="4" fontId="16" fillId="5" borderId="40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8" t="s">
        <v>41</v>
      </c>
      <c r="B2" s="178"/>
      <c r="C2" s="178"/>
      <c r="D2" s="178"/>
      <c r="E2" s="178"/>
      <c r="F2" s="178"/>
      <c r="G2" s="1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3" customWidth="1"/>
    <col min="8" max="8" width="10.8554687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77" t="s">
        <v>24</v>
      </c>
      <c r="C2" s="78"/>
      <c r="D2" s="79" t="s">
        <v>49</v>
      </c>
      <c r="E2" s="220" t="s">
        <v>50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">
      <c r="A4" s="76">
        <v>211</v>
      </c>
      <c r="B4" s="82" t="s">
        <v>48</v>
      </c>
      <c r="C4" s="83"/>
      <c r="D4" s="84" t="s">
        <v>43</v>
      </c>
      <c r="E4" s="203" t="s">
        <v>44</v>
      </c>
      <c r="F4" s="204"/>
      <c r="G4" s="204"/>
      <c r="H4" s="204"/>
      <c r="I4" s="204"/>
      <c r="J4" s="205"/>
    </row>
    <row r="5" spans="1:15" ht="24" customHeight="1" x14ac:dyDescent="0.2">
      <c r="A5" s="2"/>
      <c r="B5" s="31" t="s">
        <v>23</v>
      </c>
      <c r="D5" s="208"/>
      <c r="E5" s="209"/>
      <c r="F5" s="209"/>
      <c r="G5" s="20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0"/>
      <c r="E6" s="211"/>
      <c r="F6" s="211"/>
      <c r="G6" s="21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7"/>
      <c r="E11" s="227"/>
      <c r="F11" s="227"/>
      <c r="G11" s="227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2"/>
      <c r="E12" s="202"/>
      <c r="F12" s="202"/>
      <c r="G12" s="202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6"/>
      <c r="F13" s="207"/>
      <c r="G13" s="20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I52+I53+I54+I55+I56+I57</f>
        <v>0</v>
      </c>
      <c r="J16" s="193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v>0</v>
      </c>
      <c r="J17" s="193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v>0</v>
      </c>
      <c r="J18" s="193"/>
    </row>
    <row r="19" spans="1:10" ht="23.25" customHeight="1" x14ac:dyDescent="0.2">
      <c r="A19" s="137" t="s">
        <v>74</v>
      </c>
      <c r="B19" s="38" t="s">
        <v>29</v>
      </c>
      <c r="C19" s="62"/>
      <c r="D19" s="63"/>
      <c r="E19" s="191"/>
      <c r="F19" s="192"/>
      <c r="G19" s="191"/>
      <c r="H19" s="192"/>
      <c r="I19" s="191">
        <f>I58</f>
        <v>0</v>
      </c>
      <c r="J19" s="193"/>
    </row>
    <row r="20" spans="1:10" ht="23.25" customHeight="1" x14ac:dyDescent="0.2">
      <c r="A20" s="137" t="s">
        <v>75</v>
      </c>
      <c r="B20" s="38" t="s">
        <v>30</v>
      </c>
      <c r="C20" s="62"/>
      <c r="D20" s="63"/>
      <c r="E20" s="191"/>
      <c r="F20" s="192"/>
      <c r="G20" s="191"/>
      <c r="H20" s="192"/>
      <c r="I20" s="191">
        <v>0</v>
      </c>
      <c r="J20" s="193"/>
    </row>
    <row r="21" spans="1:10" ht="23.25" customHeight="1" x14ac:dyDescent="0.2">
      <c r="A21" s="2"/>
      <c r="B21" s="48" t="s">
        <v>31</v>
      </c>
      <c r="C21" s="64"/>
      <c r="D21" s="65"/>
      <c r="E21" s="194"/>
      <c r="F21" s="230"/>
      <c r="G21" s="194"/>
      <c r="H21" s="230"/>
      <c r="I21" s="194">
        <f>SUM(I16:J20)</f>
        <v>0</v>
      </c>
      <c r="J21" s="19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189">
        <v>0</v>
      </c>
      <c r="H23" s="190"/>
      <c r="I23" s="190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87">
        <v>0</v>
      </c>
      <c r="H24" s="188"/>
      <c r="I24" s="188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9">
        <f>I21</f>
        <v>0</v>
      </c>
      <c r="H25" s="190"/>
      <c r="I25" s="190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7">
        <f>ZakladDPHZakl*0.21</f>
        <v>0</v>
      </c>
      <c r="H26" s="218"/>
      <c r="I26" s="218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9">
        <v>0</v>
      </c>
      <c r="H27" s="219"/>
      <c r="I27" s="219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196">
        <v>2467878.1</v>
      </c>
      <c r="H28" s="197"/>
      <c r="I28" s="197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196">
        <f>ZakladDPHZakl+DPHZakl</f>
        <v>0</v>
      </c>
      <c r="H29" s="196"/>
      <c r="I29" s="196"/>
      <c r="J29" s="11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8"/>
      <c r="E34" s="199"/>
      <c r="G34" s="200"/>
      <c r="H34" s="201"/>
      <c r="I34" s="201"/>
      <c r="J34" s="25"/>
    </row>
    <row r="35" spans="1:10" ht="12.75" customHeight="1" x14ac:dyDescent="0.2">
      <c r="A35" s="2"/>
      <c r="B35" s="2"/>
      <c r="D35" s="186" t="s">
        <v>2</v>
      </c>
      <c r="E35" s="18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51</v>
      </c>
      <c r="C39" s="181"/>
      <c r="D39" s="181"/>
      <c r="E39" s="181"/>
      <c r="F39" s="97">
        <v>0</v>
      </c>
      <c r="G39" s="98">
        <v>2467878.1</v>
      </c>
      <c r="H39" s="99">
        <v>518254.4</v>
      </c>
      <c r="I39" s="99">
        <v>2986132.5</v>
      </c>
      <c r="J39" s="100">
        <f>IF(_xlfn.SINGLE(CenaCelkemVypocet)=0,"",I39/_xlfn.SINGLE(CenaCelkemVypocet)*100)</f>
        <v>100</v>
      </c>
    </row>
    <row r="40" spans="1:10" ht="25.5" hidden="1" customHeight="1" x14ac:dyDescent="0.2">
      <c r="A40" s="86">
        <v>2</v>
      </c>
      <c r="B40" s="101" t="s">
        <v>45</v>
      </c>
      <c r="C40" s="182" t="s">
        <v>46</v>
      </c>
      <c r="D40" s="182"/>
      <c r="E40" s="182"/>
      <c r="F40" s="102">
        <v>0</v>
      </c>
      <c r="G40" s="103">
        <v>2467878.1</v>
      </c>
      <c r="H40" s="103">
        <v>518254.4</v>
      </c>
      <c r="I40" s="103">
        <v>2986132.5</v>
      </c>
      <c r="J40" s="104">
        <f>IF(_xlfn.SINGLE(CenaCelkemVypocet)=0,"",I40/_xlfn.SINGLE(CenaCelkemVypocet)*100)</f>
        <v>100</v>
      </c>
    </row>
    <row r="41" spans="1:10" ht="25.5" hidden="1" customHeight="1" x14ac:dyDescent="0.2">
      <c r="A41" s="86">
        <v>3</v>
      </c>
      <c r="B41" s="105" t="s">
        <v>43</v>
      </c>
      <c r="C41" s="181" t="s">
        <v>44</v>
      </c>
      <c r="D41" s="181"/>
      <c r="E41" s="181"/>
      <c r="F41" s="106">
        <v>0</v>
      </c>
      <c r="G41" s="99">
        <v>2467878.1</v>
      </c>
      <c r="H41" s="99">
        <v>518254.4</v>
      </c>
      <c r="I41" s="99">
        <v>2986132.5</v>
      </c>
      <c r="J41" s="100">
        <f>IF(_xlfn.SINGLE(CenaCelkemVypocet)=0,"",I41/_xlfn.SINGLE(CenaCelkemVypocet)*100)</f>
        <v>100</v>
      </c>
    </row>
    <row r="42" spans="1:10" ht="25.5" hidden="1" customHeight="1" x14ac:dyDescent="0.2">
      <c r="A42" s="86"/>
      <c r="B42" s="183" t="s">
        <v>52</v>
      </c>
      <c r="C42" s="184"/>
      <c r="D42" s="184"/>
      <c r="E42" s="185"/>
      <c r="F42" s="107">
        <f>SUMIF(A39:A41,"=1",F39:F41)</f>
        <v>0</v>
      </c>
      <c r="G42" s="108">
        <f>SUMIF(A39:A41,"=1",G39:G41)</f>
        <v>2467878.1</v>
      </c>
      <c r="H42" s="108">
        <f>SUMIF(A39:A41,"=1",H39:H41)</f>
        <v>518254.4</v>
      </c>
      <c r="I42" s="108">
        <f>SUMIF(A39:A41,"=1",I39:I41)</f>
        <v>2986132.5</v>
      </c>
      <c r="J42" s="109">
        <f>SUMIF(A39:A41,"=1",J39:J41)</f>
        <v>100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18" t="s">
        <v>60</v>
      </c>
    </row>
    <row r="51" spans="1:10" ht="25.5" customHeight="1" x14ac:dyDescent="0.2">
      <c r="A51" s="120"/>
      <c r="B51" s="123" t="s">
        <v>18</v>
      </c>
      <c r="C51" s="123" t="s">
        <v>6</v>
      </c>
      <c r="D51" s="124"/>
      <c r="E51" s="124"/>
      <c r="F51" s="125" t="s">
        <v>61</v>
      </c>
      <c r="G51" s="125"/>
      <c r="H51" s="125"/>
      <c r="I51" s="125" t="s">
        <v>31</v>
      </c>
      <c r="J51" s="125" t="s">
        <v>0</v>
      </c>
    </row>
    <row r="52" spans="1:10" ht="36.75" customHeight="1" x14ac:dyDescent="0.2">
      <c r="A52" s="121"/>
      <c r="B52" s="126" t="s">
        <v>62</v>
      </c>
      <c r="C52" s="179" t="s">
        <v>63</v>
      </c>
      <c r="D52" s="180"/>
      <c r="E52" s="180"/>
      <c r="F52" s="135" t="s">
        <v>26</v>
      </c>
      <c r="G52" s="127"/>
      <c r="H52" s="127"/>
      <c r="I52" s="127">
        <f>'SO.01 1.1 Pol'!G8</f>
        <v>0</v>
      </c>
      <c r="J52" s="132" t="str">
        <f>IF(I59=0,"",I52/I59*100)</f>
        <v/>
      </c>
    </row>
    <row r="53" spans="1:10" ht="36.75" customHeight="1" x14ac:dyDescent="0.2">
      <c r="A53" s="121"/>
      <c r="B53" s="126" t="s">
        <v>64</v>
      </c>
      <c r="C53" s="179" t="s">
        <v>65</v>
      </c>
      <c r="D53" s="180"/>
      <c r="E53" s="180"/>
      <c r="F53" s="135" t="s">
        <v>26</v>
      </c>
      <c r="G53" s="127"/>
      <c r="H53" s="127"/>
      <c r="I53" s="127">
        <f>'SO.01 1.1 Pol'!G15</f>
        <v>0</v>
      </c>
      <c r="J53" s="132" t="str">
        <f>IF(I59=0,"",I53/I59*100)</f>
        <v/>
      </c>
    </row>
    <row r="54" spans="1:10" ht="36.75" customHeight="1" x14ac:dyDescent="0.2">
      <c r="A54" s="121"/>
      <c r="B54" s="126" t="s">
        <v>66</v>
      </c>
      <c r="C54" s="179" t="s">
        <v>67</v>
      </c>
      <c r="D54" s="180"/>
      <c r="E54" s="180"/>
      <c r="F54" s="135" t="s">
        <v>26</v>
      </c>
      <c r="G54" s="127"/>
      <c r="H54" s="127"/>
      <c r="I54" s="127">
        <f>'SO.01 1.1 Pol'!G19</f>
        <v>0</v>
      </c>
      <c r="J54" s="132" t="str">
        <f>IF(I59=0,"",I54/I59*100)</f>
        <v/>
      </c>
    </row>
    <row r="55" spans="1:10" ht="36.75" customHeight="1" x14ac:dyDescent="0.2">
      <c r="A55" s="121"/>
      <c r="B55" s="126" t="s">
        <v>68</v>
      </c>
      <c r="C55" s="179" t="s">
        <v>69</v>
      </c>
      <c r="D55" s="180"/>
      <c r="E55" s="180"/>
      <c r="F55" s="135" t="s">
        <v>26</v>
      </c>
      <c r="G55" s="127"/>
      <c r="H55" s="127"/>
      <c r="I55" s="127">
        <f>'SO.01 1.1 Pol'!G26</f>
        <v>0</v>
      </c>
      <c r="J55" s="132" t="str">
        <f>IF(I59=0,"",I55/I59*100)</f>
        <v/>
      </c>
    </row>
    <row r="56" spans="1:10" ht="36.75" customHeight="1" x14ac:dyDescent="0.2">
      <c r="A56" s="121"/>
      <c r="B56" s="126" t="s">
        <v>70</v>
      </c>
      <c r="C56" s="179" t="s">
        <v>71</v>
      </c>
      <c r="D56" s="180"/>
      <c r="E56" s="180"/>
      <c r="F56" s="135" t="s">
        <v>26</v>
      </c>
      <c r="G56" s="127"/>
      <c r="H56" s="127"/>
      <c r="I56" s="127">
        <f>'SO.01 1.1 Pol'!G31</f>
        <v>0</v>
      </c>
      <c r="J56" s="132" t="str">
        <f>IF(I59=0,"",I56/I59*100)</f>
        <v/>
      </c>
    </row>
    <row r="57" spans="1:10" ht="36.75" customHeight="1" x14ac:dyDescent="0.2">
      <c r="A57" s="121"/>
      <c r="B57" s="126" t="s">
        <v>72</v>
      </c>
      <c r="C57" s="179" t="s">
        <v>69</v>
      </c>
      <c r="D57" s="180"/>
      <c r="E57" s="180"/>
      <c r="F57" s="135" t="s">
        <v>73</v>
      </c>
      <c r="G57" s="127"/>
      <c r="H57" s="127"/>
      <c r="I57" s="127">
        <f>'SO.01 1.1 Pol'!G35</f>
        <v>0</v>
      </c>
      <c r="J57" s="132" t="str">
        <f>IF(I59=0,"",I57/I59*100)</f>
        <v/>
      </c>
    </row>
    <row r="58" spans="1:10" ht="36.75" customHeight="1" x14ac:dyDescent="0.2">
      <c r="A58" s="121"/>
      <c r="B58" s="126" t="s">
        <v>74</v>
      </c>
      <c r="C58" s="179" t="s">
        <v>29</v>
      </c>
      <c r="D58" s="180"/>
      <c r="E58" s="180"/>
      <c r="F58" s="135" t="s">
        <v>74</v>
      </c>
      <c r="G58" s="127"/>
      <c r="H58" s="127"/>
      <c r="I58" s="127">
        <f>'SO.01 1.1 Pol'!G39</f>
        <v>0</v>
      </c>
      <c r="J58" s="132" t="str">
        <f>IF(I59=0,"",I58/I59*100)</f>
        <v/>
      </c>
    </row>
    <row r="59" spans="1:10" ht="25.5" customHeight="1" x14ac:dyDescent="0.2">
      <c r="A59" s="122"/>
      <c r="B59" s="128" t="s">
        <v>1</v>
      </c>
      <c r="C59" s="129"/>
      <c r="D59" s="130"/>
      <c r="E59" s="130"/>
      <c r="F59" s="136"/>
      <c r="G59" s="131"/>
      <c r="H59" s="131"/>
      <c r="I59" s="131">
        <f>SUM(I52:I58)</f>
        <v>0</v>
      </c>
      <c r="J59" s="133">
        <f>SUM(J52:J58)</f>
        <v>0</v>
      </c>
    </row>
    <row r="60" spans="1:10" x14ac:dyDescent="0.2">
      <c r="F60" s="85"/>
      <c r="G60" s="85"/>
      <c r="H60" s="85"/>
      <c r="I60" s="85"/>
      <c r="J60" s="134"/>
    </row>
    <row r="61" spans="1:10" x14ac:dyDescent="0.2">
      <c r="F61" s="85"/>
      <c r="G61" s="85"/>
      <c r="H61" s="85"/>
      <c r="I61" s="85"/>
      <c r="J61" s="134"/>
    </row>
    <row r="62" spans="1:10" x14ac:dyDescent="0.2">
      <c r="F62" s="85"/>
      <c r="G62" s="85"/>
      <c r="H62" s="85"/>
      <c r="I62" s="85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8:E58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50" t="s">
        <v>8</v>
      </c>
      <c r="B2" s="49"/>
      <c r="C2" s="233"/>
      <c r="D2" s="233"/>
      <c r="E2" s="233"/>
      <c r="F2" s="233"/>
      <c r="G2" s="234"/>
    </row>
    <row r="3" spans="1:7" ht="24.95" customHeight="1" x14ac:dyDescent="0.2">
      <c r="A3" s="50" t="s">
        <v>9</v>
      </c>
      <c r="B3" s="49"/>
      <c r="C3" s="233"/>
      <c r="D3" s="233"/>
      <c r="E3" s="233"/>
      <c r="F3" s="233"/>
      <c r="G3" s="234"/>
    </row>
    <row r="4" spans="1:7" ht="24.95" customHeight="1" x14ac:dyDescent="0.2">
      <c r="A4" s="50" t="s">
        <v>10</v>
      </c>
      <c r="B4" s="49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46B2-E689-4ADE-9926-26B0414D09A4}">
  <sheetPr>
    <outlinePr summaryBelow="0"/>
  </sheetPr>
  <dimension ref="A1:BH4998"/>
  <sheetViews>
    <sheetView tabSelected="1" workbookViewId="0">
      <pane ySplit="7" topLeftCell="A11" activePane="bottomLeft" state="frozen"/>
      <selection pane="bottomLeft" activeCell="AP18" sqref="AP18"/>
    </sheetView>
  </sheetViews>
  <sheetFormatPr defaultRowHeight="12.75" outlineLevelRow="1" x14ac:dyDescent="0.2"/>
  <cols>
    <col min="1" max="1" width="3.42578125" customWidth="1"/>
    <col min="2" max="2" width="12.7109375" style="119" customWidth="1"/>
    <col min="3" max="3" width="38.28515625" style="11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37" t="s">
        <v>7</v>
      </c>
      <c r="B1" s="237"/>
      <c r="C1" s="237"/>
      <c r="D1" s="237"/>
      <c r="E1" s="237"/>
      <c r="F1" s="237"/>
      <c r="G1" s="237"/>
      <c r="AG1" t="s">
        <v>76</v>
      </c>
    </row>
    <row r="2" spans="1:60" ht="25.15" customHeight="1" x14ac:dyDescent="0.2">
      <c r="A2" s="50" t="s">
        <v>8</v>
      </c>
      <c r="B2" s="49" t="s">
        <v>49</v>
      </c>
      <c r="C2" s="238" t="s">
        <v>50</v>
      </c>
      <c r="D2" s="239"/>
      <c r="E2" s="239"/>
      <c r="F2" s="239"/>
      <c r="G2" s="240"/>
      <c r="AG2" t="s">
        <v>77</v>
      </c>
    </row>
    <row r="3" spans="1:60" ht="25.15" customHeight="1" x14ac:dyDescent="0.2">
      <c r="A3" s="50" t="s">
        <v>9</v>
      </c>
      <c r="B3" s="49" t="s">
        <v>45</v>
      </c>
      <c r="C3" s="238" t="s">
        <v>46</v>
      </c>
      <c r="D3" s="239"/>
      <c r="E3" s="239"/>
      <c r="F3" s="239"/>
      <c r="G3" s="240"/>
      <c r="AC3" s="119" t="s">
        <v>77</v>
      </c>
      <c r="AG3" t="s">
        <v>78</v>
      </c>
    </row>
    <row r="4" spans="1:60" ht="25.15" customHeight="1" x14ac:dyDescent="0.2">
      <c r="A4" s="138" t="s">
        <v>10</v>
      </c>
      <c r="B4" s="139" t="s">
        <v>43</v>
      </c>
      <c r="C4" s="241" t="s">
        <v>44</v>
      </c>
      <c r="D4" s="242"/>
      <c r="E4" s="242"/>
      <c r="F4" s="242"/>
      <c r="G4" s="243"/>
      <c r="AG4" t="s">
        <v>79</v>
      </c>
    </row>
    <row r="5" spans="1:60" x14ac:dyDescent="0.2">
      <c r="D5" s="10"/>
    </row>
    <row r="6" spans="1:60" ht="38.25" x14ac:dyDescent="0.2">
      <c r="A6" s="141" t="s">
        <v>80</v>
      </c>
      <c r="B6" s="143" t="s">
        <v>81</v>
      </c>
      <c r="C6" s="143" t="s">
        <v>82</v>
      </c>
      <c r="D6" s="142" t="s">
        <v>83</v>
      </c>
      <c r="E6" s="141" t="s">
        <v>84</v>
      </c>
      <c r="F6" s="140" t="s">
        <v>85</v>
      </c>
      <c r="G6" s="141" t="s">
        <v>31</v>
      </c>
      <c r="H6" s="144" t="s">
        <v>32</v>
      </c>
      <c r="I6" s="144" t="s">
        <v>86</v>
      </c>
      <c r="J6" s="144" t="s">
        <v>33</v>
      </c>
      <c r="K6" s="144" t="s">
        <v>87</v>
      </c>
      <c r="L6" s="144" t="s">
        <v>88</v>
      </c>
      <c r="M6" s="144" t="s">
        <v>89</v>
      </c>
      <c r="N6" s="144" t="s">
        <v>90</v>
      </c>
      <c r="O6" s="144" t="s">
        <v>91</v>
      </c>
      <c r="P6" s="144" t="s">
        <v>92</v>
      </c>
      <c r="Q6" s="144" t="s">
        <v>93</v>
      </c>
      <c r="R6" s="144" t="s">
        <v>94</v>
      </c>
      <c r="S6" s="144" t="s">
        <v>95</v>
      </c>
      <c r="T6" s="144" t="s">
        <v>96</v>
      </c>
      <c r="U6" s="144" t="s">
        <v>97</v>
      </c>
      <c r="V6" s="144" t="s">
        <v>98</v>
      </c>
      <c r="W6" s="144" t="s">
        <v>99</v>
      </c>
      <c r="X6" s="144" t="s">
        <v>100</v>
      </c>
      <c r="Y6" s="144" t="s">
        <v>101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x14ac:dyDescent="0.2">
      <c r="A8" s="154" t="s">
        <v>102</v>
      </c>
      <c r="B8" s="155" t="s">
        <v>62</v>
      </c>
      <c r="C8" s="173" t="s">
        <v>63</v>
      </c>
      <c r="D8" s="156"/>
      <c r="E8" s="157"/>
      <c r="F8" s="158"/>
      <c r="G8" s="159">
        <f>G9+G10+G11+G12+G13+G14</f>
        <v>0</v>
      </c>
      <c r="H8" s="153"/>
      <c r="I8" s="153">
        <v>372</v>
      </c>
      <c r="J8" s="153"/>
      <c r="K8" s="153">
        <v>90896.4</v>
      </c>
      <c r="L8" s="153"/>
      <c r="M8" s="153"/>
      <c r="N8" s="152"/>
      <c r="O8" s="152"/>
      <c r="P8" s="152"/>
      <c r="Q8" s="152"/>
      <c r="R8" s="153"/>
      <c r="S8" s="153"/>
      <c r="T8" s="153"/>
      <c r="U8" s="153"/>
      <c r="V8" s="153"/>
      <c r="W8" s="153"/>
      <c r="X8" s="153"/>
      <c r="Y8" s="153"/>
      <c r="AG8" t="s">
        <v>103</v>
      </c>
    </row>
    <row r="9" spans="1:60" x14ac:dyDescent="0.2">
      <c r="A9" s="166">
        <v>1</v>
      </c>
      <c r="B9" s="167" t="s">
        <v>104</v>
      </c>
      <c r="C9" s="174" t="s">
        <v>105</v>
      </c>
      <c r="D9" s="168" t="s">
        <v>106</v>
      </c>
      <c r="E9" s="169">
        <v>223.5</v>
      </c>
      <c r="F9" s="170">
        <v>0</v>
      </c>
      <c r="G9" s="171">
        <f>E9*F9</f>
        <v>0</v>
      </c>
      <c r="H9" s="151">
        <v>0</v>
      </c>
      <c r="I9" s="151">
        <v>0</v>
      </c>
      <c r="J9" s="151">
        <v>17.7</v>
      </c>
      <c r="K9" s="151">
        <v>4389.5999999999995</v>
      </c>
      <c r="L9" s="151">
        <v>21</v>
      </c>
      <c r="M9" s="151">
        <v>5311.4160000000002</v>
      </c>
      <c r="N9" s="150">
        <v>0</v>
      </c>
      <c r="O9" s="150">
        <v>0</v>
      </c>
      <c r="P9" s="150">
        <v>0</v>
      </c>
      <c r="Q9" s="150">
        <v>0</v>
      </c>
      <c r="R9" s="151"/>
      <c r="S9" s="151" t="s">
        <v>107</v>
      </c>
      <c r="T9" s="151" t="s">
        <v>107</v>
      </c>
      <c r="U9" s="151">
        <v>3.4000000000000002E-2</v>
      </c>
      <c r="V9" s="151">
        <v>8.4320000000000004</v>
      </c>
      <c r="W9" s="151"/>
      <c r="X9" s="151" t="s">
        <v>108</v>
      </c>
      <c r="Y9" s="151" t="s">
        <v>109</v>
      </c>
      <c r="Z9" s="145"/>
      <c r="AA9" s="145"/>
      <c r="AB9" s="145"/>
      <c r="AC9" s="145"/>
      <c r="AD9" s="145"/>
      <c r="AE9" s="145"/>
      <c r="AF9" s="145"/>
      <c r="AG9" s="145" t="s">
        <v>110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x14ac:dyDescent="0.2">
      <c r="A10" s="166">
        <v>2</v>
      </c>
      <c r="B10" s="167" t="s">
        <v>111</v>
      </c>
      <c r="C10" s="174" t="s">
        <v>112</v>
      </c>
      <c r="D10" s="168" t="s">
        <v>113</v>
      </c>
      <c r="E10" s="169">
        <v>44.7</v>
      </c>
      <c r="F10" s="170">
        <v>0</v>
      </c>
      <c r="G10" s="171">
        <f t="shared" ref="G10:G14" si="0">E10*F10</f>
        <v>0</v>
      </c>
      <c r="H10" s="151">
        <v>0</v>
      </c>
      <c r="I10" s="151">
        <v>0</v>
      </c>
      <c r="J10" s="151">
        <v>136.5</v>
      </c>
      <c r="K10" s="151">
        <v>6770.4000000000005</v>
      </c>
      <c r="L10" s="151">
        <v>21</v>
      </c>
      <c r="M10" s="151">
        <v>8192.1839999999993</v>
      </c>
      <c r="N10" s="150">
        <v>0</v>
      </c>
      <c r="O10" s="150">
        <v>0</v>
      </c>
      <c r="P10" s="150">
        <v>0</v>
      </c>
      <c r="Q10" s="150">
        <v>0</v>
      </c>
      <c r="R10" s="151"/>
      <c r="S10" s="151" t="s">
        <v>107</v>
      </c>
      <c r="T10" s="151" t="s">
        <v>107</v>
      </c>
      <c r="U10" s="151">
        <v>0.13</v>
      </c>
      <c r="V10" s="151">
        <v>6.4480000000000004</v>
      </c>
      <c r="W10" s="151"/>
      <c r="X10" s="151" t="s">
        <v>108</v>
      </c>
      <c r="Y10" s="151" t="s">
        <v>109</v>
      </c>
      <c r="Z10" s="145"/>
      <c r="AA10" s="145"/>
      <c r="AB10" s="145"/>
      <c r="AC10" s="145"/>
      <c r="AD10" s="145"/>
      <c r="AE10" s="145"/>
      <c r="AF10" s="145"/>
      <c r="AG10" s="145" t="s">
        <v>110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2.5" x14ac:dyDescent="0.2">
      <c r="A11" s="166">
        <v>3</v>
      </c>
      <c r="B11" s="167" t="s">
        <v>114</v>
      </c>
      <c r="C11" s="174" t="s">
        <v>115</v>
      </c>
      <c r="D11" s="168" t="s">
        <v>113</v>
      </c>
      <c r="E11" s="169">
        <v>44.7</v>
      </c>
      <c r="F11" s="170">
        <v>0</v>
      </c>
      <c r="G11" s="171">
        <f t="shared" si="0"/>
        <v>0</v>
      </c>
      <c r="H11" s="151">
        <v>0</v>
      </c>
      <c r="I11" s="151">
        <v>0</v>
      </c>
      <c r="J11" s="151">
        <v>321.5</v>
      </c>
      <c r="K11" s="151">
        <v>15946.4</v>
      </c>
      <c r="L11" s="151">
        <v>21</v>
      </c>
      <c r="M11" s="151">
        <v>19295.144</v>
      </c>
      <c r="N11" s="150">
        <v>0</v>
      </c>
      <c r="O11" s="150">
        <v>0</v>
      </c>
      <c r="P11" s="150">
        <v>0</v>
      </c>
      <c r="Q11" s="150">
        <v>0</v>
      </c>
      <c r="R11" s="151"/>
      <c r="S11" s="151" t="s">
        <v>107</v>
      </c>
      <c r="T11" s="151" t="s">
        <v>107</v>
      </c>
      <c r="U11" s="151">
        <v>0.65200000000000002</v>
      </c>
      <c r="V11" s="151">
        <v>32.339200000000005</v>
      </c>
      <c r="W11" s="151"/>
      <c r="X11" s="151" t="s">
        <v>108</v>
      </c>
      <c r="Y11" s="151" t="s">
        <v>109</v>
      </c>
      <c r="Z11" s="145"/>
      <c r="AA11" s="145"/>
      <c r="AB11" s="145"/>
      <c r="AC11" s="145"/>
      <c r="AD11" s="145"/>
      <c r="AE11" s="145"/>
      <c r="AF11" s="145"/>
      <c r="AG11" s="145" t="s">
        <v>110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x14ac:dyDescent="0.2">
      <c r="A12" s="166">
        <v>4</v>
      </c>
      <c r="B12" s="167" t="s">
        <v>116</v>
      </c>
      <c r="C12" s="174" t="s">
        <v>117</v>
      </c>
      <c r="D12" s="168" t="s">
        <v>106</v>
      </c>
      <c r="E12" s="169">
        <v>223.5</v>
      </c>
      <c r="F12" s="170">
        <v>0</v>
      </c>
      <c r="G12" s="171">
        <f t="shared" si="0"/>
        <v>0</v>
      </c>
      <c r="H12" s="151">
        <v>1.5</v>
      </c>
      <c r="I12" s="151">
        <v>372</v>
      </c>
      <c r="J12" s="151">
        <v>64</v>
      </c>
      <c r="K12" s="151">
        <v>15872</v>
      </c>
      <c r="L12" s="151">
        <v>21</v>
      </c>
      <c r="M12" s="151">
        <v>19655.240000000002</v>
      </c>
      <c r="N12" s="150">
        <v>0</v>
      </c>
      <c r="O12" s="150">
        <v>0</v>
      </c>
      <c r="P12" s="150">
        <v>0</v>
      </c>
      <c r="Q12" s="150">
        <v>0</v>
      </c>
      <c r="R12" s="151"/>
      <c r="S12" s="151" t="s">
        <v>107</v>
      </c>
      <c r="T12" s="151" t="s">
        <v>118</v>
      </c>
      <c r="U12" s="151">
        <v>7.2999999999999995E-2</v>
      </c>
      <c r="V12" s="151">
        <v>18.103999999999999</v>
      </c>
      <c r="W12" s="151"/>
      <c r="X12" s="151" t="s">
        <v>108</v>
      </c>
      <c r="Y12" s="151" t="s">
        <v>109</v>
      </c>
      <c r="Z12" s="145"/>
      <c r="AA12" s="145"/>
      <c r="AB12" s="145"/>
      <c r="AC12" s="145"/>
      <c r="AD12" s="145"/>
      <c r="AE12" s="145"/>
      <c r="AF12" s="145"/>
      <c r="AG12" s="145" t="s">
        <v>110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66">
        <v>5</v>
      </c>
      <c r="B13" s="167" t="s">
        <v>119</v>
      </c>
      <c r="C13" s="174" t="s">
        <v>120</v>
      </c>
      <c r="D13" s="168" t="s">
        <v>106</v>
      </c>
      <c r="E13" s="169">
        <v>223.5</v>
      </c>
      <c r="F13" s="170">
        <v>0</v>
      </c>
      <c r="G13" s="171">
        <f t="shared" si="0"/>
        <v>0</v>
      </c>
      <c r="H13" s="151">
        <v>0</v>
      </c>
      <c r="I13" s="151">
        <v>0</v>
      </c>
      <c r="J13" s="151">
        <v>194</v>
      </c>
      <c r="K13" s="151">
        <v>47918</v>
      </c>
      <c r="L13" s="151">
        <v>21</v>
      </c>
      <c r="M13" s="151">
        <v>57980.78</v>
      </c>
      <c r="N13" s="150">
        <v>0</v>
      </c>
      <c r="O13" s="150">
        <v>0</v>
      </c>
      <c r="P13" s="150">
        <v>0</v>
      </c>
      <c r="Q13" s="150">
        <v>0</v>
      </c>
      <c r="R13" s="151"/>
      <c r="S13" s="151" t="s">
        <v>107</v>
      </c>
      <c r="T13" s="151" t="s">
        <v>107</v>
      </c>
      <c r="U13" s="151">
        <v>0.42799999999999999</v>
      </c>
      <c r="V13" s="151">
        <v>105.71599999999999</v>
      </c>
      <c r="W13" s="151"/>
      <c r="X13" s="151" t="s">
        <v>108</v>
      </c>
      <c r="Y13" s="151" t="s">
        <v>109</v>
      </c>
      <c r="Z13" s="145"/>
      <c r="AA13" s="145"/>
      <c r="AB13" s="145"/>
      <c r="AC13" s="145"/>
      <c r="AD13" s="145"/>
      <c r="AE13" s="145"/>
      <c r="AF13" s="145"/>
      <c r="AG13" s="145" t="s">
        <v>110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">
      <c r="A14" s="166">
        <v>6</v>
      </c>
      <c r="B14" s="167" t="s">
        <v>121</v>
      </c>
      <c r="C14" s="174" t="s">
        <v>122</v>
      </c>
      <c r="D14" s="168" t="s">
        <v>123</v>
      </c>
      <c r="E14" s="169">
        <v>89.4</v>
      </c>
      <c r="F14" s="170">
        <v>0</v>
      </c>
      <c r="G14" s="171">
        <f t="shared" si="0"/>
        <v>0</v>
      </c>
      <c r="H14" s="151">
        <v>0</v>
      </c>
      <c r="I14" s="151">
        <v>0</v>
      </c>
      <c r="J14" s="151">
        <v>433</v>
      </c>
      <c r="K14" s="151">
        <v>0</v>
      </c>
      <c r="L14" s="151">
        <v>21</v>
      </c>
      <c r="M14" s="151">
        <v>0</v>
      </c>
      <c r="N14" s="150">
        <v>0</v>
      </c>
      <c r="O14" s="150">
        <v>0</v>
      </c>
      <c r="P14" s="150">
        <v>0</v>
      </c>
      <c r="Q14" s="150">
        <v>0</v>
      </c>
      <c r="R14" s="151"/>
      <c r="S14" s="151" t="s">
        <v>107</v>
      </c>
      <c r="T14" s="151" t="s">
        <v>107</v>
      </c>
      <c r="U14" s="151">
        <v>0.85799999999999998</v>
      </c>
      <c r="V14" s="151">
        <v>0</v>
      </c>
      <c r="W14" s="151"/>
      <c r="X14" s="151" t="s">
        <v>124</v>
      </c>
      <c r="Y14" s="151" t="s">
        <v>109</v>
      </c>
      <c r="Z14" s="145"/>
      <c r="AA14" s="145"/>
      <c r="AB14" s="145"/>
      <c r="AC14" s="145"/>
      <c r="AD14" s="145"/>
      <c r="AE14" s="145"/>
      <c r="AF14" s="145"/>
      <c r="AG14" s="145" t="s">
        <v>125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">
      <c r="A15" s="154" t="s">
        <v>102</v>
      </c>
      <c r="B15" s="155" t="s">
        <v>64</v>
      </c>
      <c r="C15" s="173" t="s">
        <v>65</v>
      </c>
      <c r="D15" s="156"/>
      <c r="E15" s="157"/>
      <c r="F15" s="158"/>
      <c r="G15" s="159">
        <f>G16+G17+G18</f>
        <v>0</v>
      </c>
      <c r="H15" s="153"/>
      <c r="I15" s="153">
        <v>139414.1</v>
      </c>
      <c r="J15" s="153"/>
      <c r="K15" s="153">
        <v>502220.62</v>
      </c>
      <c r="L15" s="153"/>
      <c r="M15" s="153"/>
      <c r="N15" s="152"/>
      <c r="O15" s="152"/>
      <c r="P15" s="152"/>
      <c r="Q15" s="152"/>
      <c r="R15" s="153"/>
      <c r="S15" s="153"/>
      <c r="T15" s="153"/>
      <c r="U15" s="153"/>
      <c r="V15" s="153"/>
      <c r="W15" s="153"/>
      <c r="X15" s="153"/>
      <c r="Y15" s="153"/>
      <c r="AG15" t="s">
        <v>103</v>
      </c>
    </row>
    <row r="16" spans="1:60" x14ac:dyDescent="0.2">
      <c r="A16" s="166">
        <v>7</v>
      </c>
      <c r="B16" s="167" t="s">
        <v>126</v>
      </c>
      <c r="C16" s="174" t="s">
        <v>127</v>
      </c>
      <c r="D16" s="168" t="s">
        <v>106</v>
      </c>
      <c r="E16" s="169">
        <v>214</v>
      </c>
      <c r="F16" s="170">
        <v>0</v>
      </c>
      <c r="G16" s="171">
        <f>E16*F16</f>
        <v>0</v>
      </c>
      <c r="H16" s="151">
        <v>108.46</v>
      </c>
      <c r="I16" s="151">
        <v>12364.439999999999</v>
      </c>
      <c r="J16" s="151">
        <v>4.04</v>
      </c>
      <c r="K16" s="151">
        <v>460.56</v>
      </c>
      <c r="L16" s="151">
        <v>21</v>
      </c>
      <c r="M16" s="151">
        <v>15518.25</v>
      </c>
      <c r="N16" s="150">
        <v>7.5300000000000002E-3</v>
      </c>
      <c r="O16" s="150">
        <v>0.85842000000000007</v>
      </c>
      <c r="P16" s="150">
        <v>0</v>
      </c>
      <c r="Q16" s="150">
        <v>0</v>
      </c>
      <c r="R16" s="151"/>
      <c r="S16" s="151" t="s">
        <v>107</v>
      </c>
      <c r="T16" s="151" t="s">
        <v>107</v>
      </c>
      <c r="U16" s="151">
        <v>4.0000000000000001E-3</v>
      </c>
      <c r="V16" s="151">
        <v>0.45600000000000002</v>
      </c>
      <c r="W16" s="151"/>
      <c r="X16" s="151" t="s">
        <v>108</v>
      </c>
      <c r="Y16" s="151" t="s">
        <v>109</v>
      </c>
      <c r="Z16" s="145"/>
      <c r="AA16" s="145"/>
      <c r="AB16" s="145"/>
      <c r="AC16" s="145"/>
      <c r="AD16" s="145"/>
      <c r="AE16" s="145"/>
      <c r="AF16" s="145"/>
      <c r="AG16" s="145" t="s">
        <v>110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2.5" x14ac:dyDescent="0.2">
      <c r="A17" s="166">
        <v>8</v>
      </c>
      <c r="B17" s="167" t="s">
        <v>128</v>
      </c>
      <c r="C17" s="174" t="s">
        <v>129</v>
      </c>
      <c r="D17" s="168" t="s">
        <v>130</v>
      </c>
      <c r="E17" s="169">
        <v>1758</v>
      </c>
      <c r="F17" s="170">
        <v>0</v>
      </c>
      <c r="G17" s="171">
        <f t="shared" ref="G17:G18" si="1">E17*F17</f>
        <v>0</v>
      </c>
      <c r="H17" s="151">
        <v>0</v>
      </c>
      <c r="I17" s="151">
        <v>0</v>
      </c>
      <c r="J17" s="151">
        <v>376.74</v>
      </c>
      <c r="K17" s="151">
        <v>67059.72</v>
      </c>
      <c r="L17" s="151">
        <v>21</v>
      </c>
      <c r="M17" s="151">
        <v>81142.261200000008</v>
      </c>
      <c r="N17" s="150">
        <v>0</v>
      </c>
      <c r="O17" s="150">
        <v>0</v>
      </c>
      <c r="P17" s="150">
        <v>0</v>
      </c>
      <c r="Q17" s="150">
        <v>0</v>
      </c>
      <c r="R17" s="151"/>
      <c r="S17" s="151" t="s">
        <v>107</v>
      </c>
      <c r="T17" s="151" t="s">
        <v>131</v>
      </c>
      <c r="U17" s="151">
        <v>0</v>
      </c>
      <c r="V17" s="151">
        <v>0</v>
      </c>
      <c r="W17" s="151"/>
      <c r="X17" s="151" t="s">
        <v>132</v>
      </c>
      <c r="Y17" s="151" t="s">
        <v>109</v>
      </c>
      <c r="Z17" s="145"/>
      <c r="AA17" s="145"/>
      <c r="AB17" s="145"/>
      <c r="AC17" s="145"/>
      <c r="AD17" s="145"/>
      <c r="AE17" s="145"/>
      <c r="AF17" s="145"/>
      <c r="AG17" s="145" t="s">
        <v>133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2.5" x14ac:dyDescent="0.2">
      <c r="A18" s="166">
        <v>9</v>
      </c>
      <c r="B18" s="167" t="s">
        <v>134</v>
      </c>
      <c r="C18" s="174" t="s">
        <v>184</v>
      </c>
      <c r="D18" s="168" t="s">
        <v>106</v>
      </c>
      <c r="E18" s="169">
        <v>214</v>
      </c>
      <c r="F18" s="170">
        <v>0</v>
      </c>
      <c r="G18" s="171">
        <f t="shared" si="1"/>
        <v>0</v>
      </c>
      <c r="H18" s="151">
        <v>593.69000000000005</v>
      </c>
      <c r="I18" s="151">
        <v>127049.66000000002</v>
      </c>
      <c r="J18" s="151">
        <v>2031.31</v>
      </c>
      <c r="K18" s="151">
        <v>434700.33999999997</v>
      </c>
      <c r="L18" s="151">
        <v>21</v>
      </c>
      <c r="M18" s="151">
        <v>679717.5</v>
      </c>
      <c r="N18" s="150">
        <v>0.65983000000000003</v>
      </c>
      <c r="O18" s="150">
        <v>141.20362</v>
      </c>
      <c r="P18" s="150">
        <v>0.88</v>
      </c>
      <c r="Q18" s="150">
        <v>188.32</v>
      </c>
      <c r="R18" s="151"/>
      <c r="S18" s="151" t="s">
        <v>107</v>
      </c>
      <c r="T18" s="151" t="s">
        <v>107</v>
      </c>
      <c r="U18" s="151">
        <v>2.4142199999999998</v>
      </c>
      <c r="V18" s="151">
        <v>516.64307999999994</v>
      </c>
      <c r="W18" s="151"/>
      <c r="X18" s="151" t="s">
        <v>132</v>
      </c>
      <c r="Y18" s="151" t="s">
        <v>109</v>
      </c>
      <c r="Z18" s="145"/>
      <c r="AA18" s="145"/>
      <c r="AB18" s="145"/>
      <c r="AC18" s="145"/>
      <c r="AD18" s="145"/>
      <c r="AE18" s="145"/>
      <c r="AF18" s="145"/>
      <c r="AG18" s="145" t="s">
        <v>133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">
      <c r="A19" s="154" t="s">
        <v>102</v>
      </c>
      <c r="B19" s="155" t="s">
        <v>66</v>
      </c>
      <c r="C19" s="173" t="s">
        <v>67</v>
      </c>
      <c r="D19" s="156"/>
      <c r="E19" s="157"/>
      <c r="F19" s="158"/>
      <c r="G19" s="159">
        <f>G20+G22+G23+G24+G25</f>
        <v>0</v>
      </c>
      <c r="H19" s="153"/>
      <c r="I19" s="153">
        <v>115110.62</v>
      </c>
      <c r="J19" s="153"/>
      <c r="K19" s="153">
        <v>1219683.3799999999</v>
      </c>
      <c r="L19" s="153"/>
      <c r="M19" s="153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AG19" t="s">
        <v>103</v>
      </c>
    </row>
    <row r="20" spans="1:60" ht="22.5" x14ac:dyDescent="0.2">
      <c r="A20" s="160">
        <v>10</v>
      </c>
      <c r="B20" s="161" t="s">
        <v>135</v>
      </c>
      <c r="C20" s="175" t="s">
        <v>136</v>
      </c>
      <c r="D20" s="162" t="s">
        <v>106</v>
      </c>
      <c r="E20" s="163">
        <v>790</v>
      </c>
      <c r="F20" s="164">
        <v>0</v>
      </c>
      <c r="G20" s="165">
        <f>E20*F20</f>
        <v>0</v>
      </c>
      <c r="H20" s="151">
        <v>0.34</v>
      </c>
      <c r="I20" s="151">
        <v>268.60000000000002</v>
      </c>
      <c r="J20" s="151">
        <v>25.26</v>
      </c>
      <c r="K20" s="151">
        <v>19955.400000000001</v>
      </c>
      <c r="L20" s="151">
        <v>21</v>
      </c>
      <c r="M20" s="151">
        <v>24471.040000000001</v>
      </c>
      <c r="N20" s="150">
        <v>0</v>
      </c>
      <c r="O20" s="150">
        <v>0</v>
      </c>
      <c r="P20" s="150">
        <v>0</v>
      </c>
      <c r="Q20" s="150">
        <v>0</v>
      </c>
      <c r="R20" s="151"/>
      <c r="S20" s="151" t="s">
        <v>107</v>
      </c>
      <c r="T20" s="151" t="s">
        <v>118</v>
      </c>
      <c r="U20" s="151">
        <v>1.3100000000000001E-2</v>
      </c>
      <c r="V20" s="151">
        <v>10.349</v>
      </c>
      <c r="W20" s="151"/>
      <c r="X20" s="151" t="s">
        <v>108</v>
      </c>
      <c r="Y20" s="151" t="s">
        <v>109</v>
      </c>
      <c r="Z20" s="145"/>
      <c r="AA20" s="145"/>
      <c r="AB20" s="145"/>
      <c r="AC20" s="145"/>
      <c r="AD20" s="145"/>
      <c r="AE20" s="145"/>
      <c r="AF20" s="145"/>
      <c r="AG20" s="145" t="s">
        <v>110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8"/>
      <c r="B21" s="149"/>
      <c r="C21" s="235" t="s">
        <v>137</v>
      </c>
      <c r="D21" s="236"/>
      <c r="E21" s="236"/>
      <c r="F21" s="236"/>
      <c r="G21" s="236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51"/>
      <c r="Z21" s="145"/>
      <c r="AA21" s="145"/>
      <c r="AB21" s="145"/>
      <c r="AC21" s="145"/>
      <c r="AD21" s="145"/>
      <c r="AE21" s="145"/>
      <c r="AF21" s="145"/>
      <c r="AG21" s="145" t="s">
        <v>138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2.5" x14ac:dyDescent="0.2">
      <c r="A22" s="166">
        <v>11</v>
      </c>
      <c r="B22" s="167" t="s">
        <v>139</v>
      </c>
      <c r="C22" s="174" t="s">
        <v>140</v>
      </c>
      <c r="D22" s="168" t="s">
        <v>141</v>
      </c>
      <c r="E22" s="169">
        <v>332</v>
      </c>
      <c r="F22" s="170">
        <v>0</v>
      </c>
      <c r="G22" s="171">
        <f>E22*F22</f>
        <v>0</v>
      </c>
      <c r="H22" s="151">
        <v>48.17</v>
      </c>
      <c r="I22" s="151">
        <v>15992.44</v>
      </c>
      <c r="J22" s="151">
        <v>188.33</v>
      </c>
      <c r="K22" s="151">
        <v>62525.560000000005</v>
      </c>
      <c r="L22" s="151">
        <v>21</v>
      </c>
      <c r="M22" s="151">
        <v>95006.78</v>
      </c>
      <c r="N22" s="150">
        <v>0</v>
      </c>
      <c r="O22" s="150">
        <v>0</v>
      </c>
      <c r="P22" s="150">
        <v>0</v>
      </c>
      <c r="Q22" s="150">
        <v>0</v>
      </c>
      <c r="R22" s="151"/>
      <c r="S22" s="151" t="s">
        <v>107</v>
      </c>
      <c r="T22" s="151" t="s">
        <v>107</v>
      </c>
      <c r="U22" s="151">
        <v>0.27500000000000002</v>
      </c>
      <c r="V22" s="151">
        <v>91.300000000000011</v>
      </c>
      <c r="W22" s="151"/>
      <c r="X22" s="151" t="s">
        <v>108</v>
      </c>
      <c r="Y22" s="151" t="s">
        <v>109</v>
      </c>
      <c r="Z22" s="145"/>
      <c r="AA22" s="145"/>
      <c r="AB22" s="145"/>
      <c r="AC22" s="145"/>
      <c r="AD22" s="145"/>
      <c r="AE22" s="145"/>
      <c r="AF22" s="145"/>
      <c r="AG22" s="145" t="s">
        <v>110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ht="22.5" x14ac:dyDescent="0.2">
      <c r="A23" s="166">
        <v>12</v>
      </c>
      <c r="B23" s="167" t="s">
        <v>142</v>
      </c>
      <c r="C23" s="174" t="s">
        <v>143</v>
      </c>
      <c r="D23" s="168" t="s">
        <v>144</v>
      </c>
      <c r="E23" s="169">
        <v>1530</v>
      </c>
      <c r="F23" s="170">
        <v>0</v>
      </c>
      <c r="G23" s="171">
        <f t="shared" ref="G23:G25" si="2">E23*F23</f>
        <v>0</v>
      </c>
      <c r="H23" s="151">
        <v>0</v>
      </c>
      <c r="I23" s="151">
        <v>0</v>
      </c>
      <c r="J23" s="151">
        <v>146</v>
      </c>
      <c r="K23" s="151">
        <v>230680</v>
      </c>
      <c r="L23" s="151">
        <v>21</v>
      </c>
      <c r="M23" s="151">
        <v>279122.8</v>
      </c>
      <c r="N23" s="150">
        <v>0</v>
      </c>
      <c r="O23" s="150">
        <v>0</v>
      </c>
      <c r="P23" s="150">
        <v>0</v>
      </c>
      <c r="Q23" s="150">
        <v>0</v>
      </c>
      <c r="R23" s="151"/>
      <c r="S23" s="151" t="s">
        <v>145</v>
      </c>
      <c r="T23" s="151" t="s">
        <v>118</v>
      </c>
      <c r="U23" s="151">
        <v>0</v>
      </c>
      <c r="V23" s="151">
        <v>0</v>
      </c>
      <c r="W23" s="151"/>
      <c r="X23" s="151" t="s">
        <v>108</v>
      </c>
      <c r="Y23" s="151" t="s">
        <v>109</v>
      </c>
      <c r="Z23" s="145"/>
      <c r="AA23" s="145"/>
      <c r="AB23" s="145"/>
      <c r="AC23" s="145"/>
      <c r="AD23" s="145"/>
      <c r="AE23" s="145"/>
      <c r="AF23" s="145"/>
      <c r="AG23" s="145" t="s">
        <v>110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ht="22.5" x14ac:dyDescent="0.2">
      <c r="A24" s="166">
        <v>13</v>
      </c>
      <c r="B24" s="167" t="s">
        <v>146</v>
      </c>
      <c r="C24" s="174" t="s">
        <v>183</v>
      </c>
      <c r="D24" s="168" t="s">
        <v>144</v>
      </c>
      <c r="E24" s="169">
        <v>1530</v>
      </c>
      <c r="F24" s="170">
        <v>0</v>
      </c>
      <c r="G24" s="171">
        <f t="shared" si="2"/>
        <v>0</v>
      </c>
      <c r="H24" s="151">
        <v>0</v>
      </c>
      <c r="I24" s="151">
        <v>0</v>
      </c>
      <c r="J24" s="151">
        <v>487.5</v>
      </c>
      <c r="K24" s="151">
        <v>770250</v>
      </c>
      <c r="L24" s="151">
        <v>21</v>
      </c>
      <c r="M24" s="151">
        <v>932002.5</v>
      </c>
      <c r="N24" s="150">
        <v>0</v>
      </c>
      <c r="O24" s="150">
        <v>0</v>
      </c>
      <c r="P24" s="150">
        <v>0</v>
      </c>
      <c r="Q24" s="150">
        <v>0</v>
      </c>
      <c r="R24" s="151"/>
      <c r="S24" s="151" t="s">
        <v>145</v>
      </c>
      <c r="T24" s="151" t="s">
        <v>118</v>
      </c>
      <c r="U24" s="151">
        <v>0</v>
      </c>
      <c r="V24" s="151">
        <v>0</v>
      </c>
      <c r="W24" s="151"/>
      <c r="X24" s="151" t="s">
        <v>108</v>
      </c>
      <c r="Y24" s="151" t="s">
        <v>109</v>
      </c>
      <c r="Z24" s="145"/>
      <c r="AA24" s="145"/>
      <c r="AB24" s="145"/>
      <c r="AC24" s="145"/>
      <c r="AD24" s="145"/>
      <c r="AE24" s="145"/>
      <c r="AF24" s="145"/>
      <c r="AG24" s="145" t="s">
        <v>110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">
      <c r="A25" s="166">
        <v>14</v>
      </c>
      <c r="B25" s="167" t="s">
        <v>147</v>
      </c>
      <c r="C25" s="174" t="s">
        <v>148</v>
      </c>
      <c r="D25" s="168" t="s">
        <v>130</v>
      </c>
      <c r="E25" s="169">
        <v>447</v>
      </c>
      <c r="F25" s="170">
        <v>0</v>
      </c>
      <c r="G25" s="171">
        <f t="shared" si="2"/>
        <v>0</v>
      </c>
      <c r="H25" s="151">
        <v>221.14</v>
      </c>
      <c r="I25" s="151">
        <v>98849.579999999987</v>
      </c>
      <c r="J25" s="151">
        <v>304.86</v>
      </c>
      <c r="K25" s="151">
        <v>136272.42000000001</v>
      </c>
      <c r="L25" s="151">
        <v>21</v>
      </c>
      <c r="M25" s="151">
        <v>284497.62</v>
      </c>
      <c r="N25" s="150">
        <v>0.188</v>
      </c>
      <c r="O25" s="150">
        <v>84.036000000000001</v>
      </c>
      <c r="P25" s="150">
        <v>0.27</v>
      </c>
      <c r="Q25" s="150">
        <v>120.69000000000001</v>
      </c>
      <c r="R25" s="151"/>
      <c r="S25" s="151" t="s">
        <v>107</v>
      </c>
      <c r="T25" s="151" t="s">
        <v>107</v>
      </c>
      <c r="U25" s="151">
        <v>0.48801</v>
      </c>
      <c r="V25" s="151">
        <v>218.14046999999999</v>
      </c>
      <c r="W25" s="151"/>
      <c r="X25" s="151" t="s">
        <v>132</v>
      </c>
      <c r="Y25" s="151" t="s">
        <v>109</v>
      </c>
      <c r="Z25" s="145"/>
      <c r="AA25" s="145"/>
      <c r="AB25" s="145"/>
      <c r="AC25" s="145"/>
      <c r="AD25" s="145"/>
      <c r="AE25" s="145"/>
      <c r="AF25" s="145"/>
      <c r="AG25" s="145" t="s">
        <v>133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54" t="s">
        <v>102</v>
      </c>
      <c r="B26" s="155" t="s">
        <v>68</v>
      </c>
      <c r="C26" s="173" t="s">
        <v>69</v>
      </c>
      <c r="D26" s="156"/>
      <c r="E26" s="157"/>
      <c r="F26" s="158"/>
      <c r="G26" s="159">
        <f>G27+G28+G29</f>
        <v>0</v>
      </c>
      <c r="H26" s="153"/>
      <c r="I26" s="153">
        <v>0</v>
      </c>
      <c r="J26" s="153"/>
      <c r="K26" s="153">
        <v>69713.7</v>
      </c>
      <c r="L26" s="153"/>
      <c r="M26" s="153"/>
      <c r="N26" s="152"/>
      <c r="O26" s="152"/>
      <c r="P26" s="152"/>
      <c r="Q26" s="152"/>
      <c r="R26" s="153"/>
      <c r="S26" s="153"/>
      <c r="T26" s="153"/>
      <c r="U26" s="153"/>
      <c r="V26" s="153"/>
      <c r="W26" s="153"/>
      <c r="X26" s="153"/>
      <c r="Y26" s="153"/>
      <c r="AG26" t="s">
        <v>103</v>
      </c>
    </row>
    <row r="27" spans="1:60" ht="22.5" x14ac:dyDescent="0.2">
      <c r="A27" s="166">
        <v>15</v>
      </c>
      <c r="B27" s="244" t="s">
        <v>149</v>
      </c>
      <c r="C27" s="245" t="s">
        <v>185</v>
      </c>
      <c r="D27" s="246" t="s">
        <v>123</v>
      </c>
      <c r="E27" s="247">
        <v>141.24</v>
      </c>
      <c r="F27" s="248">
        <v>0</v>
      </c>
      <c r="G27" s="249">
        <f>E27*F27</f>
        <v>0</v>
      </c>
      <c r="H27" s="151">
        <v>0</v>
      </c>
      <c r="I27" s="151">
        <v>0</v>
      </c>
      <c r="J27" s="151">
        <v>280</v>
      </c>
      <c r="K27" s="151">
        <v>39547.200000000004</v>
      </c>
      <c r="L27" s="151">
        <v>21</v>
      </c>
      <c r="M27" s="151">
        <v>47852.111999999994</v>
      </c>
      <c r="N27" s="150">
        <v>0</v>
      </c>
      <c r="O27" s="150">
        <v>0</v>
      </c>
      <c r="P27" s="150">
        <v>0</v>
      </c>
      <c r="Q27" s="150">
        <v>0</v>
      </c>
      <c r="R27" s="151"/>
      <c r="S27" s="151" t="s">
        <v>107</v>
      </c>
      <c r="T27" s="151" t="s">
        <v>107</v>
      </c>
      <c r="U27" s="151">
        <v>0</v>
      </c>
      <c r="V27" s="151">
        <v>0</v>
      </c>
      <c r="W27" s="151"/>
      <c r="X27" s="151" t="s">
        <v>108</v>
      </c>
      <c r="Y27" s="151" t="s">
        <v>109</v>
      </c>
      <c r="Z27" s="145"/>
      <c r="AA27" s="145"/>
      <c r="AB27" s="145"/>
      <c r="AC27" s="145"/>
      <c r="AD27" s="145"/>
      <c r="AE27" s="145"/>
      <c r="AF27" s="145"/>
      <c r="AG27" s="145" t="s">
        <v>110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2.5" x14ac:dyDescent="0.2">
      <c r="A28" s="166">
        <v>16</v>
      </c>
      <c r="B28" s="244" t="s">
        <v>150</v>
      </c>
      <c r="C28" s="245" t="s">
        <v>186</v>
      </c>
      <c r="D28" s="246" t="s">
        <v>123</v>
      </c>
      <c r="E28" s="247">
        <v>67.05</v>
      </c>
      <c r="F28" s="248">
        <v>0</v>
      </c>
      <c r="G28" s="249">
        <f t="shared" ref="G28:G29" si="3">E28*F28</f>
        <v>0</v>
      </c>
      <c r="H28" s="151">
        <v>0</v>
      </c>
      <c r="I28" s="151">
        <v>0</v>
      </c>
      <c r="J28" s="151">
        <v>130</v>
      </c>
      <c r="K28" s="151">
        <v>1794</v>
      </c>
      <c r="L28" s="151">
        <v>21</v>
      </c>
      <c r="M28" s="151">
        <v>2170.7399999999998</v>
      </c>
      <c r="N28" s="150">
        <v>0</v>
      </c>
      <c r="O28" s="150">
        <v>0</v>
      </c>
      <c r="P28" s="150">
        <v>0</v>
      </c>
      <c r="Q28" s="150">
        <v>0</v>
      </c>
      <c r="R28" s="151"/>
      <c r="S28" s="151" t="s">
        <v>107</v>
      </c>
      <c r="T28" s="151" t="s">
        <v>107</v>
      </c>
      <c r="U28" s="151">
        <v>0</v>
      </c>
      <c r="V28" s="151">
        <v>0</v>
      </c>
      <c r="W28" s="151"/>
      <c r="X28" s="151" t="s">
        <v>108</v>
      </c>
      <c r="Y28" s="151" t="s">
        <v>109</v>
      </c>
      <c r="Z28" s="145"/>
      <c r="AA28" s="145"/>
      <c r="AB28" s="145"/>
      <c r="AC28" s="145"/>
      <c r="AD28" s="145"/>
      <c r="AE28" s="145"/>
      <c r="AF28" s="145"/>
      <c r="AG28" s="145" t="s">
        <v>110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ht="22.5" x14ac:dyDescent="0.2">
      <c r="A29" s="160">
        <v>17</v>
      </c>
      <c r="B29" s="250" t="s">
        <v>151</v>
      </c>
      <c r="C29" s="251" t="s">
        <v>187</v>
      </c>
      <c r="D29" s="252" t="s">
        <v>123</v>
      </c>
      <c r="E29" s="253">
        <v>47.02</v>
      </c>
      <c r="F29" s="254">
        <v>0</v>
      </c>
      <c r="G29" s="249">
        <f t="shared" si="3"/>
        <v>0</v>
      </c>
      <c r="H29" s="151">
        <v>0</v>
      </c>
      <c r="I29" s="151">
        <v>0</v>
      </c>
      <c r="J29" s="151">
        <v>650</v>
      </c>
      <c r="K29" s="151">
        <v>28372.5</v>
      </c>
      <c r="L29" s="151">
        <v>21</v>
      </c>
      <c r="M29" s="151">
        <v>34330.724999999999</v>
      </c>
      <c r="N29" s="150">
        <v>0</v>
      </c>
      <c r="O29" s="150">
        <v>0</v>
      </c>
      <c r="P29" s="150">
        <v>0</v>
      </c>
      <c r="Q29" s="150">
        <v>0</v>
      </c>
      <c r="R29" s="151"/>
      <c r="S29" s="151" t="s">
        <v>107</v>
      </c>
      <c r="T29" s="151" t="s">
        <v>107</v>
      </c>
      <c r="U29" s="151">
        <v>0</v>
      </c>
      <c r="V29" s="151">
        <v>0</v>
      </c>
      <c r="W29" s="151"/>
      <c r="X29" s="151" t="s">
        <v>108</v>
      </c>
      <c r="Y29" s="151" t="s">
        <v>109</v>
      </c>
      <c r="Z29" s="145"/>
      <c r="AA29" s="145"/>
      <c r="AB29" s="145"/>
      <c r="AC29" s="145"/>
      <c r="AD29" s="145"/>
      <c r="AE29" s="145"/>
      <c r="AF29" s="145"/>
      <c r="AG29" s="145" t="s">
        <v>110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8"/>
      <c r="B30" s="149"/>
      <c r="C30" s="235" t="s">
        <v>152</v>
      </c>
      <c r="D30" s="236"/>
      <c r="E30" s="236"/>
      <c r="F30" s="236"/>
      <c r="G30" s="236"/>
      <c r="H30" s="151"/>
      <c r="I30" s="151"/>
      <c r="J30" s="151"/>
      <c r="K30" s="151"/>
      <c r="L30" s="151"/>
      <c r="M30" s="151"/>
      <c r="N30" s="150"/>
      <c r="O30" s="150"/>
      <c r="P30" s="150"/>
      <c r="Q30" s="150"/>
      <c r="R30" s="151"/>
      <c r="S30" s="151"/>
      <c r="T30" s="151"/>
      <c r="U30" s="151"/>
      <c r="V30" s="151"/>
      <c r="W30" s="151"/>
      <c r="X30" s="151"/>
      <c r="Y30" s="151"/>
      <c r="Z30" s="145"/>
      <c r="AA30" s="145"/>
      <c r="AB30" s="145"/>
      <c r="AC30" s="145"/>
      <c r="AD30" s="145"/>
      <c r="AE30" s="145"/>
      <c r="AF30" s="145"/>
      <c r="AG30" s="145" t="s">
        <v>138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x14ac:dyDescent="0.2">
      <c r="A31" s="154" t="s">
        <v>102</v>
      </c>
      <c r="B31" s="155" t="s">
        <v>70</v>
      </c>
      <c r="C31" s="173" t="s">
        <v>71</v>
      </c>
      <c r="D31" s="156"/>
      <c r="E31" s="157"/>
      <c r="F31" s="158"/>
      <c r="G31" s="159">
        <f>G32+G33+G34</f>
        <v>0</v>
      </c>
      <c r="H31" s="153"/>
      <c r="I31" s="153">
        <v>0</v>
      </c>
      <c r="J31" s="153"/>
      <c r="K31" s="153">
        <v>102.23</v>
      </c>
      <c r="L31" s="153"/>
      <c r="M31" s="153"/>
      <c r="N31" s="152"/>
      <c r="O31" s="152"/>
      <c r="P31" s="152"/>
      <c r="Q31" s="152"/>
      <c r="R31" s="153"/>
      <c r="S31" s="153"/>
      <c r="T31" s="153"/>
      <c r="U31" s="153"/>
      <c r="V31" s="153"/>
      <c r="W31" s="153"/>
      <c r="X31" s="153"/>
      <c r="Y31" s="153"/>
      <c r="AG31" t="s">
        <v>103</v>
      </c>
    </row>
    <row r="32" spans="1:60" x14ac:dyDescent="0.2">
      <c r="A32" s="166">
        <v>18</v>
      </c>
      <c r="B32" s="167" t="s">
        <v>153</v>
      </c>
      <c r="C32" s="174" t="s">
        <v>154</v>
      </c>
      <c r="D32" s="168" t="s">
        <v>123</v>
      </c>
      <c r="E32" s="169">
        <v>208.29</v>
      </c>
      <c r="F32" s="170">
        <v>0</v>
      </c>
      <c r="G32" s="171">
        <f>E32*F32</f>
        <v>0</v>
      </c>
      <c r="H32" s="151">
        <v>0</v>
      </c>
      <c r="I32" s="151">
        <v>0</v>
      </c>
      <c r="J32" s="151">
        <v>28.3</v>
      </c>
      <c r="K32" s="151">
        <v>24.293285999999998</v>
      </c>
      <c r="L32" s="151">
        <v>21</v>
      </c>
      <c r="M32" s="151">
        <v>29.390899999999998</v>
      </c>
      <c r="N32" s="150">
        <v>0</v>
      </c>
      <c r="O32" s="150">
        <v>0</v>
      </c>
      <c r="P32" s="150">
        <v>0</v>
      </c>
      <c r="Q32" s="150">
        <v>0</v>
      </c>
      <c r="R32" s="151"/>
      <c r="S32" s="151" t="s">
        <v>107</v>
      </c>
      <c r="T32" s="151" t="s">
        <v>107</v>
      </c>
      <c r="U32" s="151">
        <v>0</v>
      </c>
      <c r="V32" s="151">
        <v>0</v>
      </c>
      <c r="W32" s="151"/>
      <c r="X32" s="151" t="s">
        <v>155</v>
      </c>
      <c r="Y32" s="151" t="s">
        <v>109</v>
      </c>
      <c r="Z32" s="145"/>
      <c r="AA32" s="145"/>
      <c r="AB32" s="145"/>
      <c r="AC32" s="145"/>
      <c r="AD32" s="145"/>
      <c r="AE32" s="145"/>
      <c r="AF32" s="145"/>
      <c r="AG32" s="145" t="s">
        <v>156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x14ac:dyDescent="0.2">
      <c r="A33" s="166">
        <v>19</v>
      </c>
      <c r="B33" s="167" t="s">
        <v>157</v>
      </c>
      <c r="C33" s="174" t="s">
        <v>158</v>
      </c>
      <c r="D33" s="168" t="s">
        <v>123</v>
      </c>
      <c r="E33" s="169">
        <v>302.33</v>
      </c>
      <c r="F33" s="170">
        <v>0</v>
      </c>
      <c r="G33" s="171">
        <f t="shared" ref="G33:G34" si="4">E33*F33</f>
        <v>0</v>
      </c>
      <c r="H33" s="151">
        <v>0</v>
      </c>
      <c r="I33" s="151">
        <v>0</v>
      </c>
      <c r="J33" s="151">
        <v>23</v>
      </c>
      <c r="K33" s="151">
        <v>19.743659999999998</v>
      </c>
      <c r="L33" s="151">
        <v>21</v>
      </c>
      <c r="M33" s="151">
        <v>23.885399999999997</v>
      </c>
      <c r="N33" s="150">
        <v>0</v>
      </c>
      <c r="O33" s="150">
        <v>0</v>
      </c>
      <c r="P33" s="150">
        <v>0</v>
      </c>
      <c r="Q33" s="150">
        <v>0</v>
      </c>
      <c r="R33" s="151"/>
      <c r="S33" s="151" t="s">
        <v>107</v>
      </c>
      <c r="T33" s="151" t="s">
        <v>107</v>
      </c>
      <c r="U33" s="151">
        <v>0</v>
      </c>
      <c r="V33" s="151">
        <v>0</v>
      </c>
      <c r="W33" s="151"/>
      <c r="X33" s="151" t="s">
        <v>155</v>
      </c>
      <c r="Y33" s="151" t="s">
        <v>109</v>
      </c>
      <c r="Z33" s="145"/>
      <c r="AA33" s="145"/>
      <c r="AB33" s="145"/>
      <c r="AC33" s="145"/>
      <c r="AD33" s="145"/>
      <c r="AE33" s="145"/>
      <c r="AF33" s="145"/>
      <c r="AG33" s="145" t="s">
        <v>156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">
      <c r="A34" s="166">
        <v>20</v>
      </c>
      <c r="B34" s="167" t="s">
        <v>159</v>
      </c>
      <c r="C34" s="174" t="s">
        <v>160</v>
      </c>
      <c r="D34" s="168" t="s">
        <v>123</v>
      </c>
      <c r="E34" s="169">
        <v>94.04</v>
      </c>
      <c r="F34" s="170">
        <v>0</v>
      </c>
      <c r="G34" s="171">
        <f t="shared" si="4"/>
        <v>0</v>
      </c>
      <c r="H34" s="151">
        <v>0</v>
      </c>
      <c r="I34" s="151">
        <v>0</v>
      </c>
      <c r="J34" s="151">
        <v>67.8</v>
      </c>
      <c r="K34" s="151">
        <v>58.200875999999994</v>
      </c>
      <c r="L34" s="151">
        <v>21</v>
      </c>
      <c r="M34" s="151">
        <v>70.421999999999997</v>
      </c>
      <c r="N34" s="150">
        <v>0</v>
      </c>
      <c r="O34" s="150">
        <v>0</v>
      </c>
      <c r="P34" s="150">
        <v>0</v>
      </c>
      <c r="Q34" s="150">
        <v>0</v>
      </c>
      <c r="R34" s="151"/>
      <c r="S34" s="151" t="s">
        <v>107</v>
      </c>
      <c r="T34" s="151" t="s">
        <v>107</v>
      </c>
      <c r="U34" s="151">
        <v>1.6E-2</v>
      </c>
      <c r="V34" s="151">
        <v>1.3734719999999999E-2</v>
      </c>
      <c r="W34" s="151"/>
      <c r="X34" s="151" t="s">
        <v>155</v>
      </c>
      <c r="Y34" s="151" t="s">
        <v>109</v>
      </c>
      <c r="Z34" s="145"/>
      <c r="AA34" s="145"/>
      <c r="AB34" s="145"/>
      <c r="AC34" s="145"/>
      <c r="AD34" s="145"/>
      <c r="AE34" s="145"/>
      <c r="AF34" s="145"/>
      <c r="AG34" s="145" t="s">
        <v>156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">
      <c r="A35" s="154" t="s">
        <v>102</v>
      </c>
      <c r="B35" s="155" t="s">
        <v>72</v>
      </c>
      <c r="C35" s="173" t="s">
        <v>69</v>
      </c>
      <c r="D35" s="156"/>
      <c r="E35" s="157"/>
      <c r="F35" s="158"/>
      <c r="G35" s="159">
        <f>G36+G37+G38</f>
        <v>0</v>
      </c>
      <c r="H35" s="153"/>
      <c r="I35" s="153">
        <v>0</v>
      </c>
      <c r="J35" s="153"/>
      <c r="K35" s="153">
        <v>262758.53000000003</v>
      </c>
      <c r="L35" s="153"/>
      <c r="M35" s="153"/>
      <c r="N35" s="152"/>
      <c r="O35" s="152"/>
      <c r="P35" s="152"/>
      <c r="Q35" s="152"/>
      <c r="R35" s="153"/>
      <c r="S35" s="153"/>
      <c r="T35" s="153"/>
      <c r="U35" s="153"/>
      <c r="V35" s="153"/>
      <c r="W35" s="153"/>
      <c r="X35" s="153"/>
      <c r="Y35" s="153"/>
      <c r="AG35" t="s">
        <v>103</v>
      </c>
    </row>
    <row r="36" spans="1:60" ht="22.5" x14ac:dyDescent="0.2">
      <c r="A36" s="166">
        <v>21</v>
      </c>
      <c r="B36" s="167" t="s">
        <v>161</v>
      </c>
      <c r="C36" s="174" t="s">
        <v>162</v>
      </c>
      <c r="D36" s="168" t="s">
        <v>123</v>
      </c>
      <c r="E36" s="169">
        <v>255.31</v>
      </c>
      <c r="F36" s="170">
        <v>0</v>
      </c>
      <c r="G36" s="171">
        <f>E36*F36</f>
        <v>0</v>
      </c>
      <c r="H36" s="151">
        <v>0</v>
      </c>
      <c r="I36" s="151">
        <v>0</v>
      </c>
      <c r="J36" s="151">
        <v>822</v>
      </c>
      <c r="K36" s="151">
        <v>163323.18</v>
      </c>
      <c r="L36" s="151">
        <v>21</v>
      </c>
      <c r="M36" s="151">
        <v>197621.0478</v>
      </c>
      <c r="N36" s="150">
        <v>0</v>
      </c>
      <c r="O36" s="150">
        <v>0</v>
      </c>
      <c r="P36" s="150">
        <v>0</v>
      </c>
      <c r="Q36" s="150">
        <v>0</v>
      </c>
      <c r="R36" s="151"/>
      <c r="S36" s="151" t="s">
        <v>107</v>
      </c>
      <c r="T36" s="151" t="s">
        <v>107</v>
      </c>
      <c r="U36" s="151">
        <v>0.68799999999999994</v>
      </c>
      <c r="V36" s="151">
        <v>136.69871999999998</v>
      </c>
      <c r="W36" s="151"/>
      <c r="X36" s="151" t="s">
        <v>108</v>
      </c>
      <c r="Y36" s="151" t="s">
        <v>109</v>
      </c>
      <c r="Z36" s="145"/>
      <c r="AA36" s="145"/>
      <c r="AB36" s="145"/>
      <c r="AC36" s="145"/>
      <c r="AD36" s="145"/>
      <c r="AE36" s="145"/>
      <c r="AF36" s="145"/>
      <c r="AG36" s="145" t="s">
        <v>110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x14ac:dyDescent="0.2">
      <c r="A37" s="160">
        <v>22</v>
      </c>
      <c r="B37" s="161" t="s">
        <v>163</v>
      </c>
      <c r="C37" s="175" t="s">
        <v>164</v>
      </c>
      <c r="D37" s="162" t="s">
        <v>123</v>
      </c>
      <c r="E37" s="163">
        <v>255.31</v>
      </c>
      <c r="F37" s="164">
        <v>0</v>
      </c>
      <c r="G37" s="171">
        <f t="shared" ref="G37:G38" si="5">E37*F37</f>
        <v>0</v>
      </c>
      <c r="H37" s="151">
        <v>0</v>
      </c>
      <c r="I37" s="151">
        <v>0</v>
      </c>
      <c r="J37" s="151">
        <v>275.5</v>
      </c>
      <c r="K37" s="151">
        <v>54739.095000000001</v>
      </c>
      <c r="L37" s="151">
        <v>21</v>
      </c>
      <c r="M37" s="151">
        <v>66234.311000000002</v>
      </c>
      <c r="N37" s="150">
        <v>0</v>
      </c>
      <c r="O37" s="150">
        <v>0</v>
      </c>
      <c r="P37" s="150">
        <v>0</v>
      </c>
      <c r="Q37" s="150">
        <v>0</v>
      </c>
      <c r="R37" s="151"/>
      <c r="S37" s="151" t="s">
        <v>107</v>
      </c>
      <c r="T37" s="151" t="s">
        <v>107</v>
      </c>
      <c r="U37" s="151">
        <v>0.49</v>
      </c>
      <c r="V37" s="151">
        <v>97.358099999999993</v>
      </c>
      <c r="W37" s="151"/>
      <c r="X37" s="151" t="s">
        <v>108</v>
      </c>
      <c r="Y37" s="151" t="s">
        <v>109</v>
      </c>
      <c r="Z37" s="145"/>
      <c r="AA37" s="145"/>
      <c r="AB37" s="145"/>
      <c r="AC37" s="145"/>
      <c r="AD37" s="145"/>
      <c r="AE37" s="145"/>
      <c r="AF37" s="145"/>
      <c r="AG37" s="145" t="s">
        <v>110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x14ac:dyDescent="0.2">
      <c r="A38" s="166">
        <v>23</v>
      </c>
      <c r="B38" s="167" t="s">
        <v>165</v>
      </c>
      <c r="C38" s="174" t="s">
        <v>166</v>
      </c>
      <c r="D38" s="168" t="s">
        <v>123</v>
      </c>
      <c r="E38" s="169">
        <v>2297.79</v>
      </c>
      <c r="F38" s="170">
        <v>0</v>
      </c>
      <c r="G38" s="171">
        <f t="shared" si="5"/>
        <v>0</v>
      </c>
      <c r="H38" s="151">
        <v>0</v>
      </c>
      <c r="I38" s="151">
        <v>0</v>
      </c>
      <c r="J38" s="151">
        <v>25</v>
      </c>
      <c r="K38" s="151">
        <v>44696.25</v>
      </c>
      <c r="L38" s="151">
        <v>21</v>
      </c>
      <c r="M38" s="151">
        <v>54082.462500000001</v>
      </c>
      <c r="N38" s="150">
        <v>0</v>
      </c>
      <c r="O38" s="150">
        <v>0</v>
      </c>
      <c r="P38" s="150">
        <v>0</v>
      </c>
      <c r="Q38" s="150">
        <v>0</v>
      </c>
      <c r="R38" s="151"/>
      <c r="S38" s="151" t="s">
        <v>107</v>
      </c>
      <c r="T38" s="151" t="s">
        <v>107</v>
      </c>
      <c r="U38" s="151">
        <v>0</v>
      </c>
      <c r="V38" s="151">
        <v>0</v>
      </c>
      <c r="W38" s="151"/>
      <c r="X38" s="151" t="s">
        <v>108</v>
      </c>
      <c r="Y38" s="151" t="s">
        <v>109</v>
      </c>
      <c r="Z38" s="145"/>
      <c r="AA38" s="145"/>
      <c r="AB38" s="145"/>
      <c r="AC38" s="145"/>
      <c r="AD38" s="145"/>
      <c r="AE38" s="145"/>
      <c r="AF38" s="145"/>
      <c r="AG38" s="145" t="s">
        <v>110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x14ac:dyDescent="0.2">
      <c r="A39" s="154" t="s">
        <v>102</v>
      </c>
      <c r="B39" s="155" t="s">
        <v>74</v>
      </c>
      <c r="C39" s="173" t="s">
        <v>29</v>
      </c>
      <c r="D39" s="156"/>
      <c r="E39" s="157"/>
      <c r="F39" s="158"/>
      <c r="G39" s="159">
        <f>G40+G42+G44+G46</f>
        <v>0</v>
      </c>
      <c r="H39" s="153"/>
      <c r="I39" s="153">
        <v>0</v>
      </c>
      <c r="J39" s="153"/>
      <c r="K39" s="153">
        <v>67606.52</v>
      </c>
      <c r="L39" s="153"/>
      <c r="M39" s="153"/>
      <c r="N39" s="152"/>
      <c r="O39" s="152"/>
      <c r="P39" s="152"/>
      <c r="Q39" s="152"/>
      <c r="R39" s="153"/>
      <c r="S39" s="153"/>
      <c r="T39" s="153"/>
      <c r="U39" s="153"/>
      <c r="V39" s="153"/>
      <c r="W39" s="153"/>
      <c r="X39" s="153"/>
      <c r="Y39" s="153"/>
      <c r="AG39" t="s">
        <v>103</v>
      </c>
    </row>
    <row r="40" spans="1:60" x14ac:dyDescent="0.2">
      <c r="A40" s="160">
        <v>24</v>
      </c>
      <c r="B40" s="161" t="s">
        <v>167</v>
      </c>
      <c r="C40" s="175" t="s">
        <v>168</v>
      </c>
      <c r="D40" s="162" t="s">
        <v>169</v>
      </c>
      <c r="E40" s="163">
        <v>1</v>
      </c>
      <c r="F40" s="164">
        <v>0</v>
      </c>
      <c r="G40" s="165">
        <f>E40*F40</f>
        <v>0</v>
      </c>
      <c r="H40" s="151">
        <v>0</v>
      </c>
      <c r="I40" s="151">
        <v>0</v>
      </c>
      <c r="J40" s="151">
        <v>19202.169999999998</v>
      </c>
      <c r="K40" s="151">
        <v>19202.169999999998</v>
      </c>
      <c r="L40" s="151">
        <v>21</v>
      </c>
      <c r="M40" s="151">
        <v>23234.625699999997</v>
      </c>
      <c r="N40" s="150">
        <v>0</v>
      </c>
      <c r="O40" s="150">
        <v>0</v>
      </c>
      <c r="P40" s="150">
        <v>0</v>
      </c>
      <c r="Q40" s="150">
        <v>0</v>
      </c>
      <c r="R40" s="151"/>
      <c r="S40" s="151" t="s">
        <v>107</v>
      </c>
      <c r="T40" s="151" t="s">
        <v>118</v>
      </c>
      <c r="U40" s="151">
        <v>0</v>
      </c>
      <c r="V40" s="151">
        <v>0</v>
      </c>
      <c r="W40" s="151"/>
      <c r="X40" s="151" t="s">
        <v>170</v>
      </c>
      <c r="Y40" s="151" t="s">
        <v>109</v>
      </c>
      <c r="Z40" s="145"/>
      <c r="AA40" s="145"/>
      <c r="AB40" s="145"/>
      <c r="AC40" s="145"/>
      <c r="AD40" s="145"/>
      <c r="AE40" s="145"/>
      <c r="AF40" s="145"/>
      <c r="AG40" s="145" t="s">
        <v>171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ht="45" outlineLevel="1" x14ac:dyDescent="0.2">
      <c r="A41" s="148"/>
      <c r="B41" s="149"/>
      <c r="C41" s="235" t="s">
        <v>172</v>
      </c>
      <c r="D41" s="236"/>
      <c r="E41" s="236"/>
      <c r="F41" s="236"/>
      <c r="G41" s="236"/>
      <c r="H41" s="151"/>
      <c r="I41" s="151"/>
      <c r="J41" s="151"/>
      <c r="K41" s="151"/>
      <c r="L41" s="151"/>
      <c r="M41" s="151"/>
      <c r="N41" s="150"/>
      <c r="O41" s="150"/>
      <c r="P41" s="150"/>
      <c r="Q41" s="150"/>
      <c r="R41" s="151"/>
      <c r="S41" s="151"/>
      <c r="T41" s="151"/>
      <c r="U41" s="151"/>
      <c r="V41" s="151"/>
      <c r="W41" s="151"/>
      <c r="X41" s="151"/>
      <c r="Y41" s="151"/>
      <c r="Z41" s="145"/>
      <c r="AA41" s="145"/>
      <c r="AB41" s="145"/>
      <c r="AC41" s="145"/>
      <c r="AD41" s="145"/>
      <c r="AE41" s="145"/>
      <c r="AF41" s="145"/>
      <c r="AG41" s="145" t="s">
        <v>138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72" t="str">
        <f>C41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60">
        <v>25</v>
      </c>
      <c r="B42" s="161" t="s">
        <v>173</v>
      </c>
      <c r="C42" s="175" t="s">
        <v>174</v>
      </c>
      <c r="D42" s="162" t="s">
        <v>169</v>
      </c>
      <c r="E42" s="163">
        <v>1</v>
      </c>
      <c r="F42" s="164">
        <v>0</v>
      </c>
      <c r="G42" s="165">
        <f>E42*F42</f>
        <v>0</v>
      </c>
      <c r="H42" s="151">
        <v>0</v>
      </c>
      <c r="I42" s="151">
        <v>0</v>
      </c>
      <c r="J42" s="151">
        <v>28803.26</v>
      </c>
      <c r="K42" s="151">
        <v>28803.26</v>
      </c>
      <c r="L42" s="151">
        <v>21</v>
      </c>
      <c r="M42" s="151">
        <v>34851.944599999995</v>
      </c>
      <c r="N42" s="150">
        <v>0</v>
      </c>
      <c r="O42" s="150">
        <v>0</v>
      </c>
      <c r="P42" s="150">
        <v>0</v>
      </c>
      <c r="Q42" s="150">
        <v>0</v>
      </c>
      <c r="R42" s="151"/>
      <c r="S42" s="151" t="s">
        <v>107</v>
      </c>
      <c r="T42" s="151" t="s">
        <v>118</v>
      </c>
      <c r="U42" s="151">
        <v>0</v>
      </c>
      <c r="V42" s="151">
        <v>0</v>
      </c>
      <c r="W42" s="151"/>
      <c r="X42" s="151" t="s">
        <v>170</v>
      </c>
      <c r="Y42" s="151" t="s">
        <v>109</v>
      </c>
      <c r="Z42" s="145"/>
      <c r="AA42" s="145"/>
      <c r="AB42" s="145"/>
      <c r="AC42" s="145"/>
      <c r="AD42" s="145"/>
      <c r="AE42" s="145"/>
      <c r="AF42" s="145"/>
      <c r="AG42" s="145" t="s">
        <v>171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ht="33.75" outlineLevel="1" x14ac:dyDescent="0.2">
      <c r="A43" s="148"/>
      <c r="B43" s="149"/>
      <c r="C43" s="235" t="s">
        <v>175</v>
      </c>
      <c r="D43" s="236"/>
      <c r="E43" s="236"/>
      <c r="F43" s="236"/>
      <c r="G43" s="236"/>
      <c r="H43" s="151"/>
      <c r="I43" s="151"/>
      <c r="J43" s="151"/>
      <c r="K43" s="151"/>
      <c r="L43" s="151"/>
      <c r="M43" s="151"/>
      <c r="N43" s="150"/>
      <c r="O43" s="150"/>
      <c r="P43" s="150"/>
      <c r="Q43" s="150"/>
      <c r="R43" s="151"/>
      <c r="S43" s="151"/>
      <c r="T43" s="151"/>
      <c r="U43" s="151"/>
      <c r="V43" s="151"/>
      <c r="W43" s="151"/>
      <c r="X43" s="151"/>
      <c r="Y43" s="151"/>
      <c r="Z43" s="145"/>
      <c r="AA43" s="145"/>
      <c r="AB43" s="145"/>
      <c r="AC43" s="145"/>
      <c r="AD43" s="145"/>
      <c r="AE43" s="145"/>
      <c r="AF43" s="145"/>
      <c r="AG43" s="145" t="s">
        <v>138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72" t="str">
        <f>C43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3" s="145"/>
      <c r="BC43" s="145"/>
      <c r="BD43" s="145"/>
      <c r="BE43" s="145"/>
      <c r="BF43" s="145"/>
      <c r="BG43" s="145"/>
      <c r="BH43" s="145"/>
    </row>
    <row r="44" spans="1:60" x14ac:dyDescent="0.2">
      <c r="A44" s="160">
        <v>26</v>
      </c>
      <c r="B44" s="161" t="s">
        <v>176</v>
      </c>
      <c r="C44" s="175" t="s">
        <v>177</v>
      </c>
      <c r="D44" s="162" t="s">
        <v>169</v>
      </c>
      <c r="E44" s="163">
        <v>1</v>
      </c>
      <c r="F44" s="164">
        <v>0</v>
      </c>
      <c r="G44" s="165">
        <f>E44*F44</f>
        <v>0</v>
      </c>
      <c r="H44" s="151">
        <v>0</v>
      </c>
      <c r="I44" s="151">
        <v>0</v>
      </c>
      <c r="J44" s="151">
        <v>9601.09</v>
      </c>
      <c r="K44" s="151">
        <v>9601.09</v>
      </c>
      <c r="L44" s="151">
        <v>21</v>
      </c>
      <c r="M44" s="151">
        <v>11617.3189</v>
      </c>
      <c r="N44" s="150">
        <v>0</v>
      </c>
      <c r="O44" s="150">
        <v>0</v>
      </c>
      <c r="P44" s="150">
        <v>0</v>
      </c>
      <c r="Q44" s="150">
        <v>0</v>
      </c>
      <c r="R44" s="151"/>
      <c r="S44" s="151" t="s">
        <v>107</v>
      </c>
      <c r="T44" s="151" t="s">
        <v>118</v>
      </c>
      <c r="U44" s="151">
        <v>0</v>
      </c>
      <c r="V44" s="151">
        <v>0</v>
      </c>
      <c r="W44" s="151"/>
      <c r="X44" s="151" t="s">
        <v>170</v>
      </c>
      <c r="Y44" s="151" t="s">
        <v>109</v>
      </c>
      <c r="Z44" s="145"/>
      <c r="AA44" s="145"/>
      <c r="AB44" s="145"/>
      <c r="AC44" s="145"/>
      <c r="AD44" s="145"/>
      <c r="AE44" s="145"/>
      <c r="AF44" s="145"/>
      <c r="AG44" s="145" t="s">
        <v>171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ht="33.75" outlineLevel="1" x14ac:dyDescent="0.2">
      <c r="A45" s="148"/>
      <c r="B45" s="149"/>
      <c r="C45" s="235" t="s">
        <v>178</v>
      </c>
      <c r="D45" s="236"/>
      <c r="E45" s="236"/>
      <c r="F45" s="236"/>
      <c r="G45" s="236"/>
      <c r="H45" s="151"/>
      <c r="I45" s="151"/>
      <c r="J45" s="151"/>
      <c r="K45" s="151"/>
      <c r="L45" s="151"/>
      <c r="M45" s="151"/>
      <c r="N45" s="150"/>
      <c r="O45" s="150"/>
      <c r="P45" s="150"/>
      <c r="Q45" s="150"/>
      <c r="R45" s="151"/>
      <c r="S45" s="151"/>
      <c r="T45" s="151"/>
      <c r="U45" s="151"/>
      <c r="V45" s="151"/>
      <c r="W45" s="151"/>
      <c r="X45" s="151"/>
      <c r="Y45" s="151"/>
      <c r="Z45" s="145"/>
      <c r="AA45" s="145"/>
      <c r="AB45" s="145"/>
      <c r="AC45" s="145"/>
      <c r="AD45" s="145"/>
      <c r="AE45" s="145"/>
      <c r="AF45" s="145"/>
      <c r="AG45" s="145" t="s">
        <v>138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72" t="str">
        <f>C45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5" s="145"/>
      <c r="BC45" s="145"/>
      <c r="BD45" s="145"/>
      <c r="BE45" s="145"/>
      <c r="BF45" s="145"/>
      <c r="BG45" s="145"/>
      <c r="BH45" s="145"/>
    </row>
    <row r="46" spans="1:60" x14ac:dyDescent="0.2">
      <c r="A46" s="160">
        <v>27</v>
      </c>
      <c r="B46" s="161" t="s">
        <v>179</v>
      </c>
      <c r="C46" s="175" t="s">
        <v>180</v>
      </c>
      <c r="D46" s="162" t="s">
        <v>169</v>
      </c>
      <c r="E46" s="163">
        <v>1</v>
      </c>
      <c r="F46" s="164">
        <v>0</v>
      </c>
      <c r="G46" s="165">
        <f>E46*F46</f>
        <v>0</v>
      </c>
      <c r="H46" s="151">
        <v>0</v>
      </c>
      <c r="I46" s="151">
        <v>0</v>
      </c>
      <c r="J46" s="151">
        <v>10000</v>
      </c>
      <c r="K46" s="151">
        <v>10000</v>
      </c>
      <c r="L46" s="151">
        <v>21</v>
      </c>
      <c r="M46" s="151">
        <v>12100</v>
      </c>
      <c r="N46" s="150">
        <v>0</v>
      </c>
      <c r="O46" s="150">
        <v>0</v>
      </c>
      <c r="P46" s="150">
        <v>0</v>
      </c>
      <c r="Q46" s="150">
        <v>0</v>
      </c>
      <c r="R46" s="151"/>
      <c r="S46" s="151" t="s">
        <v>107</v>
      </c>
      <c r="T46" s="151" t="s">
        <v>118</v>
      </c>
      <c r="U46" s="151">
        <v>0</v>
      </c>
      <c r="V46" s="151">
        <v>0</v>
      </c>
      <c r="W46" s="151"/>
      <c r="X46" s="151" t="s">
        <v>170</v>
      </c>
      <c r="Y46" s="151" t="s">
        <v>109</v>
      </c>
      <c r="Z46" s="145"/>
      <c r="AA46" s="145"/>
      <c r="AB46" s="145"/>
      <c r="AC46" s="145"/>
      <c r="AD46" s="145"/>
      <c r="AE46" s="145"/>
      <c r="AF46" s="145"/>
      <c r="AG46" s="145" t="s">
        <v>181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x14ac:dyDescent="0.2">
      <c r="A47" s="3"/>
      <c r="B47" s="4"/>
      <c r="C47" s="17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88</v>
      </c>
    </row>
    <row r="48" spans="1:60" x14ac:dyDescent="0.2">
      <c r="C48" s="177"/>
      <c r="D48" s="10"/>
      <c r="AG48" t="s">
        <v>182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9">
    <mergeCell ref="C41:G41"/>
    <mergeCell ref="C43:G43"/>
    <mergeCell ref="C45:G45"/>
    <mergeCell ref="A1:G1"/>
    <mergeCell ref="C2:G2"/>
    <mergeCell ref="C3:G3"/>
    <mergeCell ref="C4:G4"/>
    <mergeCell ref="C21:G21"/>
    <mergeCell ref="C30:G3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SO.01 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'SO.01 1.1 Pol'!Názvy_tisku</vt:lpstr>
      <vt:lpstr>oadresa</vt:lpstr>
      <vt:lpstr>Stavba!Objednatel</vt:lpstr>
      <vt:lpstr>Stavba!Objekt</vt:lpstr>
      <vt:lpstr>'SO.01 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Salaquardová Petra</cp:lastModifiedBy>
  <cp:lastPrinted>2024-09-29T15:49:06Z</cp:lastPrinted>
  <dcterms:created xsi:type="dcterms:W3CDTF">2009-04-08T07:15:50Z</dcterms:created>
  <dcterms:modified xsi:type="dcterms:W3CDTF">2024-10-02T12:44:06Z</dcterms:modified>
</cp:coreProperties>
</file>