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2024010-0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2024010-001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2024010-001 Pol'!$A$1:$Y$215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H42" i="1" s="1"/>
  <c r="I42" i="1" s="1"/>
  <c r="F42" i="1"/>
  <c r="G41" i="1"/>
  <c r="F41" i="1"/>
  <c r="G39" i="1"/>
  <c r="F39" i="1"/>
  <c r="G214" i="12"/>
  <c r="BA203" i="12"/>
  <c r="BA100" i="12"/>
  <c r="BA94" i="12"/>
  <c r="BA91" i="12"/>
  <c r="BA86" i="12"/>
  <c r="BA84" i="12"/>
  <c r="BA80" i="12"/>
  <c r="BA62" i="12"/>
  <c r="BA59" i="12"/>
  <c r="BA39" i="12"/>
  <c r="G8" i="12"/>
  <c r="G9" i="12"/>
  <c r="I9" i="12"/>
  <c r="K9" i="12"/>
  <c r="K8" i="12" s="1"/>
  <c r="M9" i="12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I8" i="12" s="1"/>
  <c r="K15" i="12"/>
  <c r="M15" i="12"/>
  <c r="O15" i="12"/>
  <c r="Q15" i="12"/>
  <c r="V15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4" i="12"/>
  <c r="M24" i="12" s="1"/>
  <c r="I24" i="12"/>
  <c r="K24" i="12"/>
  <c r="O24" i="12"/>
  <c r="Q24" i="12"/>
  <c r="V24" i="12"/>
  <c r="G27" i="12"/>
  <c r="I27" i="12"/>
  <c r="K27" i="12"/>
  <c r="M27" i="12"/>
  <c r="O27" i="12"/>
  <c r="Q27" i="12"/>
  <c r="V27" i="12"/>
  <c r="G30" i="12"/>
  <c r="M30" i="12" s="1"/>
  <c r="I30" i="12"/>
  <c r="K30" i="12"/>
  <c r="O30" i="12"/>
  <c r="Q30" i="12"/>
  <c r="V30" i="12"/>
  <c r="K33" i="12"/>
  <c r="G34" i="12"/>
  <c r="M34" i="12" s="1"/>
  <c r="I34" i="12"/>
  <c r="K34" i="12"/>
  <c r="O34" i="12"/>
  <c r="O33" i="12" s="1"/>
  <c r="Q34" i="12"/>
  <c r="Q33" i="12" s="1"/>
  <c r="V34" i="12"/>
  <c r="V33" i="12" s="1"/>
  <c r="G38" i="12"/>
  <c r="AE214" i="12" s="1"/>
  <c r="I38" i="12"/>
  <c r="K38" i="12"/>
  <c r="O38" i="12"/>
  <c r="Q38" i="12"/>
  <c r="V38" i="12"/>
  <c r="G42" i="12"/>
  <c r="I42" i="12"/>
  <c r="K42" i="12"/>
  <c r="M42" i="12"/>
  <c r="O42" i="12"/>
  <c r="Q42" i="12"/>
  <c r="V42" i="12"/>
  <c r="G45" i="12"/>
  <c r="I45" i="12"/>
  <c r="K45" i="12"/>
  <c r="M45" i="12"/>
  <c r="O45" i="12"/>
  <c r="Q45" i="12"/>
  <c r="V45" i="12"/>
  <c r="G47" i="12"/>
  <c r="I47" i="12"/>
  <c r="I33" i="12" s="1"/>
  <c r="K47" i="12"/>
  <c r="M47" i="12"/>
  <c r="O47" i="12"/>
  <c r="Q47" i="12"/>
  <c r="V47" i="12"/>
  <c r="G49" i="12"/>
  <c r="I49" i="12"/>
  <c r="K49" i="12"/>
  <c r="M49" i="12"/>
  <c r="O49" i="12"/>
  <c r="Q49" i="12"/>
  <c r="V49" i="12"/>
  <c r="G52" i="12"/>
  <c r="M52" i="12" s="1"/>
  <c r="I52" i="12"/>
  <c r="K52" i="12"/>
  <c r="O52" i="12"/>
  <c r="Q52" i="12"/>
  <c r="V52" i="12"/>
  <c r="V54" i="12"/>
  <c r="G55" i="12"/>
  <c r="M55" i="12" s="1"/>
  <c r="I55" i="12"/>
  <c r="K55" i="12"/>
  <c r="O55" i="12"/>
  <c r="O54" i="12" s="1"/>
  <c r="Q55" i="12"/>
  <c r="Q54" i="12" s="1"/>
  <c r="V55" i="12"/>
  <c r="G58" i="12"/>
  <c r="I58" i="12"/>
  <c r="I54" i="12" s="1"/>
  <c r="K58" i="12"/>
  <c r="K54" i="12" s="1"/>
  <c r="M58" i="12"/>
  <c r="O58" i="12"/>
  <c r="Q58" i="12"/>
  <c r="V58" i="12"/>
  <c r="G61" i="12"/>
  <c r="I61" i="12"/>
  <c r="K61" i="12"/>
  <c r="M61" i="12"/>
  <c r="O61" i="12"/>
  <c r="Q61" i="12"/>
  <c r="V61" i="12"/>
  <c r="G65" i="12"/>
  <c r="G54" i="12" s="1"/>
  <c r="I65" i="12"/>
  <c r="K65" i="12"/>
  <c r="O65" i="12"/>
  <c r="Q65" i="12"/>
  <c r="V65" i="12"/>
  <c r="I68" i="12"/>
  <c r="G69" i="12"/>
  <c r="M69" i="12" s="1"/>
  <c r="M68" i="12" s="1"/>
  <c r="I69" i="12"/>
  <c r="K69" i="12"/>
  <c r="K68" i="12" s="1"/>
  <c r="O69" i="12"/>
  <c r="Q69" i="12"/>
  <c r="Q68" i="12" s="1"/>
  <c r="V69" i="12"/>
  <c r="V68" i="12" s="1"/>
  <c r="G72" i="12"/>
  <c r="I72" i="12"/>
  <c r="K72" i="12"/>
  <c r="M72" i="12"/>
  <c r="O72" i="12"/>
  <c r="O68" i="12" s="1"/>
  <c r="Q72" i="12"/>
  <c r="V72" i="12"/>
  <c r="G75" i="12"/>
  <c r="I75" i="12"/>
  <c r="K75" i="12"/>
  <c r="M75" i="12"/>
  <c r="O75" i="12"/>
  <c r="Q75" i="12"/>
  <c r="V75" i="12"/>
  <c r="G77" i="12"/>
  <c r="I77" i="12"/>
  <c r="I76" i="12" s="1"/>
  <c r="K77" i="12"/>
  <c r="K76" i="12" s="1"/>
  <c r="M77" i="12"/>
  <c r="O77" i="12"/>
  <c r="Q77" i="12"/>
  <c r="Q76" i="12" s="1"/>
  <c r="V77" i="12"/>
  <c r="V76" i="12" s="1"/>
  <c r="G79" i="12"/>
  <c r="M79" i="12" s="1"/>
  <c r="I79" i="12"/>
  <c r="K79" i="12"/>
  <c r="O79" i="12"/>
  <c r="Q79" i="12"/>
  <c r="V79" i="12"/>
  <c r="G83" i="12"/>
  <c r="G76" i="12" s="1"/>
  <c r="I83" i="12"/>
  <c r="K83" i="12"/>
  <c r="O83" i="12"/>
  <c r="O76" i="12" s="1"/>
  <c r="Q83" i="12"/>
  <c r="V83" i="12"/>
  <c r="G85" i="12"/>
  <c r="M85" i="12" s="1"/>
  <c r="I85" i="12"/>
  <c r="K85" i="12"/>
  <c r="O85" i="12"/>
  <c r="Q85" i="12"/>
  <c r="V85" i="12"/>
  <c r="G87" i="12"/>
  <c r="I87" i="12"/>
  <c r="O87" i="12"/>
  <c r="G88" i="12"/>
  <c r="I88" i="12"/>
  <c r="K88" i="12"/>
  <c r="K87" i="12" s="1"/>
  <c r="M88" i="12"/>
  <c r="M87" i="12" s="1"/>
  <c r="O88" i="12"/>
  <c r="Q88" i="12"/>
  <c r="Q87" i="12" s="1"/>
  <c r="V88" i="12"/>
  <c r="V87" i="12" s="1"/>
  <c r="G90" i="12"/>
  <c r="M90" i="12" s="1"/>
  <c r="I90" i="12"/>
  <c r="I89" i="12" s="1"/>
  <c r="K90" i="12"/>
  <c r="O90" i="12"/>
  <c r="O89" i="12" s="1"/>
  <c r="Q90" i="12"/>
  <c r="Q89" i="12" s="1"/>
  <c r="V90" i="12"/>
  <c r="V89" i="12" s="1"/>
  <c r="G93" i="12"/>
  <c r="M93" i="12" s="1"/>
  <c r="I93" i="12"/>
  <c r="K93" i="12"/>
  <c r="O93" i="12"/>
  <c r="Q93" i="12"/>
  <c r="V93" i="12"/>
  <c r="G96" i="12"/>
  <c r="I96" i="12"/>
  <c r="K96" i="12"/>
  <c r="M96" i="12"/>
  <c r="O96" i="12"/>
  <c r="Q96" i="12"/>
  <c r="V96" i="12"/>
  <c r="G99" i="12"/>
  <c r="I99" i="12"/>
  <c r="K99" i="12"/>
  <c r="M99" i="12"/>
  <c r="O99" i="12"/>
  <c r="Q99" i="12"/>
  <c r="V99" i="12"/>
  <c r="G102" i="12"/>
  <c r="I102" i="12"/>
  <c r="K102" i="12"/>
  <c r="M102" i="12"/>
  <c r="O102" i="12"/>
  <c r="Q102" i="12"/>
  <c r="V102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I115" i="12"/>
  <c r="K115" i="12"/>
  <c r="M115" i="12"/>
  <c r="O115" i="12"/>
  <c r="Q115" i="12"/>
  <c r="V115" i="12"/>
  <c r="G117" i="12"/>
  <c r="M117" i="12" s="1"/>
  <c r="I117" i="12"/>
  <c r="K117" i="12"/>
  <c r="K89" i="12" s="1"/>
  <c r="O117" i="12"/>
  <c r="Q117" i="12"/>
  <c r="V117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I123" i="12"/>
  <c r="K123" i="12"/>
  <c r="M123" i="12"/>
  <c r="O123" i="12"/>
  <c r="Q123" i="12"/>
  <c r="V123" i="12"/>
  <c r="G127" i="12"/>
  <c r="I127" i="12"/>
  <c r="K127" i="12"/>
  <c r="M127" i="12"/>
  <c r="O127" i="12"/>
  <c r="Q127" i="12"/>
  <c r="V127" i="12"/>
  <c r="G130" i="12"/>
  <c r="I130" i="12"/>
  <c r="K130" i="12"/>
  <c r="M130" i="12"/>
  <c r="O130" i="12"/>
  <c r="Q130" i="12"/>
  <c r="V130" i="12"/>
  <c r="G136" i="12"/>
  <c r="I136" i="12"/>
  <c r="K136" i="12"/>
  <c r="M136" i="12"/>
  <c r="O136" i="12"/>
  <c r="Q136" i="12"/>
  <c r="V136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4" i="12"/>
  <c r="M144" i="12" s="1"/>
  <c r="I144" i="12"/>
  <c r="K144" i="12"/>
  <c r="O144" i="12"/>
  <c r="Q144" i="12"/>
  <c r="V144" i="12"/>
  <c r="G146" i="12"/>
  <c r="M146" i="12" s="1"/>
  <c r="I146" i="12"/>
  <c r="K146" i="12"/>
  <c r="O146" i="12"/>
  <c r="Q146" i="12"/>
  <c r="V146" i="12"/>
  <c r="G149" i="12"/>
  <c r="I149" i="12"/>
  <c r="K149" i="12"/>
  <c r="M149" i="12"/>
  <c r="O149" i="12"/>
  <c r="Q149" i="12"/>
  <c r="V149" i="12"/>
  <c r="K151" i="12"/>
  <c r="G152" i="12"/>
  <c r="M152" i="12" s="1"/>
  <c r="M151" i="12" s="1"/>
  <c r="I152" i="12"/>
  <c r="I151" i="12" s="1"/>
  <c r="K152" i="12"/>
  <c r="O152" i="12"/>
  <c r="O151" i="12" s="1"/>
  <c r="Q152" i="12"/>
  <c r="Q151" i="12" s="1"/>
  <c r="V152" i="12"/>
  <c r="V151" i="12" s="1"/>
  <c r="G154" i="12"/>
  <c r="G155" i="12"/>
  <c r="I155" i="12"/>
  <c r="I154" i="12" s="1"/>
  <c r="K155" i="12"/>
  <c r="K154" i="12" s="1"/>
  <c r="M155" i="12"/>
  <c r="M154" i="12" s="1"/>
  <c r="O155" i="12"/>
  <c r="O154" i="12" s="1"/>
  <c r="Q155" i="12"/>
  <c r="Q154" i="12" s="1"/>
  <c r="V155" i="12"/>
  <c r="G158" i="12"/>
  <c r="I158" i="12"/>
  <c r="K158" i="12"/>
  <c r="M158" i="12"/>
  <c r="O158" i="12"/>
  <c r="Q158" i="12"/>
  <c r="V158" i="12"/>
  <c r="V154" i="12" s="1"/>
  <c r="G161" i="12"/>
  <c r="I161" i="12"/>
  <c r="K161" i="12"/>
  <c r="M161" i="12"/>
  <c r="O161" i="12"/>
  <c r="Q161" i="12"/>
  <c r="V161" i="12"/>
  <c r="O163" i="12"/>
  <c r="Q163" i="12"/>
  <c r="G164" i="12"/>
  <c r="M164" i="12" s="1"/>
  <c r="M163" i="12" s="1"/>
  <c r="I164" i="12"/>
  <c r="I163" i="12" s="1"/>
  <c r="K164" i="12"/>
  <c r="O164" i="12"/>
  <c r="Q164" i="12"/>
  <c r="V164" i="12"/>
  <c r="V163" i="12" s="1"/>
  <c r="G166" i="12"/>
  <c r="M166" i="12" s="1"/>
  <c r="I166" i="12"/>
  <c r="K166" i="12"/>
  <c r="K163" i="12" s="1"/>
  <c r="O166" i="12"/>
  <c r="Q166" i="12"/>
  <c r="V166" i="12"/>
  <c r="G169" i="12"/>
  <c r="M169" i="12" s="1"/>
  <c r="I169" i="12"/>
  <c r="I168" i="12" s="1"/>
  <c r="K169" i="12"/>
  <c r="K168" i="12" s="1"/>
  <c r="O169" i="12"/>
  <c r="O168" i="12" s="1"/>
  <c r="Q169" i="12"/>
  <c r="Q168" i="12" s="1"/>
  <c r="V169" i="12"/>
  <c r="V168" i="12" s="1"/>
  <c r="G170" i="12"/>
  <c r="I170" i="12"/>
  <c r="K170" i="12"/>
  <c r="M170" i="12"/>
  <c r="O170" i="12"/>
  <c r="Q170" i="12"/>
  <c r="V170" i="12"/>
  <c r="G171" i="12"/>
  <c r="I171" i="12"/>
  <c r="K171" i="12"/>
  <c r="M171" i="12"/>
  <c r="O171" i="12"/>
  <c r="Q171" i="12"/>
  <c r="V171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Q177" i="12"/>
  <c r="G178" i="12"/>
  <c r="I178" i="12"/>
  <c r="K178" i="12"/>
  <c r="M178" i="12"/>
  <c r="O178" i="12"/>
  <c r="O177" i="12" s="1"/>
  <c r="Q178" i="12"/>
  <c r="V178" i="12"/>
  <c r="G180" i="12"/>
  <c r="G177" i="12" s="1"/>
  <c r="I180" i="12"/>
  <c r="K180" i="12"/>
  <c r="M180" i="12"/>
  <c r="O180" i="12"/>
  <c r="Q180" i="12"/>
  <c r="V180" i="12"/>
  <c r="G181" i="12"/>
  <c r="I181" i="12"/>
  <c r="I177" i="12" s="1"/>
  <c r="K181" i="12"/>
  <c r="K177" i="12" s="1"/>
  <c r="M181" i="12"/>
  <c r="O181" i="12"/>
  <c r="Q181" i="12"/>
  <c r="V181" i="12"/>
  <c r="G184" i="12"/>
  <c r="M184" i="12" s="1"/>
  <c r="I184" i="12"/>
  <c r="K184" i="12"/>
  <c r="O184" i="12"/>
  <c r="Q184" i="12"/>
  <c r="V184" i="12"/>
  <c r="G187" i="12"/>
  <c r="M187" i="12" s="1"/>
  <c r="I187" i="12"/>
  <c r="K187" i="12"/>
  <c r="O187" i="12"/>
  <c r="Q187" i="12"/>
  <c r="V187" i="12"/>
  <c r="V177" i="12" s="1"/>
  <c r="G189" i="12"/>
  <c r="V189" i="12"/>
  <c r="G190" i="12"/>
  <c r="M190" i="12" s="1"/>
  <c r="M189" i="12" s="1"/>
  <c r="I190" i="12"/>
  <c r="I189" i="12" s="1"/>
  <c r="K190" i="12"/>
  <c r="K189" i="12" s="1"/>
  <c r="O190" i="12"/>
  <c r="O189" i="12" s="1"/>
  <c r="Q190" i="12"/>
  <c r="Q189" i="12" s="1"/>
  <c r="V190" i="12"/>
  <c r="G194" i="12"/>
  <c r="I194" i="12"/>
  <c r="K194" i="12"/>
  <c r="M194" i="12"/>
  <c r="O194" i="12"/>
  <c r="Q194" i="12"/>
  <c r="V194" i="12"/>
  <c r="K196" i="12"/>
  <c r="G197" i="12"/>
  <c r="G196" i="12" s="1"/>
  <c r="I197" i="12"/>
  <c r="I196" i="12" s="1"/>
  <c r="K197" i="12"/>
  <c r="M197" i="12"/>
  <c r="O197" i="12"/>
  <c r="O196" i="12" s="1"/>
  <c r="Q197" i="12"/>
  <c r="Q196" i="12" s="1"/>
  <c r="V197" i="12"/>
  <c r="V196" i="12" s="1"/>
  <c r="G198" i="12"/>
  <c r="M198" i="12" s="1"/>
  <c r="M196" i="12" s="1"/>
  <c r="I198" i="12"/>
  <c r="K198" i="12"/>
  <c r="O198" i="12"/>
  <c r="Q198" i="12"/>
  <c r="V198" i="12"/>
  <c r="V199" i="12"/>
  <c r="G200" i="12"/>
  <c r="I200" i="12"/>
  <c r="K200" i="12"/>
  <c r="M200" i="12"/>
  <c r="O200" i="12"/>
  <c r="O199" i="12" s="1"/>
  <c r="Q200" i="12"/>
  <c r="V200" i="12"/>
  <c r="G201" i="12"/>
  <c r="I201" i="12"/>
  <c r="K201" i="12"/>
  <c r="M201" i="12"/>
  <c r="O201" i="12"/>
  <c r="Q201" i="12"/>
  <c r="V201" i="12"/>
  <c r="G202" i="12"/>
  <c r="I202" i="12"/>
  <c r="K202" i="12"/>
  <c r="K199" i="12" s="1"/>
  <c r="M202" i="12"/>
  <c r="O202" i="12"/>
  <c r="Q202" i="12"/>
  <c r="V202" i="12"/>
  <c r="G204" i="12"/>
  <c r="M204" i="12" s="1"/>
  <c r="I204" i="12"/>
  <c r="I199" i="12" s="1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Q199" i="12" s="1"/>
  <c r="V207" i="12"/>
  <c r="G208" i="12"/>
  <c r="I208" i="12"/>
  <c r="K208" i="12"/>
  <c r="M208" i="12"/>
  <c r="O208" i="12"/>
  <c r="Q208" i="12"/>
  <c r="V208" i="12"/>
  <c r="K209" i="12"/>
  <c r="G210" i="12"/>
  <c r="G209" i="12" s="1"/>
  <c r="I210" i="12"/>
  <c r="I209" i="12" s="1"/>
  <c r="K210" i="12"/>
  <c r="M210" i="12"/>
  <c r="O210" i="12"/>
  <c r="O209" i="12" s="1"/>
  <c r="Q210" i="12"/>
  <c r="Q209" i="12" s="1"/>
  <c r="V210" i="12"/>
  <c r="V209" i="12" s="1"/>
  <c r="G211" i="12"/>
  <c r="M211" i="12" s="1"/>
  <c r="M209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AF214" i="12"/>
  <c r="I20" i="1"/>
  <c r="I19" i="1"/>
  <c r="I18" i="1"/>
  <c r="F43" i="1"/>
  <c r="G43" i="1"/>
  <c r="G25" i="1" s="1"/>
  <c r="A25" i="1" s="1"/>
  <c r="A26" i="1" s="1"/>
  <c r="G26" i="1" s="1"/>
  <c r="H41" i="1"/>
  <c r="I41" i="1" s="1"/>
  <c r="H40" i="1"/>
  <c r="H39" i="1"/>
  <c r="H43" i="1" s="1"/>
  <c r="I17" i="1" l="1"/>
  <c r="I16" i="1"/>
  <c r="I21" i="1" s="1"/>
  <c r="I69" i="1"/>
  <c r="J67" i="1" s="1"/>
  <c r="G28" i="1"/>
  <c r="G23" i="1"/>
  <c r="M54" i="12"/>
  <c r="M199" i="12"/>
  <c r="M89" i="12"/>
  <c r="M177" i="12"/>
  <c r="M168" i="12"/>
  <c r="M8" i="12"/>
  <c r="M33" i="12"/>
  <c r="G168" i="12"/>
  <c r="M65" i="12"/>
  <c r="G151" i="12"/>
  <c r="G89" i="12"/>
  <c r="G33" i="12"/>
  <c r="M83" i="12"/>
  <c r="M76" i="12" s="1"/>
  <c r="G199" i="12"/>
  <c r="G68" i="12"/>
  <c r="G163" i="12"/>
  <c r="M38" i="12"/>
  <c r="I39" i="1"/>
  <c r="I43" i="1" s="1"/>
  <c r="J28" i="1"/>
  <c r="J26" i="1"/>
  <c r="G38" i="1"/>
  <c r="F38" i="1"/>
  <c r="J23" i="1"/>
  <c r="J24" i="1"/>
  <c r="J25" i="1"/>
  <c r="J27" i="1"/>
  <c r="E24" i="1"/>
  <c r="E26" i="1"/>
  <c r="J54" i="1" l="1"/>
  <c r="J65" i="1"/>
  <c r="J61" i="1"/>
  <c r="J59" i="1"/>
  <c r="J53" i="1"/>
  <c r="J68" i="1"/>
  <c r="J58" i="1"/>
  <c r="J64" i="1"/>
  <c r="J63" i="1"/>
  <c r="J56" i="1"/>
  <c r="J55" i="1"/>
  <c r="J66" i="1"/>
  <c r="J57" i="1"/>
  <c r="J60" i="1"/>
  <c r="J62" i="1"/>
  <c r="A23" i="1"/>
  <c r="A24" i="1" s="1"/>
  <c r="G24" i="1" s="1"/>
  <c r="A27" i="1" s="1"/>
  <c r="A29" i="1" s="1"/>
  <c r="G29" i="1" s="1"/>
  <c r="G27" i="1" s="1"/>
  <c r="J42" i="1"/>
  <c r="J41" i="1"/>
  <c r="J39" i="1"/>
  <c r="J43" i="1" s="1"/>
  <c r="J6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<sst xmlns="http://schemas.openxmlformats.org/spreadsheetml/2006/main" count="1184" uniqueCount="423">
  <si>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</si>
  <si>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</si>
  <si>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</si>
  <si>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</si>
  <si>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</si>
  <si>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</si>
  <si>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</si>
  <si>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</si>
  <si>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</si>
  <si>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</si>
  <si>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</si>
  <si>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</si>
  <si>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</si>
  <si>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</si>
  <si>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</si>
  <si>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</si>
  <si>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</si>
  <si>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</si>
  <si>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</si>
  <si>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</si>
  <si>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</si>
  <si>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</si>
  <si>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</si>
  <si>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</si>
  <si>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</si>
  <si>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</si>
  <si>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</si>
  <si>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</si>
  <si>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</si>
  <si>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</si>
  <si>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</si>
  <si>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</si>
  <si>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</si>
  <si>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</si>
  <si>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</si>
  <si>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</si>
  <si>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</si>
  <si>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</si>
  <si>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</si>
  <si>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</si>
  <si>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</si>
  <si>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</si>
  <si>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</si>
  <si>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2024010-001</t>
  </si>
  <si>
    <t>II etapa</t>
  </si>
  <si>
    <t>01</t>
  </si>
  <si>
    <t>Výtah</t>
  </si>
  <si>
    <t>Objekt:</t>
  </si>
  <si>
    <t>Rozpočet:</t>
  </si>
  <si>
    <t>2024-010</t>
  </si>
  <si>
    <t>DPS Hlavní 1161, Otrokovice</t>
  </si>
  <si>
    <t>Stavba</t>
  </si>
  <si>
    <t>Stavební objekt</t>
  </si>
  <si>
    <t>Celkem za stavbu</t>
  </si>
  <si>
    <t>CZK</t>
  </si>
  <si>
    <t>#POPS</t>
  </si>
  <si>
    <t>Popis stavby: 2024-010 - DPS Hlavní 1161, Otrokovice</t>
  </si>
  <si>
    <t>#POPO</t>
  </si>
  <si>
    <t>Popis objektu: 01 - Výtah</t>
  </si>
  <si>
    <t>#POPR</t>
  </si>
  <si>
    <t>Popis rozpočtu: 2024010-001 - II etapa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</si>
  <si>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</si>
  <si>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</si>
  <si>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</si>
  <si>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</si>
  <si>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</si>
  <si>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</si>
  <si>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</si>
  <si>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</si>
  <si>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</si>
  <si>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</si>
  <si>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</si>
  <si>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</si>
  <si>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</si>
  <si>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</si>
  <si>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</si>
  <si>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</si>
  <si>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</si>
  <si>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</si>
  <si>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715</t>
  </si>
  <si>
    <t>Izolace chemické</t>
  </si>
  <si>
    <t>767</t>
  </si>
  <si>
    <t>Konstrukce zámečnické</t>
  </si>
  <si>
    <t>771</t>
  </si>
  <si>
    <t>Podlahy z dlaždic a obklady</t>
  </si>
  <si>
    <t>776</t>
  </si>
  <si>
    <t>Podlahy povlakové</t>
  </si>
  <si>
    <t>784</t>
  </si>
  <si>
    <t>Malby</t>
  </si>
  <si>
    <t>M33</t>
  </si>
  <si>
    <t>Montáže dopravních zařízení a vah-výtahy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</si>
  <si>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</si>
  <si>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</si>
  <si>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</si>
  <si>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</si>
  <si>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</si>
  <si>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</si>
  <si>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</si>
  <si>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</si>
  <si>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</si>
  <si>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</si>
  <si>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</si>
  <si>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</si>
  <si>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</si>
  <si>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</si>
  <si>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</si>
  <si>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</si>
  <si>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</si>
  <si>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</si>
  <si>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</si>
  <si>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</si>
  <si>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</si>
  <si>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</si>
  <si>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</si>
  <si>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</si>
  <si>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</si>
  <si>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</si>
  <si>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</si>
  <si>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</si>
  <si>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</si>
  <si>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</si>
  <si>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</si>
  <si>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</si>
  <si>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</si>
  <si>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</si>
  <si>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310235241RT2</t>
  </si>
  <si>
    <t>Zazdívka otvorů o ploše do 0,0225 m2 ve zdivu nadzákladovém cihlami pálenými o tloušťce zdi do 300 mm</t>
  </si>
  <si>
    <t>kus</t>
  </si>
  <si>
    <t>801-4</t>
  </si>
  <si>
    <t>RTS 24/ I</t>
  </si>
  <si>
    <t>Práce</t>
  </si>
  <si>
    <t>Běžná</t>
  </si>
  <si>
    <t>POL1_</t>
  </si>
  <si>
    <t>včetně pomocného pracovního lešení</t>
  </si>
  <si>
    <t>SPI</t>
  </si>
  <si>
    <t>311271176R00</t>
  </si>
  <si>
    <t>Zdivo nosné z tvárnic porobetonových hladkých tloušťky 250 mm, charakteristická pevnost v tlaku fk = 1,92 MPa, součinitel prostupu tepla U=0,503 W/m2.K</t>
  </si>
  <si>
    <t>m2</t>
  </si>
  <si>
    <t>801-1</t>
  </si>
  <si>
    <t>zazdívka dveří : 0,7*2*4</t>
  </si>
  <si>
    <t>VV</t>
  </si>
  <si>
    <t>317314130R00</t>
  </si>
  <si>
    <t>Podbetonování zhlaví nosníků zdivo šířky 300 mm</t>
  </si>
  <si>
    <t>betonem C 16/20. Tloušťka lože 50 mm, délka 200 mm.</t>
  </si>
  <si>
    <t>317941123R00</t>
  </si>
  <si>
    <t>Osazení ocelových válcovaných nosníků na zdivu bez dodávky materiálu, výšky od 140 do 220 mm</t>
  </si>
  <si>
    <t>t</t>
  </si>
  <si>
    <t>profilu I, nebo IE, nebo U, nebo UE, nebo L</t>
  </si>
  <si>
    <t>IPE 140 : 1,97*2*12,9*4/1000</t>
  </si>
  <si>
    <t>IPE 160 : 2,2*15,8/1000</t>
  </si>
  <si>
    <t>341941001R00</t>
  </si>
  <si>
    <t>Spojovací svary stěn. dílců nosných tl. do 10 mm</t>
  </si>
  <si>
    <t>m</t>
  </si>
  <si>
    <t>(0,08+0,2)*2*2*4</t>
  </si>
  <si>
    <t>342255024R00</t>
  </si>
  <si>
    <t>Příčky z cihel a tvárnic nepálených příčky z příčkovek pórobetonových tloušťky 100 mm</t>
  </si>
  <si>
    <t>včetně pomocného lešení</t>
  </si>
  <si>
    <t>4 NP rozvaděč : 0,4*2,2</t>
  </si>
  <si>
    <t>13383425R</t>
  </si>
  <si>
    <t>Tyč ocelová válcovaná za tepla průřez: IPE; značka: S235JR (1.0038); h = 140 mm; b = 73 mm; s = 4,7 mm; t = 6,9 mm</t>
  </si>
  <si>
    <t>SPCM</t>
  </si>
  <si>
    <t>Specifikace</t>
  </si>
  <si>
    <t>POL3_</t>
  </si>
  <si>
    <t>Koeficient : 0,15</t>
  </si>
  <si>
    <t>13383430R</t>
  </si>
  <si>
    <t>Tyč ocelová válcovaná za tepla průřez: IPE; značka: S235JR (1.0038); h = 160 mm; b = 82 mm; s = 5,0 mm; t = 7,4 mm</t>
  </si>
  <si>
    <t>13611224R</t>
  </si>
  <si>
    <t>Výrobek plochý ocelový válcovaný za tepla - plech; hladký; tl = 8,00 mm</t>
  </si>
  <si>
    <t>0,08*0,2*7,85*5*2*4/1000</t>
  </si>
  <si>
    <t>Koeficient : 0,2</t>
  </si>
  <si>
    <t>411311711R00</t>
  </si>
  <si>
    <t>Beton kleneb prostý třídy C 25/30</t>
  </si>
  <si>
    <t>m3</t>
  </si>
  <si>
    <t>jakéhokoliv tvaru a tloušťky</t>
  </si>
  <si>
    <t>3,3*1,8*0,3</t>
  </si>
  <si>
    <t>sanace dojezdové šachty : 3,1*1,625*0,3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</si>
  <si>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</si>
  <si>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</si>
  <si>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</si>
  <si>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293,03/1000</t>
  </si>
  <si>
    <t>239,03/1000</t>
  </si>
  <si>
    <t>413232221R00</t>
  </si>
  <si>
    <t>Zazdívka zhlaví jakýmikoliv cihlami pálenými válcovaných nosníků výšky přes 150 do 300 mm</t>
  </si>
  <si>
    <t>IPE 140 : 4</t>
  </si>
  <si>
    <t>IPE 160 : 2</t>
  </si>
  <si>
    <t>417321315R00</t>
  </si>
  <si>
    <t>Železobeton ztužujících pásů a věnců třídy C 20/25</t>
  </si>
  <si>
    <t>POL1_1</t>
  </si>
  <si>
    <t>překlady IPE - dveře : 2*0,25*0,15*4</t>
  </si>
  <si>
    <t>2*0,25*0,15*4</t>
  </si>
  <si>
    <t>417351115R00</t>
  </si>
  <si>
    <t>Bednění bočnic ztužujících pásů a věnců včetně vzpěr zřízení</t>
  </si>
  <si>
    <t>2*(0,14*2+0,35)*4</t>
  </si>
  <si>
    <t>překlady z válcovaných profilů : (2*2*0,15+1,35*0,3)*4</t>
  </si>
  <si>
    <t>417351116R00</t>
  </si>
  <si>
    <t>Bednění bočnic ztužujících pásů a věnců včetně vzpěr odstranění</t>
  </si>
  <si>
    <t>Odkaz na mn. položky pořadí 15 : 9,06000</t>
  </si>
  <si>
    <t>602016191R00</t>
  </si>
  <si>
    <t>Jádrová omítka penetrační nátěr stěn akrylátový</t>
  </si>
  <si>
    <t>4,05*(2,695+2,77)*2-1,2*2,15*8</t>
  </si>
  <si>
    <t>(1,2+2,15*2)*0,15*8</t>
  </si>
  <si>
    <t>612425921R00</t>
  </si>
  <si>
    <t xml:space="preserve">Omítka vápenná vnitřního ostění omítkou hladkou </t>
  </si>
  <si>
    <t>okenního nebo dveřního, z pomocného pracovního lešení o výšce podlahy do 1900 mm a pro zatížení do 1,5 kPa,</t>
  </si>
  <si>
    <t>(1,2+2,15*2)*0,25*4</t>
  </si>
  <si>
    <t>612471411R00</t>
  </si>
  <si>
    <t>Tenkovrstvá úprava stěn aktivovaným štukem malta vápenocementová</t>
  </si>
  <si>
    <t>na rovném povrchu vnitřních stěn, pilířů, svislých panelových konstrukcí, s nejnutnějším obroušením podkladu (pemzou apod.) a oprášením,</t>
  </si>
  <si>
    <t>Odkaz na mn. položky pořadí 17 : 30,22650</t>
  </si>
  <si>
    <t>rozvaděč : (0,4*2+0,1)*2,2</t>
  </si>
  <si>
    <t>612481211RT2</t>
  </si>
  <si>
    <t>Vyztužení povrchu vnitřních stěn sklotextilní síťovinou s dodávkou síťoviny a stěrkového tmelu</t>
  </si>
  <si>
    <t>0,7*2*2*5</t>
  </si>
  <si>
    <t>4 NP rozvaděč : (0,4*2+0,1)*2,2</t>
  </si>
  <si>
    <t>631312511R00</t>
  </si>
  <si>
    <t xml:space="preserve">Mazanina z betonu prostého tl. přes 50 do 80 mm třídy C 12/15,  </t>
  </si>
  <si>
    <t>(z kameniva) hlazená dřevěným hladítkem</t>
  </si>
  <si>
    <t>3,3*1,8*0,05</t>
  </si>
  <si>
    <t>631319151R00</t>
  </si>
  <si>
    <t xml:space="preserve">Příplatek za přehlazení povrchu tloušťka mazaniny do 80 mm </t>
  </si>
  <si>
    <t>betonové mazaniny min. B 10 ocelovým hladítkem</t>
  </si>
  <si>
    <t>Odkaz na mn. položky pořadí 21 : 0,29700</t>
  </si>
  <si>
    <t>6319</t>
  </si>
  <si>
    <t>Dodávka a osazení spřahovacích trnů vlepovaných do bet. kce podlahy výtahové šachty</t>
  </si>
  <si>
    <t>Vlastní</t>
  </si>
  <si>
    <t>Indiv</t>
  </si>
  <si>
    <t>941955003R00</t>
  </si>
  <si>
    <t>Lešení lehké pracovní pomocné pomocné, o výšce lešeňové podlahy přes 1,9 do 2,5 m</t>
  </si>
  <si>
    <t>800-3</t>
  </si>
  <si>
    <t>4*4</t>
  </si>
  <si>
    <t>942941022R00</t>
  </si>
  <si>
    <t>Montáž lešení těžkého řadového s podlahami výšky přes 10 do 20 m</t>
  </si>
  <si>
    <t>z fošen nebo dílců minimální tloušťky 38 mm, šířky od 2 do 2,5 m, při maximálním zatížení podlahové plochy 3 kPa (300 kg/m2), včetně kotvení,</t>
  </si>
  <si>
    <t>3*1,8*13,8</t>
  </si>
  <si>
    <t>Koeficient : 1</t>
  </si>
  <si>
    <t>942941192R00</t>
  </si>
  <si>
    <t>Montáž lešení těžkého řadového s podlahami příplatek k ceně za každý další i započatý měsíc použití lešení  výšky přes 10 do 20 m</t>
  </si>
  <si>
    <t>942941822R00</t>
  </si>
  <si>
    <t>Demontáž lešení těžkého řadového s podlahami výšky přes 10 do 20 m, šířky od 2 do 2,5 m, zatížení podlahové plochy do 3 kPa (300 kg/m2</t>
  </si>
  <si>
    <t>z fošen nebo dílců minimální tloušťky 38 mm, šířky od 2 do 2,5 m, při maximálním zatížení podlahové plochy 3 kPa (300 kg/m2),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</si>
  <si>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</si>
  <si>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</si>
  <si>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</si>
  <si>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</si>
  <si>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</si>
  <si>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</si>
  <si>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1,8*(2,92*3+2,77)</t>
  </si>
  <si>
    <t>962032241R00</t>
  </si>
  <si>
    <t>Bourání zdiva nadzákladového z cihel pálených nebo vápenopískových, na maltu cementovou</t>
  </si>
  <si>
    <t>nebo vybourání otvorů průřezové plochy přes 4 m2 ve zdivu nadzákladovém, včetně pomocného lešení o výšce podlahy do 1900 mm a pro zatížení do 1,5 kPa  (150 kg/m2)</t>
  </si>
  <si>
    <t>zvětšení otvoru dveří : 0,35*0,25*2,15*4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</si>
  <si>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</si>
  <si>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</si>
  <si>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</si>
  <si>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1,35*(0,2+0,1*2)</t>
  </si>
  <si>
    <t>964011221R00</t>
  </si>
  <si>
    <t>Vybourání železobetonových prefabrikovaných překladů délky do 3 mm, hmotnosti do 75 kg/m</t>
  </si>
  <si>
    <t>uložených ve zdivu, včetně pomocného lešení o výšce podlahy do 1900 mm a pro zatížení do 1,5 kPa  (150 kg/m2),</t>
  </si>
  <si>
    <t>2*0,15*0,25*4</t>
  </si>
  <si>
    <t>965042131R00</t>
  </si>
  <si>
    <t>Bourání podkladů pod dlažby nebo litých celistvých dlažeb a mazanin  betonových nebo z litého asfaltu, tloušťky do 100 mm, plochy do 4 m2</t>
  </si>
  <si>
    <t>1,35*0,06*3</t>
  </si>
  <si>
    <t>965042241R00</t>
  </si>
  <si>
    <t>Bourání podkladů pod dlažby nebo litých celistvých dlažeb a mazanin  betonových nebo z litého asfaltu, tloušťky přes 100 mm, plochy přes 4 m2</t>
  </si>
  <si>
    <t>3,3*1,8*0,2</t>
  </si>
  <si>
    <t>965049112RT2</t>
  </si>
  <si>
    <t>Bourání podkladů pod dlažby nebo litých celistvých dlažeb a mazanin  příplatek za bourání mazanin vyztužených svařovanou sítí, tloušťky přes 100 mm</t>
  </si>
  <si>
    <t>Odkaz na mn. položky pořadí 34 : 1,18800</t>
  </si>
  <si>
    <t>965081713RT1</t>
  </si>
  <si>
    <t>Bourání podlah z keramických dlaždic, tloušťky do 10 mm, plochy přes 1 m2</t>
  </si>
  <si>
    <t>bez podkladního lože, s jakoukoliv výplní spár</t>
  </si>
  <si>
    <t>109,207,307,407 : 1,35*4</t>
  </si>
  <si>
    <t>965082941R00</t>
  </si>
  <si>
    <t>Odstranění násypu pod podlahami a ochranného na střechách tloušťky přes 200 mm, jakékoliv plochy</t>
  </si>
  <si>
    <t>0,75*1,8*1,15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</si>
  <si>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</si>
  <si>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</si>
  <si>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</si>
  <si>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968071126R00</t>
  </si>
  <si>
    <t>Vyvěšení nebo zavěšení kovových křídel dveří, plochy přes 2 m2</t>
  </si>
  <si>
    <t>s případným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</si>
  <si>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</si>
  <si>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</si>
  <si>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0,75*2*4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</si>
  <si>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</si>
  <si>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</si>
  <si>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1,2*2,15*4</t>
  </si>
  <si>
    <t>970231250R00</t>
  </si>
  <si>
    <t>Řezání cihelného zdiva hloubka řezu 250 mm</t>
  </si>
  <si>
    <t>2,15*4</t>
  </si>
  <si>
    <t>970251200R00</t>
  </si>
  <si>
    <t>Řezání železobetonu hloubka řezu 200 mm</t>
  </si>
  <si>
    <t>(0,9*2+1,8)</t>
  </si>
  <si>
    <t>0,9*3</t>
  </si>
  <si>
    <t>Koeficient : 4</t>
  </si>
  <si>
    <t>971038341R00</t>
  </si>
  <si>
    <t>Vybourání otvorů ve zdivu cihelném z dutých tvárnic nebo příčkovek  plochy do 0,09 m2, tloušťky do 300 mm</t>
  </si>
  <si>
    <t>základovém nebo nadzákladovém,</t>
  </si>
  <si>
    <t>971052231R00</t>
  </si>
  <si>
    <t>Vybourání a prorážení otvorů v železobetonových zdech a příčkách plochy do 0,0225 m2, tloušťky do 150 mm</t>
  </si>
  <si>
    <t>základových nebo nadzákladových,</t>
  </si>
  <si>
    <t>8x15 cm : 2</t>
  </si>
  <si>
    <t>8x8 xm : 2</t>
  </si>
  <si>
    <t>6x22 cm : 1</t>
  </si>
  <si>
    <t>15x15 cm : 2</t>
  </si>
  <si>
    <t>971052331R00</t>
  </si>
  <si>
    <t>Vybourání a prorážení otvorů v železobetonových zdech a příčkách plochy do 0,09 m2, tloušťky do 150 mm</t>
  </si>
  <si>
    <t>17,5x15 cm : 1</t>
  </si>
  <si>
    <t>974031155R00</t>
  </si>
  <si>
    <t>Vysekání rýh v jakémkoliv zdivu cihelném v ploše  do hloubky 100 mm, šířky do 200 mm</t>
  </si>
  <si>
    <t>pro IPE 14 : 2*2*4</t>
  </si>
  <si>
    <t>975053131R00</t>
  </si>
  <si>
    <t>Víceřadové podchycení stropů pro osazení nosníků do výšky podchycení 3,5 m  při zatížení hmotnosti do 800 kg/m2</t>
  </si>
  <si>
    <t>Položka obsahuje montáž i demontáž podchycení</t>
  </si>
  <si>
    <t>POP</t>
  </si>
  <si>
    <t>1,8*0,75*4</t>
  </si>
  <si>
    <t>978013191R00</t>
  </si>
  <si>
    <t>Otlučení omítek vápenných nebo vápenocementových vnitřních s vyškrabáním spár, s očištěním zdiva stěn, v rozsahu do 100 %</t>
  </si>
  <si>
    <t>109,207,307,407 : 1,8*(2,92*3+2,77)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</si>
  <si>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</si>
  <si>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</si>
  <si>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</si>
  <si>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109,207,307,407 : (0,75+1,8*2)*1,5*4</t>
  </si>
  <si>
    <t>R-položka</t>
  </si>
  <si>
    <t>POL12_1</t>
  </si>
  <si>
    <t>3,3*5</t>
  </si>
  <si>
    <t>999281151R00</t>
  </si>
  <si>
    <t>Přesun hmot pro opravy a údržbu objektů pro opravy a údržbu dosavadních objektů včetně vnějších plášťů  výšky do 25 m, nošením</t>
  </si>
  <si>
    <t>Přesun hmot</t>
  </si>
  <si>
    <t>POL7_</t>
  </si>
  <si>
    <t>oborů 801, 803, 811 a 812</t>
  </si>
  <si>
    <t>715121001R00</t>
  </si>
  <si>
    <t>Izolace stavebních konstrukcí natěradly za studena ploch vodorovných (vyjma stropů)</t>
  </si>
  <si>
    <t>800-715</t>
  </si>
  <si>
    <t>stěrkováním tmelem dvouvrstvým včetně penetrace</t>
  </si>
  <si>
    <t>3,3*1,8</t>
  </si>
  <si>
    <t>715121002R00</t>
  </si>
  <si>
    <t>Izolace stavebních konstrukcí natěradly za studena svislých</t>
  </si>
  <si>
    <t>(3,3+1,8)*2*1,05</t>
  </si>
  <si>
    <t>998715201R00</t>
  </si>
  <si>
    <t>Přesun hmot pro izolace proti chemickým vlivům v objektech výšky do 6 m</t>
  </si>
  <si>
    <t>50 m vodorovně, měřeno od těžiště půdorysné plochy skládky do těžiště půdorysné plochy objektu</t>
  </si>
  <si>
    <t>7679991</t>
  </si>
  <si>
    <t>Kompletní dodávka a montáž nosníku IPE 180</t>
  </si>
  <si>
    <t>kg</t>
  </si>
  <si>
    <t>5,75*18,8</t>
  </si>
  <si>
    <t>998767203R00</t>
  </si>
  <si>
    <t>Přesun hmot pro kovové stavební doplňk. konstrukce v objektech výšky do 24 m</t>
  </si>
  <si>
    <t>800-767</t>
  </si>
  <si>
    <t>50 m vodorovně</t>
  </si>
  <si>
    <t>771475014R00</t>
  </si>
  <si>
    <t>Montáž soklíků z dlaždic keramických výšky 100 mm, soklíků vodorovných, kladených do flexibilního tmele</t>
  </si>
  <si>
    <t>800-771</t>
  </si>
  <si>
    <t>771571906R00</t>
  </si>
  <si>
    <t>Opravy podlah z dlaždic keramických režných nebo glazovaných, velikosti 200 x 100 mm</t>
  </si>
  <si>
    <t>597642020R</t>
  </si>
  <si>
    <t>Dlažba keramická bez glazury (UGL); tl. = 9,0 mm; a = 198 mm; b = 198 mm; nasákavost = 0,5 %; protiskluznost: R10; povrch: hladký, matný; barva: černá</t>
  </si>
  <si>
    <t>0,25</t>
  </si>
  <si>
    <t>Koeficient : 0,1</t>
  </si>
  <si>
    <t>59764241R</t>
  </si>
  <si>
    <t>dlažba keramická sokl; š = 80 mm; l = 300 mm; h = 9,0 mm; povrch matný; pro interiér i exteriér</t>
  </si>
  <si>
    <t>998771201R00</t>
  </si>
  <si>
    <t>Přesun hmot pro podlahy z dlaždic v objektech výšky do 6 m</t>
  </si>
  <si>
    <t>776421100RU1</t>
  </si>
  <si>
    <t>Lepení soklíků PVC a napojení krytiny na stěnu lepení podlahových soklíků z PVC a vinylu včetně dodávky soklíku</t>
  </si>
  <si>
    <t>800-775</t>
  </si>
  <si>
    <t>1,5*3</t>
  </si>
  <si>
    <t>776591910R00</t>
  </si>
  <si>
    <t>Ostatní opravy na nášlapné ploše v ploše do 0,25 m2</t>
  </si>
  <si>
    <t>777531023R00</t>
  </si>
  <si>
    <t xml:space="preserve"> Podlahy ze stěrky akrylátové s disperzí samonivelační hmota, tloušťky 3 mm</t>
  </si>
  <si>
    <t>800-773</t>
  </si>
  <si>
    <t>včetně penetrace podkladu</t>
  </si>
  <si>
    <t>4*0,25</t>
  </si>
  <si>
    <t>28412305R</t>
  </si>
  <si>
    <t>podlahovina PVC v rolích; š = 2 000,0 mm; l = 25 000 mm; tl. 2,00 mm; homogenní; povrch. úprava polyuretan; protiskluzná; oblast komerční, průmyslová</t>
  </si>
  <si>
    <t>3*0,25</t>
  </si>
  <si>
    <t>998776203R00</t>
  </si>
  <si>
    <t>Přesun hmot pro podlahy povlakové v objektech výšky do 24 m</t>
  </si>
  <si>
    <t>vodorovně do 50 m</t>
  </si>
  <si>
    <t>784191101R00</t>
  </si>
  <si>
    <t>Příprava povrchu Penetrace (napouštění) podkladu disperzní, jednonásobná</t>
  </si>
  <si>
    <t>800-784</t>
  </si>
  <si>
    <t>4,05*(2,695+2,77)*2</t>
  </si>
  <si>
    <t>(1,8+3,3)*2*13,8</t>
  </si>
  <si>
    <t>784195112R00</t>
  </si>
  <si>
    <t>Malby z malířských směsí hlinkových,  , bělost 77 %, dvojnásobné</t>
  </si>
  <si>
    <t>Odkaz na mn. položky pořadí 68 : 187,00650</t>
  </si>
  <si>
    <t>3301</t>
  </si>
  <si>
    <t>Demontáž stávajícího výtahu vč. manipulace a likvidace</t>
  </si>
  <si>
    <t>3302</t>
  </si>
  <si>
    <t>Montáž nového výtahu dle specifikace v PD vč. všech revizí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</si>
  <si>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</si>
  <si>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</si>
  <si>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</si>
  <si>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</si>
  <si>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</si>
  <si>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</si>
  <si>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979086213R00</t>
  </si>
  <si>
    <t xml:space="preserve">Vodorovná doprava po suchu nebo naložení nakládání vybouraných hmot na dopravní prostředky pro vodorovnou dopravu,  </t>
  </si>
  <si>
    <t>831-2</t>
  </si>
  <si>
    <t>vybouraných hmot se složením a hrubým urovnáním nebo přeložením na jiný dopravní prostředek, nebo nakládání na dopravní prostředek pro vodorovnou dopravu,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</si>
  <si>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</si>
  <si>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</si>
  <si>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</si>
  <si>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</si>
  <si>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</si>
  <si>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</si>
  <si>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</si>
  <si>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</si>
  <si>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</si>
  <si>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</si>
  <si>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</si>
  <si>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</si>
  <si>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</si>
  <si>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</si>
  <si>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</si>
  <si>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</si>
  <si>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</si>
  <si>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005124010R</t>
  </si>
  <si>
    <t>Koordinační činnost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</si>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</sst>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CA74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5853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SUMIF(F53:F68,A16,I53:I68)+SUMIF(F53:F68,"PSU",I53:I68)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SUMIF(F53:F68,A17,I53:I68)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SUMIF(F53:F68,A18,I53:I68)</f>
        <v>0</v>
      </c>
      <c r="J18" s="85"/>
    </row>
    <row r="19" spans="1:10" ht="23.25" customHeight="1" x14ac:dyDescent="0.2">
      <c r="A19" s="196" t="s">
        <v>95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SUMIF(F53:F68,A19,I53:I68)</f>
        <v>0</v>
      </c>
      <c r="J19" s="85"/>
    </row>
    <row r="20" spans="1:10" ht="23.25" customHeight="1" x14ac:dyDescent="0.2">
      <c r="A20" s="196" t="s">
        <v>94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SUMIF(F53:F68,A20,I53:I68)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'01 2024010-001 Pol'!AE214</f>
        <v>0</v>
      </c>
      <c r="G39" s="149">
        <f>'01 2024010-001 Pol'!AF214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">
      <c r="A41" s="136">
        <v>2</v>
      </c>
      <c r="B41" s="152" t="s">
        <v>45</v>
      </c>
      <c r="C41" s="153" t="s">
        <v>46</v>
      </c>
      <c r="D41" s="153"/>
      <c r="E41" s="153"/>
      <c r="F41" s="154">
        <f>'01 2024010-001 Pol'!AE214</f>
        <v>0</v>
      </c>
      <c r="G41" s="155">
        <f>'01 2024010-001 Pol'!AF214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hidden="1" customHeight="1" x14ac:dyDescent="0.2">
      <c r="A42" s="136">
        <v>3</v>
      </c>
      <c r="B42" s="157" t="s">
        <v>43</v>
      </c>
      <c r="C42" s="147" t="s">
        <v>44</v>
      </c>
      <c r="D42" s="147"/>
      <c r="E42" s="147"/>
      <c r="F42" s="158">
        <f>'01 2024010-001 Pol'!AE214</f>
        <v>0</v>
      </c>
      <c r="G42" s="150">
        <f>'01 2024010-001 Pol'!AF214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hidden="1" customHeight="1" x14ac:dyDescent="0.2">
      <c r="A43" s="136"/>
      <c r="B43" s="159" t="s">
        <v>53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75" t="s">
        <v>61</v>
      </c>
    </row>
    <row r="52" spans="1:10" ht="25.5" customHeight="1" x14ac:dyDescent="0.2">
      <c r="A52" s="177"/>
      <c r="B52" s="180" t="s">
        <v>17</v>
      </c>
      <c r="C52" s="180" t="s">
        <v>5</v>
      </c>
      <c r="D52" s="181"/>
      <c r="E52" s="181"/>
      <c r="F52" s="182" t="s">
        <v>62</v>
      </c>
      <c r="G52" s="182"/>
      <c r="H52" s="182"/>
      <c r="I52" s="182" t="s">
        <v>29</v>
      </c>
      <c r="J52" s="182" t="s">
        <v>0</v>
      </c>
    </row>
    <row r="53" spans="1:10" ht="36.75" customHeight="1" x14ac:dyDescent="0.2">
      <c r="A53" s="178"/>
      <c r="B53" s="183" t="s">
        <v>63</v>
      </c>
      <c r="C53" s="184" t="s">
        <v>64</v>
      </c>
      <c r="D53" s="185"/>
      <c r="E53" s="185"/>
      <c r="F53" s="192" t="s">
        <v>24</v>
      </c>
      <c r="G53" s="193"/>
      <c r="H53" s="193"/>
      <c r="I53" s="193">
        <f>'01 2024010-001 Pol'!G8</f>
        <v>0</v>
      </c>
      <c r="J53" s="189" t="str">
        <f>IF(I69=0,"",I53/I69*100)</f>
        <v/>
      </c>
    </row>
    <row r="54" spans="1:10" ht="36.75" customHeight="1" x14ac:dyDescent="0.2">
      <c r="A54" s="178"/>
      <c r="B54" s="183" t="s">
        <v>65</v>
      </c>
      <c r="C54" s="184" t="s">
        <v>66</v>
      </c>
      <c r="D54" s="185"/>
      <c r="E54" s="185"/>
      <c r="F54" s="192" t="s">
        <v>24</v>
      </c>
      <c r="G54" s="193"/>
      <c r="H54" s="193"/>
      <c r="I54" s="193">
        <f>'01 2024010-001 Pol'!G33</f>
        <v>0</v>
      </c>
      <c r="J54" s="189" t="str">
        <f>IF(I69=0,"",I54/I69*100)</f>
        <v/>
      </c>
    </row>
    <row r="55" spans="1:10" ht="36.75" customHeight="1" x14ac:dyDescent="0.2">
      <c r="A55" s="178"/>
      <c r="B55" s="183" t="s">
        <v>67</v>
      </c>
      <c r="C55" s="184" t="s">
        <v>68</v>
      </c>
      <c r="D55" s="185"/>
      <c r="E55" s="185"/>
      <c r="F55" s="192" t="s">
        <v>24</v>
      </c>
      <c r="G55" s="193"/>
      <c r="H55" s="193"/>
      <c r="I55" s="193">
        <f>'01 2024010-001 Pol'!G54</f>
        <v>0</v>
      </c>
      <c r="J55" s="189" t="str">
        <f>IF(I69=0,"",I55/I69*100)</f>
        <v/>
      </c>
    </row>
    <row r="56" spans="1:10" ht="36.75" customHeight="1" x14ac:dyDescent="0.2">
      <c r="A56" s="178"/>
      <c r="B56" s="183" t="s">
        <v>69</v>
      </c>
      <c r="C56" s="184" t="s">
        <v>70</v>
      </c>
      <c r="D56" s="185"/>
      <c r="E56" s="185"/>
      <c r="F56" s="192" t="s">
        <v>24</v>
      </c>
      <c r="G56" s="193"/>
      <c r="H56" s="193"/>
      <c r="I56" s="193">
        <f>'01 2024010-001 Pol'!G68</f>
        <v>0</v>
      </c>
      <c r="J56" s="189" t="str">
        <f>IF(I69=0,"",I56/I69*100)</f>
        <v/>
      </c>
    </row>
    <row r="57" spans="1:10" ht="36.75" customHeight="1" x14ac:dyDescent="0.2">
      <c r="A57" s="178"/>
      <c r="B57" s="183" t="s">
        <v>71</v>
      </c>
      <c r="C57" s="184" t="s">
        <v>72</v>
      </c>
      <c r="D57" s="185"/>
      <c r="E57" s="185"/>
      <c r="F57" s="192" t="s">
        <v>24</v>
      </c>
      <c r="G57" s="193"/>
      <c r="H57" s="193"/>
      <c r="I57" s="193">
        <f>'01 2024010-001 Pol'!G76</f>
        <v>0</v>
      </c>
      <c r="J57" s="189" t="str">
        <f>IF(I69=0,"",I57/I69*100)</f>
        <v/>
      </c>
    </row>
    <row r="58" spans="1:10" ht="36.75" customHeight="1" x14ac:dyDescent="0.2">
      <c r="A58" s="178"/>
      <c r="B58" s="183" t="s">
        <v>73</v>
      </c>
      <c r="C58" s="184" t="s">
        <v>74</v>
      </c>
      <c r="D58" s="185"/>
      <c r="E58" s="185"/>
      <c r="F58" s="192" t="s">
        <v>24</v>
      </c>
      <c r="G58" s="193"/>
      <c r="H58" s="193"/>
      <c r="I58" s="193">
        <f>'01 2024010-001 Pol'!G87</f>
        <v>0</v>
      </c>
      <c r="J58" s="189" t="str">
        <f>IF(I69=0,"",I58/I69*100)</f>
        <v/>
      </c>
    </row>
    <row r="59" spans="1:10" ht="36.75" customHeight="1" x14ac:dyDescent="0.2">
      <c r="A59" s="178"/>
      <c r="B59" s="183" t="s">
        <v>75</v>
      </c>
      <c r="C59" s="184" t="s">
        <v>76</v>
      </c>
      <c r="D59" s="185"/>
      <c r="E59" s="185"/>
      <c r="F59" s="192" t="s">
        <v>24</v>
      </c>
      <c r="G59" s="193"/>
      <c r="H59" s="193"/>
      <c r="I59" s="193">
        <f>'01 2024010-001 Pol'!G89</f>
        <v>0</v>
      </c>
      <c r="J59" s="189" t="str">
        <f>IF(I69=0,"",I59/I69*100)</f>
        <v/>
      </c>
    </row>
    <row r="60" spans="1:10" ht="36.75" customHeight="1" x14ac:dyDescent="0.2">
      <c r="A60" s="178"/>
      <c r="B60" s="183" t="s">
        <v>77</v>
      </c>
      <c r="C60" s="184" t="s">
        <v>78</v>
      </c>
      <c r="D60" s="185"/>
      <c r="E60" s="185"/>
      <c r="F60" s="192" t="s">
        <v>24</v>
      </c>
      <c r="G60" s="193"/>
      <c r="H60" s="193"/>
      <c r="I60" s="193">
        <f>'01 2024010-001 Pol'!G151</f>
        <v>0</v>
      </c>
      <c r="J60" s="189" t="str">
        <f>IF(I69=0,"",I60/I69*100)</f>
        <v/>
      </c>
    </row>
    <row r="61" spans="1:10" ht="36.75" customHeight="1" x14ac:dyDescent="0.2">
      <c r="A61" s="178"/>
      <c r="B61" s="183" t="s">
        <v>79</v>
      </c>
      <c r="C61" s="184" t="s">
        <v>80</v>
      </c>
      <c r="D61" s="185"/>
      <c r="E61" s="185"/>
      <c r="F61" s="192" t="s">
        <v>25</v>
      </c>
      <c r="G61" s="193"/>
      <c r="H61" s="193"/>
      <c r="I61" s="193">
        <f>'01 2024010-001 Pol'!G154</f>
        <v>0</v>
      </c>
      <c r="J61" s="189" t="str">
        <f>IF(I69=0,"",I61/I69*100)</f>
        <v/>
      </c>
    </row>
    <row r="62" spans="1:10" ht="36.75" customHeight="1" x14ac:dyDescent="0.2">
      <c r="A62" s="178"/>
      <c r="B62" s="183" t="s">
        <v>81</v>
      </c>
      <c r="C62" s="184" t="s">
        <v>82</v>
      </c>
      <c r="D62" s="185"/>
      <c r="E62" s="185"/>
      <c r="F62" s="192" t="s">
        <v>25</v>
      </c>
      <c r="G62" s="193"/>
      <c r="H62" s="193"/>
      <c r="I62" s="193">
        <f>'01 2024010-001 Pol'!G163</f>
        <v>0</v>
      </c>
      <c r="J62" s="189" t="str">
        <f>IF(I69=0,"",I62/I69*100)</f>
        <v/>
      </c>
    </row>
    <row r="63" spans="1:10" ht="36.75" customHeight="1" x14ac:dyDescent="0.2">
      <c r="A63" s="178"/>
      <c r="B63" s="183" t="s">
        <v>83</v>
      </c>
      <c r="C63" s="184" t="s">
        <v>84</v>
      </c>
      <c r="D63" s="185"/>
      <c r="E63" s="185"/>
      <c r="F63" s="192" t="s">
        <v>25</v>
      </c>
      <c r="G63" s="193"/>
      <c r="H63" s="193"/>
      <c r="I63" s="193">
        <f>'01 2024010-001 Pol'!G168</f>
        <v>0</v>
      </c>
      <c r="J63" s="189" t="str">
        <f>IF(I69=0,"",I63/I69*100)</f>
        <v/>
      </c>
    </row>
    <row r="64" spans="1:10" ht="36.75" customHeight="1" x14ac:dyDescent="0.2">
      <c r="A64" s="178"/>
      <c r="B64" s="183" t="s">
        <v>85</v>
      </c>
      <c r="C64" s="184" t="s">
        <v>86</v>
      </c>
      <c r="D64" s="185"/>
      <c r="E64" s="185"/>
      <c r="F64" s="192" t="s">
        <v>25</v>
      </c>
      <c r="G64" s="193"/>
      <c r="H64" s="193"/>
      <c r="I64" s="193">
        <f>'01 2024010-001 Pol'!G177</f>
        <v>0</v>
      </c>
      <c r="J64" s="189" t="str">
        <f>IF(I69=0,"",I64/I69*100)</f>
        <v/>
      </c>
    </row>
    <row r="65" spans="1:10" ht="36.75" customHeight="1" x14ac:dyDescent="0.2">
      <c r="A65" s="178"/>
      <c r="B65" s="183" t="s">
        <v>87</v>
      </c>
      <c r="C65" s="184" t="s">
        <v>88</v>
      </c>
      <c r="D65" s="185"/>
      <c r="E65" s="185"/>
      <c r="F65" s="192" t="s">
        <v>25</v>
      </c>
      <c r="G65" s="193"/>
      <c r="H65" s="193"/>
      <c r="I65" s="193">
        <f>'01 2024010-001 Pol'!G189</f>
        <v>0</v>
      </c>
      <c r="J65" s="189" t="str">
        <f>IF(I69=0,"",I65/I69*100)</f>
        <v/>
      </c>
    </row>
    <row r="66" spans="1:10" ht="36.75" customHeight="1" x14ac:dyDescent="0.2">
      <c r="A66" s="178"/>
      <c r="B66" s="183" t="s">
        <v>89</v>
      </c>
      <c r="C66" s="184" t="s">
        <v>90</v>
      </c>
      <c r="D66" s="185"/>
      <c r="E66" s="185"/>
      <c r="F66" s="192" t="s">
        <v>26</v>
      </c>
      <c r="G66" s="193"/>
      <c r="H66" s="193"/>
      <c r="I66" s="193">
        <f>'01 2024010-001 Pol'!G196</f>
        <v>0</v>
      </c>
      <c r="J66" s="189" t="str">
        <f>IF(I69=0,"",I66/I69*100)</f>
        <v/>
      </c>
    </row>
    <row r="67" spans="1:10" ht="36.75" customHeight="1" x14ac:dyDescent="0.2">
      <c r="A67" s="178"/>
      <c r="B67" s="183" t="s">
        <v>91</v>
      </c>
      <c r="C67" s="184" t="s">
        <v>92</v>
      </c>
      <c r="D67" s="185"/>
      <c r="E67" s="185"/>
      <c r="F67" s="192" t="s">
        <v>93</v>
      </c>
      <c r="G67" s="193"/>
      <c r="H67" s="193"/>
      <c r="I67" s="193">
        <f>'01 2024010-001 Pol'!G199</f>
        <v>0</v>
      </c>
      <c r="J67" s="189" t="str">
        <f>IF(I69=0,"",I67/I69*100)</f>
        <v/>
      </c>
    </row>
    <row r="68" spans="1:10" ht="36.75" customHeight="1" x14ac:dyDescent="0.2">
      <c r="A68" s="178"/>
      <c r="B68" s="183" t="s">
        <v>94</v>
      </c>
      <c r="C68" s="184" t="s">
        <v>28</v>
      </c>
      <c r="D68" s="185"/>
      <c r="E68" s="185"/>
      <c r="F68" s="192" t="s">
        <v>94</v>
      </c>
      <c r="G68" s="193"/>
      <c r="H68" s="193"/>
      <c r="I68" s="193">
        <f>'01 2024010-001 Pol'!G209</f>
        <v>0</v>
      </c>
      <c r="J68" s="189" t="str">
        <f>IF(I69=0,"",I68/I69*100)</f>
        <v/>
      </c>
    </row>
    <row r="69" spans="1:10" ht="25.5" customHeight="1" x14ac:dyDescent="0.2">
      <c r="A69" s="179"/>
      <c r="B69" s="186" t="s">
        <v>1</v>
      </c>
      <c r="C69" s="187"/>
      <c r="D69" s="188"/>
      <c r="E69" s="188"/>
      <c r="F69" s="194"/>
      <c r="G69" s="195"/>
      <c r="H69" s="195"/>
      <c r="I69" s="195">
        <f>SUM(I53:I68)</f>
        <v>0</v>
      </c>
      <c r="J69" s="190">
        <f>SUM(J53:J68)</f>
        <v>0</v>
      </c>
    </row>
    <row r="70" spans="1:10" x14ac:dyDescent="0.2">
      <c r="F70" s="135"/>
      <c r="G70" s="135"/>
      <c r="H70" s="135"/>
      <c r="I70" s="135"/>
      <c r="J70" s="191"/>
    </row>
    <row r="71" spans="1:10" x14ac:dyDescent="0.2">
      <c r="F71" s="135"/>
      <c r="G71" s="135"/>
      <c r="H71" s="135"/>
      <c r="I71" s="135"/>
      <c r="J71" s="191"/>
    </row>
    <row r="72" spans="1:10" x14ac:dyDescent="0.2">
      <c r="F72" s="135"/>
      <c r="G72" s="135"/>
      <c r="H72" s="135"/>
      <c r="I72" s="135"/>
      <c r="J72" s="191"/>
    </row>
  </sheetData>
  <sheetProtection password="CA74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68:E68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password="CA74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96</v>
      </c>
      <c r="B1" s="197"/>
      <c r="C1" s="197"/>
      <c r="D1" s="197"/>
      <c r="E1" s="197"/>
      <c r="F1" s="197"/>
      <c r="G1" s="197"/>
      <c r="AG1" t="s">
        <v>97</v>
      </c>
    </row>
    <row r="2" spans="1:60" ht="24.95" customHeight="1" x14ac:dyDescent="0.2">
      <c r="A2" s="198" t="s">
        <v>7</v>
      </c>
      <c r="B2" s="49" t="s">
        <v>49</v>
      </c>
      <c r="C2" s="201" t="s">
        <v>50</v>
      </c>
      <c r="D2" s="199"/>
      <c r="E2" s="199"/>
      <c r="F2" s="199"/>
      <c r="G2" s="200"/>
      <c r="AG2" t="s">
        <v>98</v>
      </c>
    </row>
    <row r="3" spans="1:60" ht="24.95" customHeight="1" x14ac:dyDescent="0.2">
      <c r="A3" s="198" t="s">
        <v>8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98</v>
      </c>
      <c r="AG3" t="s">
        <v>99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100</v>
      </c>
    </row>
    <row r="5" spans="1:60" x14ac:dyDescent="0.2">
      <c r="D5" s="10"/>
    </row>
    <row r="6" spans="1:60" ht="38.25" x14ac:dyDescent="0.2">
      <c r="A6" s="208" t="s">
        <v>101</v>
      </c>
      <c r="B6" s="210" t="s">
        <v>102</v>
      </c>
      <c r="C6" s="210" t="s">
        <v>103</v>
      </c>
      <c r="D6" s="209" t="s">
        <v>104</v>
      </c>
      <c r="E6" s="208" t="s">
        <v>105</v>
      </c>
      <c r="F6" s="207" t="s">
        <v>106</v>
      </c>
      <c r="G6" s="208" t="s">
        <v>29</v>
      </c>
      <c r="H6" s="211" t="s">
        <v>30</v>
      </c>
      <c r="I6" s="211" t="s">
        <v>107</v>
      </c>
      <c r="J6" s="211" t="s">
        <v>31</v>
      </c>
      <c r="K6" s="211" t="s">
        <v>108</v>
      </c>
      <c r="L6" s="211" t="s">
        <v>109</v>
      </c>
      <c r="M6" s="211" t="s">
        <v>110</v>
      </c>
      <c r="N6" s="211" t="s">
        <v>111</v>
      </c>
      <c r="O6" s="211" t="s">
        <v>112</v>
      </c>
      <c r="P6" s="211" t="s">
        <v>113</v>
      </c>
      <c r="Q6" s="211" t="s">
        <v>114</v>
      </c>
      <c r="R6" s="211" t="s">
        <v>115</v>
      </c>
      <c r="S6" s="211" t="s">
        <v>116</v>
      </c>
      <c r="T6" s="211" t="s">
        <v>117</v>
      </c>
      <c r="U6" s="211" t="s">
        <v>118</v>
      </c>
      <c r="V6" s="211" t="s">
        <v>119</v>
      </c>
      <c r="W6" s="211" t="s">
        <v>120</v>
      </c>
      <c r="X6" s="211" t="s">
        <v>121</v>
      </c>
      <c r="Y6" s="211" t="s">
        <v>122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0" t="s">
        <v>123</v>
      </c>
      <c r="B8" s="231" t="s">
        <v>63</v>
      </c>
      <c r="C8" s="256" t="s">
        <v>64</v>
      </c>
      <c r="D8" s="232"/>
      <c r="E8" s="233"/>
      <c r="F8" s="234"/>
      <c r="G8" s="234">
        <f>SUMIF(AG9:AG32,"&lt;&gt;NOR",G9:G32)</f>
        <v>0</v>
      </c>
      <c r="H8" s="234"/>
      <c r="I8" s="234">
        <f>SUM(I9:I32)</f>
        <v>0</v>
      </c>
      <c r="J8" s="234"/>
      <c r="K8" s="234">
        <f>SUM(K9:K32)</f>
        <v>0</v>
      </c>
      <c r="L8" s="234"/>
      <c r="M8" s="234">
        <f>SUM(M9:M32)</f>
        <v>0</v>
      </c>
      <c r="N8" s="233"/>
      <c r="O8" s="233">
        <f>SUM(O9:O32)</f>
        <v>1.5100000000000002</v>
      </c>
      <c r="P8" s="233"/>
      <c r="Q8" s="233">
        <f>SUM(Q9:Q32)</f>
        <v>0</v>
      </c>
      <c r="R8" s="234"/>
      <c r="S8" s="234"/>
      <c r="T8" s="235"/>
      <c r="U8" s="229"/>
      <c r="V8" s="229">
        <f>SUM(V9:V32)</f>
        <v>12.910000000000002</v>
      </c>
      <c r="W8" s="229"/>
      <c r="X8" s="229"/>
      <c r="Y8" s="229"/>
      <c r="AG8" t="s">
        <v>124</v>
      </c>
    </row>
    <row r="9" spans="1:60" ht="22.5" outlineLevel="1" x14ac:dyDescent="0.2">
      <c r="A9" s="237">
        <v>1</v>
      </c>
      <c r="B9" s="238" t="s">
        <v>125</v>
      </c>
      <c r="C9" s="257" t="s">
        <v>126</v>
      </c>
      <c r="D9" s="239" t="s">
        <v>127</v>
      </c>
      <c r="E9" s="240">
        <v>3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12</v>
      </c>
      <c r="M9" s="242">
        <f>G9*(1+L9/100)</f>
        <v>0</v>
      </c>
      <c r="N9" s="240">
        <v>1.2370000000000001E-2</v>
      </c>
      <c r="O9" s="240">
        <f>ROUND(E9*N9,2)</f>
        <v>0.04</v>
      </c>
      <c r="P9" s="240">
        <v>0</v>
      </c>
      <c r="Q9" s="240">
        <f>ROUND(E9*P9,2)</f>
        <v>0</v>
      </c>
      <c r="R9" s="242" t="s">
        <v>128</v>
      </c>
      <c r="S9" s="242" t="s">
        <v>129</v>
      </c>
      <c r="T9" s="243" t="s">
        <v>129</v>
      </c>
      <c r="U9" s="223">
        <v>0.16069</v>
      </c>
      <c r="V9" s="223">
        <f>ROUND(E9*U9,2)</f>
        <v>0.48</v>
      </c>
      <c r="W9" s="223"/>
      <c r="X9" s="223" t="s">
        <v>130</v>
      </c>
      <c r="Y9" s="223" t="s">
        <v>131</v>
      </c>
      <c r="Z9" s="212"/>
      <c r="AA9" s="212"/>
      <c r="AB9" s="212"/>
      <c r="AC9" s="212"/>
      <c r="AD9" s="212"/>
      <c r="AE9" s="212"/>
      <c r="AF9" s="212"/>
      <c r="AG9" s="212" t="s">
        <v>132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8" t="s">
        <v>133</v>
      </c>
      <c r="D10" s="244"/>
      <c r="E10" s="244"/>
      <c r="F10" s="244"/>
      <c r="G10" s="244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2"/>
      <c r="AA10" s="212"/>
      <c r="AB10" s="212"/>
      <c r="AC10" s="212"/>
      <c r="AD10" s="212"/>
      <c r="AE10" s="212"/>
      <c r="AF10" s="212"/>
      <c r="AG10" s="212" t="s">
        <v>134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37">
        <v>2</v>
      </c>
      <c r="B11" s="238" t="s">
        <v>135</v>
      </c>
      <c r="C11" s="257" t="s">
        <v>136</v>
      </c>
      <c r="D11" s="239" t="s">
        <v>137</v>
      </c>
      <c r="E11" s="240">
        <v>5.6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12</v>
      </c>
      <c r="M11" s="242">
        <f>G11*(1+L11/100)</f>
        <v>0</v>
      </c>
      <c r="N11" s="240">
        <v>0.18834999999999999</v>
      </c>
      <c r="O11" s="240">
        <f>ROUND(E11*N11,2)</f>
        <v>1.05</v>
      </c>
      <c r="P11" s="240">
        <v>0</v>
      </c>
      <c r="Q11" s="240">
        <f>ROUND(E11*P11,2)</f>
        <v>0</v>
      </c>
      <c r="R11" s="242" t="s">
        <v>138</v>
      </c>
      <c r="S11" s="242" t="s">
        <v>129</v>
      </c>
      <c r="T11" s="243" t="s">
        <v>129</v>
      </c>
      <c r="U11" s="223">
        <v>0.60199999999999998</v>
      </c>
      <c r="V11" s="223">
        <f>ROUND(E11*U11,2)</f>
        <v>3.37</v>
      </c>
      <c r="W11" s="223"/>
      <c r="X11" s="223" t="s">
        <v>130</v>
      </c>
      <c r="Y11" s="223" t="s">
        <v>131</v>
      </c>
      <c r="Z11" s="212"/>
      <c r="AA11" s="212"/>
      <c r="AB11" s="212"/>
      <c r="AC11" s="212"/>
      <c r="AD11" s="212"/>
      <c r="AE11" s="212"/>
      <c r="AF11" s="212"/>
      <c r="AG11" s="212" t="s">
        <v>132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19"/>
      <c r="B12" s="220"/>
      <c r="C12" s="259" t="s">
        <v>139</v>
      </c>
      <c r="D12" s="225"/>
      <c r="E12" s="226">
        <v>5.6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2"/>
      <c r="AA12" s="212"/>
      <c r="AB12" s="212"/>
      <c r="AC12" s="212"/>
      <c r="AD12" s="212"/>
      <c r="AE12" s="212"/>
      <c r="AF12" s="212"/>
      <c r="AG12" s="212" t="s">
        <v>140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7">
        <v>3</v>
      </c>
      <c r="B13" s="238" t="s">
        <v>141</v>
      </c>
      <c r="C13" s="257" t="s">
        <v>142</v>
      </c>
      <c r="D13" s="239" t="s">
        <v>127</v>
      </c>
      <c r="E13" s="240">
        <v>11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12</v>
      </c>
      <c r="M13" s="242">
        <f>G13*(1+L13/100)</f>
        <v>0</v>
      </c>
      <c r="N13" s="240">
        <v>6.3E-3</v>
      </c>
      <c r="O13" s="240">
        <f>ROUND(E13*N13,2)</f>
        <v>7.0000000000000007E-2</v>
      </c>
      <c r="P13" s="240">
        <v>0</v>
      </c>
      <c r="Q13" s="240">
        <f>ROUND(E13*P13,2)</f>
        <v>0</v>
      </c>
      <c r="R13" s="242" t="s">
        <v>128</v>
      </c>
      <c r="S13" s="242" t="s">
        <v>129</v>
      </c>
      <c r="T13" s="243" t="s">
        <v>129</v>
      </c>
      <c r="U13" s="223">
        <v>0.11</v>
      </c>
      <c r="V13" s="223">
        <f>ROUND(E13*U13,2)</f>
        <v>1.21</v>
      </c>
      <c r="W13" s="223"/>
      <c r="X13" s="223" t="s">
        <v>130</v>
      </c>
      <c r="Y13" s="223" t="s">
        <v>131</v>
      </c>
      <c r="Z13" s="212"/>
      <c r="AA13" s="212"/>
      <c r="AB13" s="212"/>
      <c r="AC13" s="212"/>
      <c r="AD13" s="212"/>
      <c r="AE13" s="212"/>
      <c r="AF13" s="212"/>
      <c r="AG13" s="212" t="s">
        <v>132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58" t="s">
        <v>143</v>
      </c>
      <c r="D14" s="244"/>
      <c r="E14" s="244"/>
      <c r="F14" s="244"/>
      <c r="G14" s="244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2"/>
      <c r="AA14" s="212"/>
      <c r="AB14" s="212"/>
      <c r="AC14" s="212"/>
      <c r="AD14" s="212"/>
      <c r="AE14" s="212"/>
      <c r="AF14" s="212"/>
      <c r="AG14" s="212" t="s">
        <v>134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37">
        <v>4</v>
      </c>
      <c r="B15" s="238" t="s">
        <v>144</v>
      </c>
      <c r="C15" s="257" t="s">
        <v>145</v>
      </c>
      <c r="D15" s="239" t="s">
        <v>146</v>
      </c>
      <c r="E15" s="240">
        <v>0.23805999999999999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12</v>
      </c>
      <c r="M15" s="242">
        <f>G15*(1+L15/100)</f>
        <v>0</v>
      </c>
      <c r="N15" s="240">
        <v>1.7090000000000001E-2</v>
      </c>
      <c r="O15" s="240">
        <f>ROUND(E15*N15,2)</f>
        <v>0</v>
      </c>
      <c r="P15" s="240">
        <v>0</v>
      </c>
      <c r="Q15" s="240">
        <f>ROUND(E15*P15,2)</f>
        <v>0</v>
      </c>
      <c r="R15" s="242" t="s">
        <v>138</v>
      </c>
      <c r="S15" s="242" t="s">
        <v>129</v>
      </c>
      <c r="T15" s="243" t="s">
        <v>129</v>
      </c>
      <c r="U15" s="223">
        <v>16.582999999999998</v>
      </c>
      <c r="V15" s="223">
        <f>ROUND(E15*U15,2)</f>
        <v>3.95</v>
      </c>
      <c r="W15" s="223"/>
      <c r="X15" s="223" t="s">
        <v>130</v>
      </c>
      <c r="Y15" s="223" t="s">
        <v>131</v>
      </c>
      <c r="Z15" s="212"/>
      <c r="AA15" s="212"/>
      <c r="AB15" s="212"/>
      <c r="AC15" s="212"/>
      <c r="AD15" s="212"/>
      <c r="AE15" s="212"/>
      <c r="AF15" s="212"/>
      <c r="AG15" s="212" t="s">
        <v>132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58" t="s">
        <v>147</v>
      </c>
      <c r="D16" s="244"/>
      <c r="E16" s="244"/>
      <c r="F16" s="244"/>
      <c r="G16" s="244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2"/>
      <c r="AA16" s="212"/>
      <c r="AB16" s="212"/>
      <c r="AC16" s="212"/>
      <c r="AD16" s="212"/>
      <c r="AE16" s="212"/>
      <c r="AF16" s="212"/>
      <c r="AG16" s="212" t="s">
        <v>134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19"/>
      <c r="B17" s="220"/>
      <c r="C17" s="259" t="s">
        <v>148</v>
      </c>
      <c r="D17" s="225"/>
      <c r="E17" s="226">
        <v>0.20330000000000001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2"/>
      <c r="AA17" s="212"/>
      <c r="AB17" s="212"/>
      <c r="AC17" s="212"/>
      <c r="AD17" s="212"/>
      <c r="AE17" s="212"/>
      <c r="AF17" s="212"/>
      <c r="AG17" s="212" t="s">
        <v>140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 x14ac:dyDescent="0.2">
      <c r="A18" s="219"/>
      <c r="B18" s="220"/>
      <c r="C18" s="259" t="s">
        <v>149</v>
      </c>
      <c r="D18" s="225"/>
      <c r="E18" s="226">
        <v>3.4759999999999999E-2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2"/>
      <c r="AA18" s="212"/>
      <c r="AB18" s="212"/>
      <c r="AC18" s="212"/>
      <c r="AD18" s="212"/>
      <c r="AE18" s="212"/>
      <c r="AF18" s="212"/>
      <c r="AG18" s="212" t="s">
        <v>140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7">
        <v>5</v>
      </c>
      <c r="B19" s="238" t="s">
        <v>150</v>
      </c>
      <c r="C19" s="257" t="s">
        <v>151</v>
      </c>
      <c r="D19" s="239" t="s">
        <v>152</v>
      </c>
      <c r="E19" s="240">
        <v>4.4800000000000004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12</v>
      </c>
      <c r="M19" s="242">
        <f>G19*(1+L19/100)</f>
        <v>0</v>
      </c>
      <c r="N19" s="240">
        <v>4.8000000000000001E-4</v>
      </c>
      <c r="O19" s="240">
        <f>ROUND(E19*N19,2)</f>
        <v>0</v>
      </c>
      <c r="P19" s="240">
        <v>0</v>
      </c>
      <c r="Q19" s="240">
        <f>ROUND(E19*P19,2)</f>
        <v>0</v>
      </c>
      <c r="R19" s="242"/>
      <c r="S19" s="242" t="s">
        <v>129</v>
      </c>
      <c r="T19" s="243" t="s">
        <v>129</v>
      </c>
      <c r="U19" s="223">
        <v>0.76500000000000001</v>
      </c>
      <c r="V19" s="223">
        <f>ROUND(E19*U19,2)</f>
        <v>3.43</v>
      </c>
      <c r="W19" s="223"/>
      <c r="X19" s="223" t="s">
        <v>130</v>
      </c>
      <c r="Y19" s="223" t="s">
        <v>131</v>
      </c>
      <c r="Z19" s="212"/>
      <c r="AA19" s="212"/>
      <c r="AB19" s="212"/>
      <c r="AC19" s="212"/>
      <c r="AD19" s="212"/>
      <c r="AE19" s="212"/>
      <c r="AF19" s="212"/>
      <c r="AG19" s="212" t="s">
        <v>132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19"/>
      <c r="B20" s="220"/>
      <c r="C20" s="259" t="s">
        <v>153</v>
      </c>
      <c r="D20" s="225"/>
      <c r="E20" s="226">
        <v>4.4800000000000004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2"/>
      <c r="AA20" s="212"/>
      <c r="AB20" s="212"/>
      <c r="AC20" s="212"/>
      <c r="AD20" s="212"/>
      <c r="AE20" s="212"/>
      <c r="AF20" s="212"/>
      <c r="AG20" s="212" t="s">
        <v>140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7">
        <v>6</v>
      </c>
      <c r="B21" s="238" t="s">
        <v>154</v>
      </c>
      <c r="C21" s="257" t="s">
        <v>155</v>
      </c>
      <c r="D21" s="239" t="s">
        <v>137</v>
      </c>
      <c r="E21" s="240">
        <v>0.88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12</v>
      </c>
      <c r="M21" s="242">
        <f>G21*(1+L21/100)</f>
        <v>0</v>
      </c>
      <c r="N21" s="240">
        <v>7.5340000000000004E-2</v>
      </c>
      <c r="O21" s="240">
        <f>ROUND(E21*N21,2)</f>
        <v>7.0000000000000007E-2</v>
      </c>
      <c r="P21" s="240">
        <v>0</v>
      </c>
      <c r="Q21" s="240">
        <f>ROUND(E21*P21,2)</f>
        <v>0</v>
      </c>
      <c r="R21" s="242" t="s">
        <v>138</v>
      </c>
      <c r="S21" s="242" t="s">
        <v>129</v>
      </c>
      <c r="T21" s="243" t="s">
        <v>129</v>
      </c>
      <c r="U21" s="223">
        <v>0.52915000000000001</v>
      </c>
      <c r="V21" s="223">
        <f>ROUND(E21*U21,2)</f>
        <v>0.47</v>
      </c>
      <c r="W21" s="223"/>
      <c r="X21" s="223" t="s">
        <v>130</v>
      </c>
      <c r="Y21" s="223" t="s">
        <v>131</v>
      </c>
      <c r="Z21" s="212"/>
      <c r="AA21" s="212"/>
      <c r="AB21" s="212"/>
      <c r="AC21" s="212"/>
      <c r="AD21" s="212"/>
      <c r="AE21" s="212"/>
      <c r="AF21" s="212"/>
      <c r="AG21" s="212" t="s">
        <v>132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19"/>
      <c r="B22" s="220"/>
      <c r="C22" s="258" t="s">
        <v>156</v>
      </c>
      <c r="D22" s="244"/>
      <c r="E22" s="244"/>
      <c r="F22" s="244"/>
      <c r="G22" s="244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2"/>
      <c r="AA22" s="212"/>
      <c r="AB22" s="212"/>
      <c r="AC22" s="212"/>
      <c r="AD22" s="212"/>
      <c r="AE22" s="212"/>
      <c r="AF22" s="212"/>
      <c r="AG22" s="212" t="s">
        <v>134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19"/>
      <c r="B23" s="220"/>
      <c r="C23" s="259" t="s">
        <v>157</v>
      </c>
      <c r="D23" s="225"/>
      <c r="E23" s="226">
        <v>0.88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2"/>
      <c r="AA23" s="212"/>
      <c r="AB23" s="212"/>
      <c r="AC23" s="212"/>
      <c r="AD23" s="212"/>
      <c r="AE23" s="212"/>
      <c r="AF23" s="212"/>
      <c r="AG23" s="212" t="s">
        <v>140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37">
        <v>7</v>
      </c>
      <c r="B24" s="238" t="s">
        <v>158</v>
      </c>
      <c r="C24" s="257" t="s">
        <v>159</v>
      </c>
      <c r="D24" s="239" t="s">
        <v>146</v>
      </c>
      <c r="E24" s="240">
        <v>0.23380000000000001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12</v>
      </c>
      <c r="M24" s="242">
        <f>G24*(1+L24/100)</f>
        <v>0</v>
      </c>
      <c r="N24" s="240">
        <v>1</v>
      </c>
      <c r="O24" s="240">
        <f>ROUND(E24*N24,2)</f>
        <v>0.23</v>
      </c>
      <c r="P24" s="240">
        <v>0</v>
      </c>
      <c r="Q24" s="240">
        <f>ROUND(E24*P24,2)</f>
        <v>0</v>
      </c>
      <c r="R24" s="242" t="s">
        <v>160</v>
      </c>
      <c r="S24" s="242" t="s">
        <v>129</v>
      </c>
      <c r="T24" s="243" t="s">
        <v>129</v>
      </c>
      <c r="U24" s="223">
        <v>0</v>
      </c>
      <c r="V24" s="223">
        <f>ROUND(E24*U24,2)</f>
        <v>0</v>
      </c>
      <c r="W24" s="223"/>
      <c r="X24" s="223" t="s">
        <v>161</v>
      </c>
      <c r="Y24" s="223" t="s">
        <v>131</v>
      </c>
      <c r="Z24" s="212"/>
      <c r="AA24" s="212"/>
      <c r="AB24" s="212"/>
      <c r="AC24" s="212"/>
      <c r="AD24" s="212"/>
      <c r="AE24" s="212"/>
      <c r="AF24" s="212"/>
      <c r="AG24" s="212" t="s">
        <v>162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">
      <c r="A25" s="219"/>
      <c r="B25" s="220"/>
      <c r="C25" s="259" t="s">
        <v>148</v>
      </c>
      <c r="D25" s="225"/>
      <c r="E25" s="226">
        <v>0.20330000000000001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2"/>
      <c r="AA25" s="212"/>
      <c r="AB25" s="212"/>
      <c r="AC25" s="212"/>
      <c r="AD25" s="212"/>
      <c r="AE25" s="212"/>
      <c r="AF25" s="212"/>
      <c r="AG25" s="212" t="s">
        <v>140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19"/>
      <c r="B26" s="220"/>
      <c r="C26" s="260" t="s">
        <v>163</v>
      </c>
      <c r="D26" s="227"/>
      <c r="E26" s="228">
        <v>3.0499999999999999E-2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2"/>
      <c r="AA26" s="212"/>
      <c r="AB26" s="212"/>
      <c r="AC26" s="212"/>
      <c r="AD26" s="212"/>
      <c r="AE26" s="212"/>
      <c r="AF26" s="212"/>
      <c r="AG26" s="212" t="s">
        <v>140</v>
      </c>
      <c r="AH26" s="212">
        <v>4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37">
        <v>8</v>
      </c>
      <c r="B27" s="238" t="s">
        <v>164</v>
      </c>
      <c r="C27" s="257" t="s">
        <v>165</v>
      </c>
      <c r="D27" s="239" t="s">
        <v>146</v>
      </c>
      <c r="E27" s="240">
        <v>3.9969999999999999E-2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12</v>
      </c>
      <c r="M27" s="242">
        <f>G27*(1+L27/100)</f>
        <v>0</v>
      </c>
      <c r="N27" s="240">
        <v>1</v>
      </c>
      <c r="O27" s="240">
        <f>ROUND(E27*N27,2)</f>
        <v>0.04</v>
      </c>
      <c r="P27" s="240">
        <v>0</v>
      </c>
      <c r="Q27" s="240">
        <f>ROUND(E27*P27,2)</f>
        <v>0</v>
      </c>
      <c r="R27" s="242" t="s">
        <v>160</v>
      </c>
      <c r="S27" s="242" t="s">
        <v>129</v>
      </c>
      <c r="T27" s="243" t="s">
        <v>129</v>
      </c>
      <c r="U27" s="223">
        <v>0</v>
      </c>
      <c r="V27" s="223">
        <f>ROUND(E27*U27,2)</f>
        <v>0</v>
      </c>
      <c r="W27" s="223"/>
      <c r="X27" s="223" t="s">
        <v>161</v>
      </c>
      <c r="Y27" s="223" t="s">
        <v>131</v>
      </c>
      <c r="Z27" s="212"/>
      <c r="AA27" s="212"/>
      <c r="AB27" s="212"/>
      <c r="AC27" s="212"/>
      <c r="AD27" s="212"/>
      <c r="AE27" s="212"/>
      <c r="AF27" s="212"/>
      <c r="AG27" s="212" t="s">
        <v>162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59" t="s">
        <v>149</v>
      </c>
      <c r="D28" s="225"/>
      <c r="E28" s="226">
        <v>3.4759999999999999E-2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2"/>
      <c r="AA28" s="212"/>
      <c r="AB28" s="212"/>
      <c r="AC28" s="212"/>
      <c r="AD28" s="212"/>
      <c r="AE28" s="212"/>
      <c r="AF28" s="212"/>
      <c r="AG28" s="212" t="s">
        <v>140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60" t="s">
        <v>163</v>
      </c>
      <c r="D29" s="227"/>
      <c r="E29" s="228">
        <v>5.2100000000000002E-3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2"/>
      <c r="AA29" s="212"/>
      <c r="AB29" s="212"/>
      <c r="AC29" s="212"/>
      <c r="AD29" s="212"/>
      <c r="AE29" s="212"/>
      <c r="AF29" s="212"/>
      <c r="AG29" s="212" t="s">
        <v>140</v>
      </c>
      <c r="AH29" s="212">
        <v>4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7">
        <v>9</v>
      </c>
      <c r="B30" s="238" t="s">
        <v>166</v>
      </c>
      <c r="C30" s="257" t="s">
        <v>167</v>
      </c>
      <c r="D30" s="239" t="s">
        <v>146</v>
      </c>
      <c r="E30" s="240">
        <v>6.0299999999999998E-3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12</v>
      </c>
      <c r="M30" s="242">
        <f>G30*(1+L30/100)</f>
        <v>0</v>
      </c>
      <c r="N30" s="240">
        <v>1</v>
      </c>
      <c r="O30" s="240">
        <f>ROUND(E30*N30,2)</f>
        <v>0.01</v>
      </c>
      <c r="P30" s="240">
        <v>0</v>
      </c>
      <c r="Q30" s="240">
        <f>ROUND(E30*P30,2)</f>
        <v>0</v>
      </c>
      <c r="R30" s="242" t="s">
        <v>160</v>
      </c>
      <c r="S30" s="242" t="s">
        <v>129</v>
      </c>
      <c r="T30" s="243" t="s">
        <v>129</v>
      </c>
      <c r="U30" s="223">
        <v>0</v>
      </c>
      <c r="V30" s="223">
        <f>ROUND(E30*U30,2)</f>
        <v>0</v>
      </c>
      <c r="W30" s="223"/>
      <c r="X30" s="223" t="s">
        <v>161</v>
      </c>
      <c r="Y30" s="223" t="s">
        <v>131</v>
      </c>
      <c r="Z30" s="212"/>
      <c r="AA30" s="212"/>
      <c r="AB30" s="212"/>
      <c r="AC30" s="212"/>
      <c r="AD30" s="212"/>
      <c r="AE30" s="212"/>
      <c r="AF30" s="212"/>
      <c r="AG30" s="212" t="s">
        <v>162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59" t="s">
        <v>168</v>
      </c>
      <c r="D31" s="225"/>
      <c r="E31" s="226">
        <v>5.0200000000000002E-3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2"/>
      <c r="AA31" s="212"/>
      <c r="AB31" s="212"/>
      <c r="AC31" s="212"/>
      <c r="AD31" s="212"/>
      <c r="AE31" s="212"/>
      <c r="AF31" s="212"/>
      <c r="AG31" s="212" t="s">
        <v>140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19"/>
      <c r="B32" s="220"/>
      <c r="C32" s="260" t="s">
        <v>169</v>
      </c>
      <c r="D32" s="227"/>
      <c r="E32" s="228">
        <v>1E-3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2"/>
      <c r="AA32" s="212"/>
      <c r="AB32" s="212"/>
      <c r="AC32" s="212"/>
      <c r="AD32" s="212"/>
      <c r="AE32" s="212"/>
      <c r="AF32" s="212"/>
      <c r="AG32" s="212" t="s">
        <v>140</v>
      </c>
      <c r="AH32" s="212">
        <v>4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30" t="s">
        <v>123</v>
      </c>
      <c r="B33" s="231" t="s">
        <v>65</v>
      </c>
      <c r="C33" s="256" t="s">
        <v>66</v>
      </c>
      <c r="D33" s="232"/>
      <c r="E33" s="233"/>
      <c r="F33" s="234"/>
      <c r="G33" s="234">
        <f>SUMIF(AG34:AG53,"&lt;&gt;NOR",G34:G53)</f>
        <v>0</v>
      </c>
      <c r="H33" s="234"/>
      <c r="I33" s="234">
        <f>SUM(I34:I53)</f>
        <v>0</v>
      </c>
      <c r="J33" s="234"/>
      <c r="K33" s="234">
        <f>SUM(K34:K53)</f>
        <v>0</v>
      </c>
      <c r="L33" s="234"/>
      <c r="M33" s="234">
        <f>SUM(M34:M53)</f>
        <v>0</v>
      </c>
      <c r="N33" s="233"/>
      <c r="O33" s="233">
        <f>SUM(O34:O53)</f>
        <v>10.990000000000002</v>
      </c>
      <c r="P33" s="233"/>
      <c r="Q33" s="233">
        <f>SUM(Q34:Q53)</f>
        <v>0</v>
      </c>
      <c r="R33" s="234"/>
      <c r="S33" s="234"/>
      <c r="T33" s="235"/>
      <c r="U33" s="229"/>
      <c r="V33" s="229">
        <f>SUM(V34:V53)</f>
        <v>31.309999999999995</v>
      </c>
      <c r="W33" s="229"/>
      <c r="X33" s="229"/>
      <c r="Y33" s="229"/>
      <c r="AG33" t="s">
        <v>124</v>
      </c>
    </row>
    <row r="34" spans="1:60" outlineLevel="1" x14ac:dyDescent="0.2">
      <c r="A34" s="237">
        <v>10</v>
      </c>
      <c r="B34" s="238" t="s">
        <v>170</v>
      </c>
      <c r="C34" s="257" t="s">
        <v>171</v>
      </c>
      <c r="D34" s="239" t="s">
        <v>172</v>
      </c>
      <c r="E34" s="240">
        <v>3.29325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12</v>
      </c>
      <c r="M34" s="242">
        <f>G34*(1+L34/100)</f>
        <v>0</v>
      </c>
      <c r="N34" s="240">
        <v>2.52521</v>
      </c>
      <c r="O34" s="240">
        <f>ROUND(E34*N34,2)</f>
        <v>8.32</v>
      </c>
      <c r="P34" s="240">
        <v>0</v>
      </c>
      <c r="Q34" s="240">
        <f>ROUND(E34*P34,2)</f>
        <v>0</v>
      </c>
      <c r="R34" s="242" t="s">
        <v>138</v>
      </c>
      <c r="S34" s="242" t="s">
        <v>129</v>
      </c>
      <c r="T34" s="243" t="s">
        <v>129</v>
      </c>
      <c r="U34" s="223">
        <v>1.5840000000000001</v>
      </c>
      <c r="V34" s="223">
        <f>ROUND(E34*U34,2)</f>
        <v>5.22</v>
      </c>
      <c r="W34" s="223"/>
      <c r="X34" s="223" t="s">
        <v>130</v>
      </c>
      <c r="Y34" s="223" t="s">
        <v>131</v>
      </c>
      <c r="Z34" s="212"/>
      <c r="AA34" s="212"/>
      <c r="AB34" s="212"/>
      <c r="AC34" s="212"/>
      <c r="AD34" s="212"/>
      <c r="AE34" s="212"/>
      <c r="AF34" s="212"/>
      <c r="AG34" s="212" t="s">
        <v>132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">
      <c r="A35" s="219"/>
      <c r="B35" s="220"/>
      <c r="C35" s="258" t="s">
        <v>173</v>
      </c>
      <c r="D35" s="244"/>
      <c r="E35" s="244"/>
      <c r="F35" s="244"/>
      <c r="G35" s="244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2"/>
      <c r="AA35" s="212"/>
      <c r="AB35" s="212"/>
      <c r="AC35" s="212"/>
      <c r="AD35" s="212"/>
      <c r="AE35" s="212"/>
      <c r="AF35" s="212"/>
      <c r="AG35" s="212" t="s">
        <v>134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">
      <c r="A36" s="219"/>
      <c r="B36" s="220"/>
      <c r="C36" s="259" t="s">
        <v>174</v>
      </c>
      <c r="D36" s="225"/>
      <c r="E36" s="226">
        <v>1.782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2"/>
      <c r="AA36" s="212"/>
      <c r="AB36" s="212"/>
      <c r="AC36" s="212"/>
      <c r="AD36" s="212"/>
      <c r="AE36" s="212"/>
      <c r="AF36" s="212"/>
      <c r="AG36" s="212" t="s">
        <v>140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19"/>
      <c r="B37" s="220"/>
      <c r="C37" s="259" t="s">
        <v>175</v>
      </c>
      <c r="D37" s="225"/>
      <c r="E37" s="226">
        <v>1.51125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2"/>
      <c r="AA37" s="212"/>
      <c r="AB37" s="212"/>
      <c r="AC37" s="212"/>
      <c r="AD37" s="212"/>
      <c r="AE37" s="212"/>
      <c r="AF37" s="212"/>
      <c r="AG37" s="212" t="s">
        <v>140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7">
        <v>11</v>
      </c>
      <c r="B38" s="238" t="s">
        <v>176</v>
      </c>
      <c r="C38" s="257" t="s">
        <v>177</v>
      </c>
      <c r="D38" s="239" t="s">
        <v>146</v>
      </c>
      <c r="E38" s="240">
        <v>0.53205999999999998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12</v>
      </c>
      <c r="M38" s="242">
        <f>G38*(1+L38/100)</f>
        <v>0</v>
      </c>
      <c r="N38" s="240">
        <v>1.0327900000000001</v>
      </c>
      <c r="O38" s="240">
        <f>ROUND(E38*N38,2)</f>
        <v>0.55000000000000004</v>
      </c>
      <c r="P38" s="240">
        <v>0</v>
      </c>
      <c r="Q38" s="240">
        <f>ROUND(E38*P38,2)</f>
        <v>0</v>
      </c>
      <c r="R38" s="242" t="s">
        <v>138</v>
      </c>
      <c r="S38" s="242" t="s">
        <v>129</v>
      </c>
      <c r="T38" s="243" t="s">
        <v>129</v>
      </c>
      <c r="U38" s="223">
        <v>26.616</v>
      </c>
      <c r="V38" s="223">
        <f>ROUND(E38*U38,2)</f>
        <v>14.16</v>
      </c>
      <c r="W38" s="223"/>
      <c r="X38" s="223" t="s">
        <v>130</v>
      </c>
      <c r="Y38" s="223" t="s">
        <v>131</v>
      </c>
      <c r="Z38" s="212"/>
      <c r="AA38" s="212"/>
      <c r="AB38" s="212"/>
      <c r="AC38" s="212"/>
      <c r="AD38" s="212"/>
      <c r="AE38" s="212"/>
      <c r="AF38" s="212"/>
      <c r="AG38" s="212" t="s">
        <v>132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33.75" outlineLevel="2" x14ac:dyDescent="0.2">
      <c r="A39" s="219"/>
      <c r="B39" s="220"/>
      <c r="C39" s="258" t="s">
        <v>178</v>
      </c>
      <c r="D39" s="244"/>
      <c r="E39" s="244"/>
      <c r="F39" s="244"/>
      <c r="G39" s="244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2"/>
      <c r="AA39" s="212"/>
      <c r="AB39" s="212"/>
      <c r="AC39" s="212"/>
      <c r="AD39" s="212"/>
      <c r="AE39" s="212"/>
      <c r="AF39" s="212"/>
      <c r="AG39" s="212" t="s">
        <v>134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45" t="str">
        <f>C39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39" s="212"/>
      <c r="BC39" s="212"/>
      <c r="BD39" s="212"/>
      <c r="BE39" s="212"/>
      <c r="BF39" s="212"/>
      <c r="BG39" s="212"/>
      <c r="BH39" s="212"/>
    </row>
    <row r="40" spans="1:60" outlineLevel="2" x14ac:dyDescent="0.2">
      <c r="A40" s="219"/>
      <c r="B40" s="220"/>
      <c r="C40" s="259" t="s">
        <v>179</v>
      </c>
      <c r="D40" s="225"/>
      <c r="E40" s="226">
        <v>0.29303000000000001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2"/>
      <c r="AA40" s="212"/>
      <c r="AB40" s="212"/>
      <c r="AC40" s="212"/>
      <c r="AD40" s="212"/>
      <c r="AE40" s="212"/>
      <c r="AF40" s="212"/>
      <c r="AG40" s="212" t="s">
        <v>140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">
      <c r="A41" s="219"/>
      <c r="B41" s="220"/>
      <c r="C41" s="259" t="s">
        <v>180</v>
      </c>
      <c r="D41" s="225"/>
      <c r="E41" s="226">
        <v>0.23902999999999999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2"/>
      <c r="AA41" s="212"/>
      <c r="AB41" s="212"/>
      <c r="AC41" s="212"/>
      <c r="AD41" s="212"/>
      <c r="AE41" s="212"/>
      <c r="AF41" s="212"/>
      <c r="AG41" s="212" t="s">
        <v>140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37">
        <v>12</v>
      </c>
      <c r="B42" s="238" t="s">
        <v>181</v>
      </c>
      <c r="C42" s="257" t="s">
        <v>182</v>
      </c>
      <c r="D42" s="239" t="s">
        <v>127</v>
      </c>
      <c r="E42" s="240">
        <v>6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12</v>
      </c>
      <c r="M42" s="242">
        <f>G42*(1+L42/100)</f>
        <v>0</v>
      </c>
      <c r="N42" s="240">
        <v>6.4710000000000004E-2</v>
      </c>
      <c r="O42" s="240">
        <f>ROUND(E42*N42,2)</f>
        <v>0.39</v>
      </c>
      <c r="P42" s="240">
        <v>0</v>
      </c>
      <c r="Q42" s="240">
        <f>ROUND(E42*P42,2)</f>
        <v>0</v>
      </c>
      <c r="R42" s="242" t="s">
        <v>128</v>
      </c>
      <c r="S42" s="242" t="s">
        <v>129</v>
      </c>
      <c r="T42" s="243" t="s">
        <v>129</v>
      </c>
      <c r="U42" s="223">
        <v>0.28999999999999998</v>
      </c>
      <c r="V42" s="223">
        <f>ROUND(E42*U42,2)</f>
        <v>1.74</v>
      </c>
      <c r="W42" s="223"/>
      <c r="X42" s="223" t="s">
        <v>130</v>
      </c>
      <c r="Y42" s="223" t="s">
        <v>131</v>
      </c>
      <c r="Z42" s="212"/>
      <c r="AA42" s="212"/>
      <c r="AB42" s="212"/>
      <c r="AC42" s="212"/>
      <c r="AD42" s="212"/>
      <c r="AE42" s="212"/>
      <c r="AF42" s="212"/>
      <c r="AG42" s="212" t="s">
        <v>132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">
      <c r="A43" s="219"/>
      <c r="B43" s="220"/>
      <c r="C43" s="259" t="s">
        <v>183</v>
      </c>
      <c r="D43" s="225"/>
      <c r="E43" s="226">
        <v>4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2"/>
      <c r="AA43" s="212"/>
      <c r="AB43" s="212"/>
      <c r="AC43" s="212"/>
      <c r="AD43" s="212"/>
      <c r="AE43" s="212"/>
      <c r="AF43" s="212"/>
      <c r="AG43" s="212" t="s">
        <v>140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">
      <c r="A44" s="219"/>
      <c r="B44" s="220"/>
      <c r="C44" s="259" t="s">
        <v>184</v>
      </c>
      <c r="D44" s="225"/>
      <c r="E44" s="226">
        <v>2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2"/>
      <c r="AA44" s="212"/>
      <c r="AB44" s="212"/>
      <c r="AC44" s="212"/>
      <c r="AD44" s="212"/>
      <c r="AE44" s="212"/>
      <c r="AF44" s="212"/>
      <c r="AG44" s="212" t="s">
        <v>140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37">
        <v>13</v>
      </c>
      <c r="B45" s="238" t="s">
        <v>185</v>
      </c>
      <c r="C45" s="257" t="s">
        <v>186</v>
      </c>
      <c r="D45" s="239" t="s">
        <v>172</v>
      </c>
      <c r="E45" s="240">
        <v>0.3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12</v>
      </c>
      <c r="M45" s="242">
        <f>G45*(1+L45/100)</f>
        <v>0</v>
      </c>
      <c r="N45" s="240">
        <v>2.7501099999999998</v>
      </c>
      <c r="O45" s="240">
        <f>ROUND(E45*N45,2)</f>
        <v>0.83</v>
      </c>
      <c r="P45" s="240">
        <v>0</v>
      </c>
      <c r="Q45" s="240">
        <f>ROUND(E45*P45,2)</f>
        <v>0</v>
      </c>
      <c r="R45" s="242" t="s">
        <v>138</v>
      </c>
      <c r="S45" s="242" t="s">
        <v>129</v>
      </c>
      <c r="T45" s="243" t="s">
        <v>129</v>
      </c>
      <c r="U45" s="223">
        <v>1.448</v>
      </c>
      <c r="V45" s="223">
        <f>ROUND(E45*U45,2)</f>
        <v>0.43</v>
      </c>
      <c r="W45" s="223"/>
      <c r="X45" s="223" t="s">
        <v>130</v>
      </c>
      <c r="Y45" s="223" t="s">
        <v>131</v>
      </c>
      <c r="Z45" s="212"/>
      <c r="AA45" s="212"/>
      <c r="AB45" s="212"/>
      <c r="AC45" s="212"/>
      <c r="AD45" s="212"/>
      <c r="AE45" s="212"/>
      <c r="AF45" s="212"/>
      <c r="AG45" s="212" t="s">
        <v>187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">
      <c r="A46" s="219"/>
      <c r="B46" s="220"/>
      <c r="C46" s="259" t="s">
        <v>188</v>
      </c>
      <c r="D46" s="225"/>
      <c r="E46" s="226">
        <v>0.3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2"/>
      <c r="AA46" s="212"/>
      <c r="AB46" s="212"/>
      <c r="AC46" s="212"/>
      <c r="AD46" s="212"/>
      <c r="AE46" s="212"/>
      <c r="AF46" s="212"/>
      <c r="AG46" s="212" t="s">
        <v>140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7">
        <v>14</v>
      </c>
      <c r="B47" s="238" t="s">
        <v>185</v>
      </c>
      <c r="C47" s="257" t="s">
        <v>186</v>
      </c>
      <c r="D47" s="239" t="s">
        <v>172</v>
      </c>
      <c r="E47" s="240">
        <v>0.3</v>
      </c>
      <c r="F47" s="241"/>
      <c r="G47" s="242">
        <f>ROUND(E47*F47,2)</f>
        <v>0</v>
      </c>
      <c r="H47" s="241"/>
      <c r="I47" s="242">
        <f>ROUND(E47*H47,2)</f>
        <v>0</v>
      </c>
      <c r="J47" s="241"/>
      <c r="K47" s="242">
        <f>ROUND(E47*J47,2)</f>
        <v>0</v>
      </c>
      <c r="L47" s="242">
        <v>12</v>
      </c>
      <c r="M47" s="242">
        <f>G47*(1+L47/100)</f>
        <v>0</v>
      </c>
      <c r="N47" s="240">
        <v>2.7501099999999998</v>
      </c>
      <c r="O47" s="240">
        <f>ROUND(E47*N47,2)</f>
        <v>0.83</v>
      </c>
      <c r="P47" s="240">
        <v>0</v>
      </c>
      <c r="Q47" s="240">
        <f>ROUND(E47*P47,2)</f>
        <v>0</v>
      </c>
      <c r="R47" s="242" t="s">
        <v>138</v>
      </c>
      <c r="S47" s="242" t="s">
        <v>129</v>
      </c>
      <c r="T47" s="243" t="s">
        <v>129</v>
      </c>
      <c r="U47" s="223">
        <v>1.448</v>
      </c>
      <c r="V47" s="223">
        <f>ROUND(E47*U47,2)</f>
        <v>0.43</v>
      </c>
      <c r="W47" s="223"/>
      <c r="X47" s="223" t="s">
        <v>130</v>
      </c>
      <c r="Y47" s="223" t="s">
        <v>131</v>
      </c>
      <c r="Z47" s="212"/>
      <c r="AA47" s="212"/>
      <c r="AB47" s="212"/>
      <c r="AC47" s="212"/>
      <c r="AD47" s="212"/>
      <c r="AE47" s="212"/>
      <c r="AF47" s="212"/>
      <c r="AG47" s="212" t="s">
        <v>132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19"/>
      <c r="B48" s="220"/>
      <c r="C48" s="259" t="s">
        <v>189</v>
      </c>
      <c r="D48" s="225"/>
      <c r="E48" s="226">
        <v>0.3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2"/>
      <c r="AA48" s="212"/>
      <c r="AB48" s="212"/>
      <c r="AC48" s="212"/>
      <c r="AD48" s="212"/>
      <c r="AE48" s="212"/>
      <c r="AF48" s="212"/>
      <c r="AG48" s="212" t="s">
        <v>140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37">
        <v>15</v>
      </c>
      <c r="B49" s="238" t="s">
        <v>190</v>
      </c>
      <c r="C49" s="257" t="s">
        <v>191</v>
      </c>
      <c r="D49" s="239" t="s">
        <v>137</v>
      </c>
      <c r="E49" s="240">
        <v>9.06</v>
      </c>
      <c r="F49" s="241"/>
      <c r="G49" s="242">
        <f>ROUND(E49*F49,2)</f>
        <v>0</v>
      </c>
      <c r="H49" s="241"/>
      <c r="I49" s="242">
        <f>ROUND(E49*H49,2)</f>
        <v>0</v>
      </c>
      <c r="J49" s="241"/>
      <c r="K49" s="242">
        <f>ROUND(E49*J49,2)</f>
        <v>0</v>
      </c>
      <c r="L49" s="242">
        <v>12</v>
      </c>
      <c r="M49" s="242">
        <f>G49*(1+L49/100)</f>
        <v>0</v>
      </c>
      <c r="N49" s="240">
        <v>7.8200000000000006E-3</v>
      </c>
      <c r="O49" s="240">
        <f>ROUND(E49*N49,2)</f>
        <v>7.0000000000000007E-2</v>
      </c>
      <c r="P49" s="240">
        <v>0</v>
      </c>
      <c r="Q49" s="240">
        <f>ROUND(E49*P49,2)</f>
        <v>0</v>
      </c>
      <c r="R49" s="242" t="s">
        <v>138</v>
      </c>
      <c r="S49" s="242" t="s">
        <v>129</v>
      </c>
      <c r="T49" s="243" t="s">
        <v>129</v>
      </c>
      <c r="U49" s="223">
        <v>0.79</v>
      </c>
      <c r="V49" s="223">
        <f>ROUND(E49*U49,2)</f>
        <v>7.16</v>
      </c>
      <c r="W49" s="223"/>
      <c r="X49" s="223" t="s">
        <v>130</v>
      </c>
      <c r="Y49" s="223" t="s">
        <v>131</v>
      </c>
      <c r="Z49" s="212"/>
      <c r="AA49" s="212"/>
      <c r="AB49" s="212"/>
      <c r="AC49" s="212"/>
      <c r="AD49" s="212"/>
      <c r="AE49" s="212"/>
      <c r="AF49" s="212"/>
      <c r="AG49" s="212" t="s">
        <v>132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19"/>
      <c r="B50" s="220"/>
      <c r="C50" s="259" t="s">
        <v>192</v>
      </c>
      <c r="D50" s="225"/>
      <c r="E50" s="226">
        <v>5.04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2"/>
      <c r="AA50" s="212"/>
      <c r="AB50" s="212"/>
      <c r="AC50" s="212"/>
      <c r="AD50" s="212"/>
      <c r="AE50" s="212"/>
      <c r="AF50" s="212"/>
      <c r="AG50" s="212" t="s">
        <v>140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59" t="s">
        <v>193</v>
      </c>
      <c r="D51" s="225"/>
      <c r="E51" s="226">
        <v>4.0199999999999996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2"/>
      <c r="AA51" s="212"/>
      <c r="AB51" s="212"/>
      <c r="AC51" s="212"/>
      <c r="AD51" s="212"/>
      <c r="AE51" s="212"/>
      <c r="AF51" s="212"/>
      <c r="AG51" s="212" t="s">
        <v>140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37">
        <v>16</v>
      </c>
      <c r="B52" s="238" t="s">
        <v>194</v>
      </c>
      <c r="C52" s="257" t="s">
        <v>195</v>
      </c>
      <c r="D52" s="239" t="s">
        <v>137</v>
      </c>
      <c r="E52" s="240">
        <v>9.06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12</v>
      </c>
      <c r="M52" s="242">
        <f>G52*(1+L52/100)</f>
        <v>0</v>
      </c>
      <c r="N52" s="240">
        <v>0</v>
      </c>
      <c r="O52" s="240">
        <f>ROUND(E52*N52,2)</f>
        <v>0</v>
      </c>
      <c r="P52" s="240">
        <v>0</v>
      </c>
      <c r="Q52" s="240">
        <f>ROUND(E52*P52,2)</f>
        <v>0</v>
      </c>
      <c r="R52" s="242" t="s">
        <v>138</v>
      </c>
      <c r="S52" s="242" t="s">
        <v>129</v>
      </c>
      <c r="T52" s="243" t="s">
        <v>129</v>
      </c>
      <c r="U52" s="223">
        <v>0.24</v>
      </c>
      <c r="V52" s="223">
        <f>ROUND(E52*U52,2)</f>
        <v>2.17</v>
      </c>
      <c r="W52" s="223"/>
      <c r="X52" s="223" t="s">
        <v>130</v>
      </c>
      <c r="Y52" s="223" t="s">
        <v>131</v>
      </c>
      <c r="Z52" s="212"/>
      <c r="AA52" s="212"/>
      <c r="AB52" s="212"/>
      <c r="AC52" s="212"/>
      <c r="AD52" s="212"/>
      <c r="AE52" s="212"/>
      <c r="AF52" s="212"/>
      <c r="AG52" s="212" t="s">
        <v>132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19"/>
      <c r="B53" s="220"/>
      <c r="C53" s="259" t="s">
        <v>196</v>
      </c>
      <c r="D53" s="225"/>
      <c r="E53" s="226">
        <v>9.06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2"/>
      <c r="AA53" s="212"/>
      <c r="AB53" s="212"/>
      <c r="AC53" s="212"/>
      <c r="AD53" s="212"/>
      <c r="AE53" s="212"/>
      <c r="AF53" s="212"/>
      <c r="AG53" s="212" t="s">
        <v>140</v>
      </c>
      <c r="AH53" s="212">
        <v>5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">
      <c r="A54" s="230" t="s">
        <v>123</v>
      </c>
      <c r="B54" s="231" t="s">
        <v>67</v>
      </c>
      <c r="C54" s="256" t="s">
        <v>68</v>
      </c>
      <c r="D54" s="232"/>
      <c r="E54" s="233"/>
      <c r="F54" s="234"/>
      <c r="G54" s="234">
        <f>SUMIF(AG55:AG67,"&lt;&gt;NOR",G55:G67)</f>
        <v>0</v>
      </c>
      <c r="H54" s="234"/>
      <c r="I54" s="234">
        <f>SUM(I55:I67)</f>
        <v>0</v>
      </c>
      <c r="J54" s="234"/>
      <c r="K54" s="234">
        <f>SUM(K55:K67)</f>
        <v>0</v>
      </c>
      <c r="L54" s="234"/>
      <c r="M54" s="234">
        <f>SUM(M55:M67)</f>
        <v>0</v>
      </c>
      <c r="N54" s="233"/>
      <c r="O54" s="233">
        <f>SUM(O55:O67)</f>
        <v>0.56000000000000005</v>
      </c>
      <c r="P54" s="233"/>
      <c r="Q54" s="233">
        <f>SUM(Q55:Q67)</f>
        <v>0</v>
      </c>
      <c r="R54" s="234"/>
      <c r="S54" s="234"/>
      <c r="T54" s="235"/>
      <c r="U54" s="229"/>
      <c r="V54" s="229">
        <f>SUM(V55:V67)</f>
        <v>23.98</v>
      </c>
      <c r="W54" s="229"/>
      <c r="X54" s="229"/>
      <c r="Y54" s="229"/>
      <c r="AG54" t="s">
        <v>124</v>
      </c>
    </row>
    <row r="55" spans="1:60" outlineLevel="1" x14ac:dyDescent="0.2">
      <c r="A55" s="237">
        <v>17</v>
      </c>
      <c r="B55" s="238" t="s">
        <v>197</v>
      </c>
      <c r="C55" s="257" t="s">
        <v>198</v>
      </c>
      <c r="D55" s="239" t="s">
        <v>137</v>
      </c>
      <c r="E55" s="240">
        <v>30.226500000000001</v>
      </c>
      <c r="F55" s="241"/>
      <c r="G55" s="242">
        <f>ROUND(E55*F55,2)</f>
        <v>0</v>
      </c>
      <c r="H55" s="241"/>
      <c r="I55" s="242">
        <f>ROUND(E55*H55,2)</f>
        <v>0</v>
      </c>
      <c r="J55" s="241"/>
      <c r="K55" s="242">
        <f>ROUND(E55*J55,2)</f>
        <v>0</v>
      </c>
      <c r="L55" s="242">
        <v>12</v>
      </c>
      <c r="M55" s="242">
        <f>G55*(1+L55/100)</f>
        <v>0</v>
      </c>
      <c r="N55" s="240">
        <v>2.9999999999999997E-4</v>
      </c>
      <c r="O55" s="240">
        <f>ROUND(E55*N55,2)</f>
        <v>0.01</v>
      </c>
      <c r="P55" s="240">
        <v>0</v>
      </c>
      <c r="Q55" s="240">
        <f>ROUND(E55*P55,2)</f>
        <v>0</v>
      </c>
      <c r="R55" s="242" t="s">
        <v>138</v>
      </c>
      <c r="S55" s="242" t="s">
        <v>129</v>
      </c>
      <c r="T55" s="243" t="s">
        <v>129</v>
      </c>
      <c r="U55" s="223">
        <v>7.0000000000000007E-2</v>
      </c>
      <c r="V55" s="223">
        <f>ROUND(E55*U55,2)</f>
        <v>2.12</v>
      </c>
      <c r="W55" s="223"/>
      <c r="X55" s="223" t="s">
        <v>130</v>
      </c>
      <c r="Y55" s="223" t="s">
        <v>131</v>
      </c>
      <c r="Z55" s="212"/>
      <c r="AA55" s="212"/>
      <c r="AB55" s="212"/>
      <c r="AC55" s="212"/>
      <c r="AD55" s="212"/>
      <c r="AE55" s="212"/>
      <c r="AF55" s="212"/>
      <c r="AG55" s="212" t="s">
        <v>132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">
      <c r="A56" s="219"/>
      <c r="B56" s="220"/>
      <c r="C56" s="259" t="s">
        <v>199</v>
      </c>
      <c r="D56" s="225"/>
      <c r="E56" s="226">
        <v>23.6265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2"/>
      <c r="AA56" s="212"/>
      <c r="AB56" s="212"/>
      <c r="AC56" s="212"/>
      <c r="AD56" s="212"/>
      <c r="AE56" s="212"/>
      <c r="AF56" s="212"/>
      <c r="AG56" s="212" t="s">
        <v>140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">
      <c r="A57" s="219"/>
      <c r="B57" s="220"/>
      <c r="C57" s="259" t="s">
        <v>200</v>
      </c>
      <c r="D57" s="225"/>
      <c r="E57" s="226">
        <v>6.6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2"/>
      <c r="AA57" s="212"/>
      <c r="AB57" s="212"/>
      <c r="AC57" s="212"/>
      <c r="AD57" s="212"/>
      <c r="AE57" s="212"/>
      <c r="AF57" s="212"/>
      <c r="AG57" s="212" t="s">
        <v>140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37">
        <v>18</v>
      </c>
      <c r="B58" s="238" t="s">
        <v>201</v>
      </c>
      <c r="C58" s="257" t="s">
        <v>202</v>
      </c>
      <c r="D58" s="239" t="s">
        <v>137</v>
      </c>
      <c r="E58" s="240">
        <v>5.5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12</v>
      </c>
      <c r="M58" s="242">
        <f>G58*(1+L58/100)</f>
        <v>0</v>
      </c>
      <c r="N58" s="240">
        <v>5.2839999999999998E-2</v>
      </c>
      <c r="O58" s="240">
        <f>ROUND(E58*N58,2)</f>
        <v>0.28999999999999998</v>
      </c>
      <c r="P58" s="240">
        <v>0</v>
      </c>
      <c r="Q58" s="240">
        <f>ROUND(E58*P58,2)</f>
        <v>0</v>
      </c>
      <c r="R58" s="242" t="s">
        <v>128</v>
      </c>
      <c r="S58" s="242" t="s">
        <v>129</v>
      </c>
      <c r="T58" s="243" t="s">
        <v>129</v>
      </c>
      <c r="U58" s="223">
        <v>1.0569999999999999</v>
      </c>
      <c r="V58" s="223">
        <f>ROUND(E58*U58,2)</f>
        <v>5.81</v>
      </c>
      <c r="W58" s="223"/>
      <c r="X58" s="223" t="s">
        <v>130</v>
      </c>
      <c r="Y58" s="223" t="s">
        <v>131</v>
      </c>
      <c r="Z58" s="212"/>
      <c r="AA58" s="212"/>
      <c r="AB58" s="212"/>
      <c r="AC58" s="212"/>
      <c r="AD58" s="212"/>
      <c r="AE58" s="212"/>
      <c r="AF58" s="212"/>
      <c r="AG58" s="212" t="s">
        <v>132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">
      <c r="A59" s="219"/>
      <c r="B59" s="220"/>
      <c r="C59" s="258" t="s">
        <v>203</v>
      </c>
      <c r="D59" s="244"/>
      <c r="E59" s="244"/>
      <c r="F59" s="244"/>
      <c r="G59" s="244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2"/>
      <c r="AA59" s="212"/>
      <c r="AB59" s="212"/>
      <c r="AC59" s="212"/>
      <c r="AD59" s="212"/>
      <c r="AE59" s="212"/>
      <c r="AF59" s="212"/>
      <c r="AG59" s="212" t="s">
        <v>134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45" t="str">
        <f>C59</f>
        <v>okenního nebo dveřního, z pomocného pracovního lešení o výšce podlahy do 1900 mm a pro zatížení do 1,5 kPa,</v>
      </c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19"/>
      <c r="B60" s="220"/>
      <c r="C60" s="259" t="s">
        <v>204</v>
      </c>
      <c r="D60" s="225"/>
      <c r="E60" s="226">
        <v>5.5</v>
      </c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2"/>
      <c r="AA60" s="212"/>
      <c r="AB60" s="212"/>
      <c r="AC60" s="212"/>
      <c r="AD60" s="212"/>
      <c r="AE60" s="212"/>
      <c r="AF60" s="212"/>
      <c r="AG60" s="212" t="s">
        <v>140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37">
        <v>19</v>
      </c>
      <c r="B61" s="238" t="s">
        <v>205</v>
      </c>
      <c r="C61" s="257" t="s">
        <v>206</v>
      </c>
      <c r="D61" s="239" t="s">
        <v>137</v>
      </c>
      <c r="E61" s="240">
        <v>32.206499999999998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12</v>
      </c>
      <c r="M61" s="242">
        <f>G61*(1+L61/100)</f>
        <v>0</v>
      </c>
      <c r="N61" s="240">
        <v>6.3499999999999997E-3</v>
      </c>
      <c r="O61" s="240">
        <f>ROUND(E61*N61,2)</f>
        <v>0.2</v>
      </c>
      <c r="P61" s="240">
        <v>0</v>
      </c>
      <c r="Q61" s="240">
        <f>ROUND(E61*P61,2)</f>
        <v>0</v>
      </c>
      <c r="R61" s="242" t="s">
        <v>138</v>
      </c>
      <c r="S61" s="242" t="s">
        <v>129</v>
      </c>
      <c r="T61" s="243" t="s">
        <v>129</v>
      </c>
      <c r="U61" s="223">
        <v>0.31900000000000001</v>
      </c>
      <c r="V61" s="223">
        <f>ROUND(E61*U61,2)</f>
        <v>10.27</v>
      </c>
      <c r="W61" s="223"/>
      <c r="X61" s="223" t="s">
        <v>130</v>
      </c>
      <c r="Y61" s="223" t="s">
        <v>131</v>
      </c>
      <c r="Z61" s="212"/>
      <c r="AA61" s="212"/>
      <c r="AB61" s="212"/>
      <c r="AC61" s="212"/>
      <c r="AD61" s="212"/>
      <c r="AE61" s="212"/>
      <c r="AF61" s="212"/>
      <c r="AG61" s="212" t="s">
        <v>132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2.5" outlineLevel="2" x14ac:dyDescent="0.2">
      <c r="A62" s="219"/>
      <c r="B62" s="220"/>
      <c r="C62" s="258" t="s">
        <v>207</v>
      </c>
      <c r="D62" s="244"/>
      <c r="E62" s="244"/>
      <c r="F62" s="244"/>
      <c r="G62" s="244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2"/>
      <c r="AA62" s="212"/>
      <c r="AB62" s="212"/>
      <c r="AC62" s="212"/>
      <c r="AD62" s="212"/>
      <c r="AE62" s="212"/>
      <c r="AF62" s="212"/>
      <c r="AG62" s="212" t="s">
        <v>134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45" t="str">
        <f>C62</f>
        <v>na rovném povrchu vnitřních stěn, pilířů, svislých panelových konstrukcí, s nejnutnějším obroušením podkladu (pemzou apod.) a oprášením,</v>
      </c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19"/>
      <c r="B63" s="220"/>
      <c r="C63" s="259" t="s">
        <v>208</v>
      </c>
      <c r="D63" s="225"/>
      <c r="E63" s="226">
        <v>30.226500000000001</v>
      </c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2"/>
      <c r="AA63" s="212"/>
      <c r="AB63" s="212"/>
      <c r="AC63" s="212"/>
      <c r="AD63" s="212"/>
      <c r="AE63" s="212"/>
      <c r="AF63" s="212"/>
      <c r="AG63" s="212" t="s">
        <v>140</v>
      </c>
      <c r="AH63" s="212">
        <v>5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59" t="s">
        <v>209</v>
      </c>
      <c r="D64" s="225"/>
      <c r="E64" s="226">
        <v>1.98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2"/>
      <c r="AA64" s="212"/>
      <c r="AB64" s="212"/>
      <c r="AC64" s="212"/>
      <c r="AD64" s="212"/>
      <c r="AE64" s="212"/>
      <c r="AF64" s="212"/>
      <c r="AG64" s="212" t="s">
        <v>140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37">
        <v>20</v>
      </c>
      <c r="B65" s="238" t="s">
        <v>210</v>
      </c>
      <c r="C65" s="257" t="s">
        <v>211</v>
      </c>
      <c r="D65" s="239" t="s">
        <v>137</v>
      </c>
      <c r="E65" s="240">
        <v>15.98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12</v>
      </c>
      <c r="M65" s="242">
        <f>G65*(1+L65/100)</f>
        <v>0</v>
      </c>
      <c r="N65" s="240">
        <v>3.6700000000000001E-3</v>
      </c>
      <c r="O65" s="240">
        <f>ROUND(E65*N65,2)</f>
        <v>0.06</v>
      </c>
      <c r="P65" s="240">
        <v>0</v>
      </c>
      <c r="Q65" s="240">
        <f>ROUND(E65*P65,2)</f>
        <v>0</v>
      </c>
      <c r="R65" s="242" t="s">
        <v>138</v>
      </c>
      <c r="S65" s="242" t="s">
        <v>129</v>
      </c>
      <c r="T65" s="243" t="s">
        <v>129</v>
      </c>
      <c r="U65" s="223">
        <v>0.36199999999999999</v>
      </c>
      <c r="V65" s="223">
        <f>ROUND(E65*U65,2)</f>
        <v>5.78</v>
      </c>
      <c r="W65" s="223"/>
      <c r="X65" s="223" t="s">
        <v>130</v>
      </c>
      <c r="Y65" s="223" t="s">
        <v>131</v>
      </c>
      <c r="Z65" s="212"/>
      <c r="AA65" s="212"/>
      <c r="AB65" s="212"/>
      <c r="AC65" s="212"/>
      <c r="AD65" s="212"/>
      <c r="AE65" s="212"/>
      <c r="AF65" s="212"/>
      <c r="AG65" s="212" t="s">
        <v>132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">
      <c r="A66" s="219"/>
      <c r="B66" s="220"/>
      <c r="C66" s="259" t="s">
        <v>212</v>
      </c>
      <c r="D66" s="225"/>
      <c r="E66" s="226">
        <v>14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2"/>
      <c r="AA66" s="212"/>
      <c r="AB66" s="212"/>
      <c r="AC66" s="212"/>
      <c r="AD66" s="212"/>
      <c r="AE66" s="212"/>
      <c r="AF66" s="212"/>
      <c r="AG66" s="212" t="s">
        <v>140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19"/>
      <c r="B67" s="220"/>
      <c r="C67" s="259" t="s">
        <v>213</v>
      </c>
      <c r="D67" s="225"/>
      <c r="E67" s="226">
        <v>1.98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2"/>
      <c r="AA67" s="212"/>
      <c r="AB67" s="212"/>
      <c r="AC67" s="212"/>
      <c r="AD67" s="212"/>
      <c r="AE67" s="212"/>
      <c r="AF67" s="212"/>
      <c r="AG67" s="212" t="s">
        <v>140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x14ac:dyDescent="0.2">
      <c r="A68" s="230" t="s">
        <v>123</v>
      </c>
      <c r="B68" s="231" t="s">
        <v>69</v>
      </c>
      <c r="C68" s="256" t="s">
        <v>70</v>
      </c>
      <c r="D68" s="232"/>
      <c r="E68" s="233"/>
      <c r="F68" s="234"/>
      <c r="G68" s="234">
        <f>SUMIF(AG69:AG75,"&lt;&gt;NOR",G69:G75)</f>
        <v>0</v>
      </c>
      <c r="H68" s="234"/>
      <c r="I68" s="234">
        <f>SUM(I69:I75)</f>
        <v>0</v>
      </c>
      <c r="J68" s="234"/>
      <c r="K68" s="234">
        <f>SUM(K69:K75)</f>
        <v>0</v>
      </c>
      <c r="L68" s="234"/>
      <c r="M68" s="234">
        <f>SUM(M69:M75)</f>
        <v>0</v>
      </c>
      <c r="N68" s="233"/>
      <c r="O68" s="233">
        <f>SUM(O69:O75)</f>
        <v>0.75</v>
      </c>
      <c r="P68" s="233"/>
      <c r="Q68" s="233">
        <f>SUM(Q69:Q75)</f>
        <v>0</v>
      </c>
      <c r="R68" s="234"/>
      <c r="S68" s="234"/>
      <c r="T68" s="235"/>
      <c r="U68" s="229"/>
      <c r="V68" s="229">
        <f>SUM(V69:V75)</f>
        <v>1.75</v>
      </c>
      <c r="W68" s="229"/>
      <c r="X68" s="229"/>
      <c r="Y68" s="229"/>
      <c r="AG68" t="s">
        <v>124</v>
      </c>
    </row>
    <row r="69" spans="1:60" outlineLevel="1" x14ac:dyDescent="0.2">
      <c r="A69" s="237">
        <v>21</v>
      </c>
      <c r="B69" s="238" t="s">
        <v>214</v>
      </c>
      <c r="C69" s="257" t="s">
        <v>215</v>
      </c>
      <c r="D69" s="239" t="s">
        <v>172</v>
      </c>
      <c r="E69" s="240">
        <v>0.29699999999999999</v>
      </c>
      <c r="F69" s="241"/>
      <c r="G69" s="242">
        <f>ROUND(E69*F69,2)</f>
        <v>0</v>
      </c>
      <c r="H69" s="241"/>
      <c r="I69" s="242">
        <f>ROUND(E69*H69,2)</f>
        <v>0</v>
      </c>
      <c r="J69" s="241"/>
      <c r="K69" s="242">
        <f>ROUND(E69*J69,2)</f>
        <v>0</v>
      </c>
      <c r="L69" s="242">
        <v>12</v>
      </c>
      <c r="M69" s="242">
        <f>G69*(1+L69/100)</f>
        <v>0</v>
      </c>
      <c r="N69" s="240">
        <v>2.5249999999999999</v>
      </c>
      <c r="O69" s="240">
        <f>ROUND(E69*N69,2)</f>
        <v>0.75</v>
      </c>
      <c r="P69" s="240">
        <v>0</v>
      </c>
      <c r="Q69" s="240">
        <f>ROUND(E69*P69,2)</f>
        <v>0</v>
      </c>
      <c r="R69" s="242" t="s">
        <v>138</v>
      </c>
      <c r="S69" s="242" t="s">
        <v>129</v>
      </c>
      <c r="T69" s="243" t="s">
        <v>129</v>
      </c>
      <c r="U69" s="223">
        <v>3.2130000000000001</v>
      </c>
      <c r="V69" s="223">
        <f>ROUND(E69*U69,2)</f>
        <v>0.95</v>
      </c>
      <c r="W69" s="223"/>
      <c r="X69" s="223" t="s">
        <v>130</v>
      </c>
      <c r="Y69" s="223" t="s">
        <v>131</v>
      </c>
      <c r="Z69" s="212"/>
      <c r="AA69" s="212"/>
      <c r="AB69" s="212"/>
      <c r="AC69" s="212"/>
      <c r="AD69" s="212"/>
      <c r="AE69" s="212"/>
      <c r="AF69" s="212"/>
      <c r="AG69" s="212" t="s">
        <v>132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2" x14ac:dyDescent="0.2">
      <c r="A70" s="219"/>
      <c r="B70" s="220"/>
      <c r="C70" s="258" t="s">
        <v>216</v>
      </c>
      <c r="D70" s="244"/>
      <c r="E70" s="244"/>
      <c r="F70" s="244"/>
      <c r="G70" s="244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2"/>
      <c r="AA70" s="212"/>
      <c r="AB70" s="212"/>
      <c r="AC70" s="212"/>
      <c r="AD70" s="212"/>
      <c r="AE70" s="212"/>
      <c r="AF70" s="212"/>
      <c r="AG70" s="212" t="s">
        <v>134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">
      <c r="A71" s="219"/>
      <c r="B71" s="220"/>
      <c r="C71" s="259" t="s">
        <v>217</v>
      </c>
      <c r="D71" s="225"/>
      <c r="E71" s="226">
        <v>0.29699999999999999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2"/>
      <c r="AA71" s="212"/>
      <c r="AB71" s="212"/>
      <c r="AC71" s="212"/>
      <c r="AD71" s="212"/>
      <c r="AE71" s="212"/>
      <c r="AF71" s="212"/>
      <c r="AG71" s="212" t="s">
        <v>140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37">
        <v>22</v>
      </c>
      <c r="B72" s="238" t="s">
        <v>218</v>
      </c>
      <c r="C72" s="257" t="s">
        <v>219</v>
      </c>
      <c r="D72" s="239" t="s">
        <v>172</v>
      </c>
      <c r="E72" s="240">
        <v>0.29699999999999999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12</v>
      </c>
      <c r="M72" s="242">
        <f>G72*(1+L72/100)</f>
        <v>0</v>
      </c>
      <c r="N72" s="240">
        <v>0</v>
      </c>
      <c r="O72" s="240">
        <f>ROUND(E72*N72,2)</f>
        <v>0</v>
      </c>
      <c r="P72" s="240">
        <v>0</v>
      </c>
      <c r="Q72" s="240">
        <f>ROUND(E72*P72,2)</f>
        <v>0</v>
      </c>
      <c r="R72" s="242" t="s">
        <v>138</v>
      </c>
      <c r="S72" s="242" t="s">
        <v>129</v>
      </c>
      <c r="T72" s="243" t="s">
        <v>129</v>
      </c>
      <c r="U72" s="223">
        <v>2.7</v>
      </c>
      <c r="V72" s="223">
        <f>ROUND(E72*U72,2)</f>
        <v>0.8</v>
      </c>
      <c r="W72" s="223"/>
      <c r="X72" s="223" t="s">
        <v>130</v>
      </c>
      <c r="Y72" s="223" t="s">
        <v>131</v>
      </c>
      <c r="Z72" s="212"/>
      <c r="AA72" s="212"/>
      <c r="AB72" s="212"/>
      <c r="AC72" s="212"/>
      <c r="AD72" s="212"/>
      <c r="AE72" s="212"/>
      <c r="AF72" s="212"/>
      <c r="AG72" s="212" t="s">
        <v>132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 x14ac:dyDescent="0.2">
      <c r="A73" s="219"/>
      <c r="B73" s="220"/>
      <c r="C73" s="258" t="s">
        <v>220</v>
      </c>
      <c r="D73" s="244"/>
      <c r="E73" s="244"/>
      <c r="F73" s="244"/>
      <c r="G73" s="244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2"/>
      <c r="AA73" s="212"/>
      <c r="AB73" s="212"/>
      <c r="AC73" s="212"/>
      <c r="AD73" s="212"/>
      <c r="AE73" s="212"/>
      <c r="AF73" s="212"/>
      <c r="AG73" s="212" t="s">
        <v>134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19"/>
      <c r="B74" s="220"/>
      <c r="C74" s="259" t="s">
        <v>221</v>
      </c>
      <c r="D74" s="225"/>
      <c r="E74" s="226">
        <v>0.29699999999999999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2"/>
      <c r="AA74" s="212"/>
      <c r="AB74" s="212"/>
      <c r="AC74" s="212"/>
      <c r="AD74" s="212"/>
      <c r="AE74" s="212"/>
      <c r="AF74" s="212"/>
      <c r="AG74" s="212" t="s">
        <v>140</v>
      </c>
      <c r="AH74" s="212">
        <v>5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46">
        <v>23</v>
      </c>
      <c r="B75" s="247" t="s">
        <v>222</v>
      </c>
      <c r="C75" s="261" t="s">
        <v>223</v>
      </c>
      <c r="D75" s="248" t="s">
        <v>127</v>
      </c>
      <c r="E75" s="249">
        <v>46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12</v>
      </c>
      <c r="M75" s="251">
        <f>G75*(1+L75/100)</f>
        <v>0</v>
      </c>
      <c r="N75" s="249">
        <v>0</v>
      </c>
      <c r="O75" s="249">
        <f>ROUND(E75*N75,2)</f>
        <v>0</v>
      </c>
      <c r="P75" s="249">
        <v>0</v>
      </c>
      <c r="Q75" s="249">
        <f>ROUND(E75*P75,2)</f>
        <v>0</v>
      </c>
      <c r="R75" s="251"/>
      <c r="S75" s="251" t="s">
        <v>224</v>
      </c>
      <c r="T75" s="252" t="s">
        <v>225</v>
      </c>
      <c r="U75" s="223">
        <v>0</v>
      </c>
      <c r="V75" s="223">
        <f>ROUND(E75*U75,2)</f>
        <v>0</v>
      </c>
      <c r="W75" s="223"/>
      <c r="X75" s="223" t="s">
        <v>130</v>
      </c>
      <c r="Y75" s="223" t="s">
        <v>131</v>
      </c>
      <c r="Z75" s="212"/>
      <c r="AA75" s="212"/>
      <c r="AB75" s="212"/>
      <c r="AC75" s="212"/>
      <c r="AD75" s="212"/>
      <c r="AE75" s="212"/>
      <c r="AF75" s="212"/>
      <c r="AG75" s="212" t="s">
        <v>132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2">
      <c r="A76" s="230" t="s">
        <v>123</v>
      </c>
      <c r="B76" s="231" t="s">
        <v>71</v>
      </c>
      <c r="C76" s="256" t="s">
        <v>72</v>
      </c>
      <c r="D76" s="232"/>
      <c r="E76" s="233"/>
      <c r="F76" s="234"/>
      <c r="G76" s="234">
        <f>SUMIF(AG77:AG86,"&lt;&gt;NOR",G77:G86)</f>
        <v>0</v>
      </c>
      <c r="H76" s="234"/>
      <c r="I76" s="234">
        <f>SUM(I77:I86)</f>
        <v>0</v>
      </c>
      <c r="J76" s="234"/>
      <c r="K76" s="234">
        <f>SUM(K77:K86)</f>
        <v>0</v>
      </c>
      <c r="L76" s="234"/>
      <c r="M76" s="234">
        <f>SUM(M77:M86)</f>
        <v>0</v>
      </c>
      <c r="N76" s="233"/>
      <c r="O76" s="233">
        <f>SUM(O77:O86)</f>
        <v>5.47</v>
      </c>
      <c r="P76" s="233"/>
      <c r="Q76" s="233">
        <f>SUM(Q77:Q86)</f>
        <v>0</v>
      </c>
      <c r="R76" s="234"/>
      <c r="S76" s="234"/>
      <c r="T76" s="235"/>
      <c r="U76" s="229"/>
      <c r="V76" s="229">
        <f>SUM(V77:V86)</f>
        <v>73.02</v>
      </c>
      <c r="W76" s="229"/>
      <c r="X76" s="229"/>
      <c r="Y76" s="229"/>
      <c r="AG76" t="s">
        <v>124</v>
      </c>
    </row>
    <row r="77" spans="1:60" outlineLevel="1" x14ac:dyDescent="0.2">
      <c r="A77" s="237">
        <v>24</v>
      </c>
      <c r="B77" s="238" t="s">
        <v>226</v>
      </c>
      <c r="C77" s="257" t="s">
        <v>227</v>
      </c>
      <c r="D77" s="239" t="s">
        <v>137</v>
      </c>
      <c r="E77" s="240">
        <v>16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12</v>
      </c>
      <c r="M77" s="242">
        <f>G77*(1+L77/100)</f>
        <v>0</v>
      </c>
      <c r="N77" s="240">
        <v>5.9199999999999999E-3</v>
      </c>
      <c r="O77" s="240">
        <f>ROUND(E77*N77,2)</f>
        <v>0.09</v>
      </c>
      <c r="P77" s="240">
        <v>0</v>
      </c>
      <c r="Q77" s="240">
        <f>ROUND(E77*P77,2)</f>
        <v>0</v>
      </c>
      <c r="R77" s="242" t="s">
        <v>228</v>
      </c>
      <c r="S77" s="242" t="s">
        <v>129</v>
      </c>
      <c r="T77" s="243" t="s">
        <v>129</v>
      </c>
      <c r="U77" s="223">
        <v>0.26</v>
      </c>
      <c r="V77" s="223">
        <f>ROUND(E77*U77,2)</f>
        <v>4.16</v>
      </c>
      <c r="W77" s="223"/>
      <c r="X77" s="223" t="s">
        <v>130</v>
      </c>
      <c r="Y77" s="223" t="s">
        <v>131</v>
      </c>
      <c r="Z77" s="212"/>
      <c r="AA77" s="212"/>
      <c r="AB77" s="212"/>
      <c r="AC77" s="212"/>
      <c r="AD77" s="212"/>
      <c r="AE77" s="212"/>
      <c r="AF77" s="212"/>
      <c r="AG77" s="212" t="s">
        <v>132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19"/>
      <c r="B78" s="220"/>
      <c r="C78" s="259" t="s">
        <v>229</v>
      </c>
      <c r="D78" s="225"/>
      <c r="E78" s="226">
        <v>16</v>
      </c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2"/>
      <c r="AA78" s="212"/>
      <c r="AB78" s="212"/>
      <c r="AC78" s="212"/>
      <c r="AD78" s="212"/>
      <c r="AE78" s="212"/>
      <c r="AF78" s="212"/>
      <c r="AG78" s="212" t="s">
        <v>140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7">
        <v>25</v>
      </c>
      <c r="B79" s="238" t="s">
        <v>230</v>
      </c>
      <c r="C79" s="257" t="s">
        <v>231</v>
      </c>
      <c r="D79" s="239" t="s">
        <v>137</v>
      </c>
      <c r="E79" s="240">
        <v>149.04</v>
      </c>
      <c r="F79" s="241"/>
      <c r="G79" s="242">
        <f>ROUND(E79*F79,2)</f>
        <v>0</v>
      </c>
      <c r="H79" s="241"/>
      <c r="I79" s="242">
        <f>ROUND(E79*H79,2)</f>
        <v>0</v>
      </c>
      <c r="J79" s="241"/>
      <c r="K79" s="242">
        <f>ROUND(E79*J79,2)</f>
        <v>0</v>
      </c>
      <c r="L79" s="242">
        <v>12</v>
      </c>
      <c r="M79" s="242">
        <f>G79*(1+L79/100)</f>
        <v>0</v>
      </c>
      <c r="N79" s="240">
        <v>3.3099999999999997E-2</v>
      </c>
      <c r="O79" s="240">
        <f>ROUND(E79*N79,2)</f>
        <v>4.93</v>
      </c>
      <c r="P79" s="240">
        <v>0</v>
      </c>
      <c r="Q79" s="240">
        <f>ROUND(E79*P79,2)</f>
        <v>0</v>
      </c>
      <c r="R79" s="242" t="s">
        <v>228</v>
      </c>
      <c r="S79" s="242" t="s">
        <v>129</v>
      </c>
      <c r="T79" s="243" t="s">
        <v>129</v>
      </c>
      <c r="U79" s="223">
        <v>0.252</v>
      </c>
      <c r="V79" s="223">
        <f>ROUND(E79*U79,2)</f>
        <v>37.56</v>
      </c>
      <c r="W79" s="223"/>
      <c r="X79" s="223" t="s">
        <v>130</v>
      </c>
      <c r="Y79" s="223" t="s">
        <v>131</v>
      </c>
      <c r="Z79" s="212"/>
      <c r="AA79" s="212"/>
      <c r="AB79" s="212"/>
      <c r="AC79" s="212"/>
      <c r="AD79" s="212"/>
      <c r="AE79" s="212"/>
      <c r="AF79" s="212"/>
      <c r="AG79" s="212" t="s">
        <v>132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2" x14ac:dyDescent="0.2">
      <c r="A80" s="219"/>
      <c r="B80" s="220"/>
      <c r="C80" s="258" t="s">
        <v>232</v>
      </c>
      <c r="D80" s="244"/>
      <c r="E80" s="244"/>
      <c r="F80" s="244"/>
      <c r="G80" s="244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2"/>
      <c r="AA80" s="212"/>
      <c r="AB80" s="212"/>
      <c r="AC80" s="212"/>
      <c r="AD80" s="212"/>
      <c r="AE80" s="212"/>
      <c r="AF80" s="212"/>
      <c r="AG80" s="212" t="s">
        <v>134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45" t="str">
        <f>C80</f>
        <v>z fošen nebo dílců minimální tloušťky 38 mm, šířky od 2 do 2,5 m, při maximálním zatížení podlahové plochy 3 kPa (300 kg/m2), včetně kotvení,</v>
      </c>
      <c r="BB80" s="212"/>
      <c r="BC80" s="212"/>
      <c r="BD80" s="212"/>
      <c r="BE80" s="212"/>
      <c r="BF80" s="212"/>
      <c r="BG80" s="212"/>
      <c r="BH80" s="212"/>
    </row>
    <row r="81" spans="1:60" outlineLevel="2" x14ac:dyDescent="0.2">
      <c r="A81" s="219"/>
      <c r="B81" s="220"/>
      <c r="C81" s="259" t="s">
        <v>233</v>
      </c>
      <c r="D81" s="225"/>
      <c r="E81" s="226">
        <v>74.52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2"/>
      <c r="AA81" s="212"/>
      <c r="AB81" s="212"/>
      <c r="AC81" s="212"/>
      <c r="AD81" s="212"/>
      <c r="AE81" s="212"/>
      <c r="AF81" s="212"/>
      <c r="AG81" s="212" t="s">
        <v>140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">
      <c r="A82" s="219"/>
      <c r="B82" s="220"/>
      <c r="C82" s="260" t="s">
        <v>234</v>
      </c>
      <c r="D82" s="227"/>
      <c r="E82" s="228">
        <v>74.52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2"/>
      <c r="AA82" s="212"/>
      <c r="AB82" s="212"/>
      <c r="AC82" s="212"/>
      <c r="AD82" s="212"/>
      <c r="AE82" s="212"/>
      <c r="AF82" s="212"/>
      <c r="AG82" s="212" t="s">
        <v>140</v>
      </c>
      <c r="AH82" s="212">
        <v>4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37">
        <v>26</v>
      </c>
      <c r="B83" s="238" t="s">
        <v>235</v>
      </c>
      <c r="C83" s="257" t="s">
        <v>236</v>
      </c>
      <c r="D83" s="239" t="s">
        <v>137</v>
      </c>
      <c r="E83" s="240">
        <v>149.04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12</v>
      </c>
      <c r="M83" s="242">
        <f>G83*(1+L83/100)</f>
        <v>0</v>
      </c>
      <c r="N83" s="240">
        <v>3.0000000000000001E-3</v>
      </c>
      <c r="O83" s="240">
        <f>ROUND(E83*N83,2)</f>
        <v>0.45</v>
      </c>
      <c r="P83" s="240">
        <v>0</v>
      </c>
      <c r="Q83" s="240">
        <f>ROUND(E83*P83,2)</f>
        <v>0</v>
      </c>
      <c r="R83" s="242" t="s">
        <v>228</v>
      </c>
      <c r="S83" s="242" t="s">
        <v>129</v>
      </c>
      <c r="T83" s="243" t="s">
        <v>129</v>
      </c>
      <c r="U83" s="223">
        <v>1.2E-2</v>
      </c>
      <c r="V83" s="223">
        <f>ROUND(E83*U83,2)</f>
        <v>1.79</v>
      </c>
      <c r="W83" s="223"/>
      <c r="X83" s="223" t="s">
        <v>130</v>
      </c>
      <c r="Y83" s="223" t="s">
        <v>131</v>
      </c>
      <c r="Z83" s="212"/>
      <c r="AA83" s="212"/>
      <c r="AB83" s="212"/>
      <c r="AC83" s="212"/>
      <c r="AD83" s="212"/>
      <c r="AE83" s="212"/>
      <c r="AF83" s="212"/>
      <c r="AG83" s="212" t="s">
        <v>132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2" x14ac:dyDescent="0.2">
      <c r="A84" s="219"/>
      <c r="B84" s="220"/>
      <c r="C84" s="258" t="s">
        <v>232</v>
      </c>
      <c r="D84" s="244"/>
      <c r="E84" s="244"/>
      <c r="F84" s="244"/>
      <c r="G84" s="244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2"/>
      <c r="AA84" s="212"/>
      <c r="AB84" s="212"/>
      <c r="AC84" s="212"/>
      <c r="AD84" s="212"/>
      <c r="AE84" s="212"/>
      <c r="AF84" s="212"/>
      <c r="AG84" s="212" t="s">
        <v>134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45" t="str">
        <f>C84</f>
        <v>z fošen nebo dílců minimální tloušťky 38 mm, šířky od 2 do 2,5 m, při maximálním zatížení podlahové plochy 3 kPa (300 kg/m2), včetně kotvení,</v>
      </c>
      <c r="BB84" s="212"/>
      <c r="BC84" s="212"/>
      <c r="BD84" s="212"/>
      <c r="BE84" s="212"/>
      <c r="BF84" s="212"/>
      <c r="BG84" s="212"/>
      <c r="BH84" s="212"/>
    </row>
    <row r="85" spans="1:60" ht="22.5" outlineLevel="1" x14ac:dyDescent="0.2">
      <c r="A85" s="237">
        <v>27</v>
      </c>
      <c r="B85" s="238" t="s">
        <v>237</v>
      </c>
      <c r="C85" s="257" t="s">
        <v>238</v>
      </c>
      <c r="D85" s="239" t="s">
        <v>137</v>
      </c>
      <c r="E85" s="240">
        <v>149.04</v>
      </c>
      <c r="F85" s="241"/>
      <c r="G85" s="242">
        <f>ROUND(E85*F85,2)</f>
        <v>0</v>
      </c>
      <c r="H85" s="241"/>
      <c r="I85" s="242">
        <f>ROUND(E85*H85,2)</f>
        <v>0</v>
      </c>
      <c r="J85" s="241"/>
      <c r="K85" s="242">
        <f>ROUND(E85*J85,2)</f>
        <v>0</v>
      </c>
      <c r="L85" s="242">
        <v>12</v>
      </c>
      <c r="M85" s="242">
        <f>G85*(1+L85/100)</f>
        <v>0</v>
      </c>
      <c r="N85" s="240">
        <v>0</v>
      </c>
      <c r="O85" s="240">
        <f>ROUND(E85*N85,2)</f>
        <v>0</v>
      </c>
      <c r="P85" s="240">
        <v>0</v>
      </c>
      <c r="Q85" s="240">
        <f>ROUND(E85*P85,2)</f>
        <v>0</v>
      </c>
      <c r="R85" s="242" t="s">
        <v>228</v>
      </c>
      <c r="S85" s="242" t="s">
        <v>129</v>
      </c>
      <c r="T85" s="243" t="s">
        <v>129</v>
      </c>
      <c r="U85" s="223">
        <v>0.19800000000000001</v>
      </c>
      <c r="V85" s="223">
        <f>ROUND(E85*U85,2)</f>
        <v>29.51</v>
      </c>
      <c r="W85" s="223"/>
      <c r="X85" s="223" t="s">
        <v>130</v>
      </c>
      <c r="Y85" s="223" t="s">
        <v>131</v>
      </c>
      <c r="Z85" s="212"/>
      <c r="AA85" s="212"/>
      <c r="AB85" s="212"/>
      <c r="AC85" s="212"/>
      <c r="AD85" s="212"/>
      <c r="AE85" s="212"/>
      <c r="AF85" s="212"/>
      <c r="AG85" s="212" t="s">
        <v>132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">
      <c r="A86" s="219"/>
      <c r="B86" s="220"/>
      <c r="C86" s="258" t="s">
        <v>239</v>
      </c>
      <c r="D86" s="244"/>
      <c r="E86" s="244"/>
      <c r="F86" s="244"/>
      <c r="G86" s="244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2"/>
      <c r="AA86" s="212"/>
      <c r="AB86" s="212"/>
      <c r="AC86" s="212"/>
      <c r="AD86" s="212"/>
      <c r="AE86" s="212"/>
      <c r="AF86" s="212"/>
      <c r="AG86" s="212" t="s">
        <v>134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45" t="str">
        <f>C86</f>
        <v>z fošen nebo dílců minimální tloušťky 38 mm, šířky od 2 do 2,5 m, při maximálním zatížení podlahové plochy 3 kPa (300 kg/m2),</v>
      </c>
      <c r="BB86" s="212"/>
      <c r="BC86" s="212"/>
      <c r="BD86" s="212"/>
      <c r="BE86" s="212"/>
      <c r="BF86" s="212"/>
      <c r="BG86" s="212"/>
      <c r="BH86" s="212"/>
    </row>
    <row r="87" spans="1:60" x14ac:dyDescent="0.2">
      <c r="A87" s="230" t="s">
        <v>123</v>
      </c>
      <c r="B87" s="231" t="s">
        <v>73</v>
      </c>
      <c r="C87" s="256" t="s">
        <v>74</v>
      </c>
      <c r="D87" s="232"/>
      <c r="E87" s="233"/>
      <c r="F87" s="234"/>
      <c r="G87" s="234">
        <f>SUMIF(AG88:AG88,"&lt;&gt;NOR",G88:G88)</f>
        <v>0</v>
      </c>
      <c r="H87" s="234"/>
      <c r="I87" s="234">
        <f>SUM(I88:I88)</f>
        <v>0</v>
      </c>
      <c r="J87" s="234"/>
      <c r="K87" s="234">
        <f>SUM(K88:K88)</f>
        <v>0</v>
      </c>
      <c r="L87" s="234"/>
      <c r="M87" s="234">
        <f>SUM(M88:M88)</f>
        <v>0</v>
      </c>
      <c r="N87" s="233"/>
      <c r="O87" s="233">
        <f>SUM(O88:O88)</f>
        <v>0.01</v>
      </c>
      <c r="P87" s="233"/>
      <c r="Q87" s="233">
        <f>SUM(Q88:Q88)</f>
        <v>0</v>
      </c>
      <c r="R87" s="234"/>
      <c r="S87" s="234"/>
      <c r="T87" s="235"/>
      <c r="U87" s="229"/>
      <c r="V87" s="229">
        <f>SUM(V88:V88)</f>
        <v>61.6</v>
      </c>
      <c r="W87" s="229"/>
      <c r="X87" s="229"/>
      <c r="Y87" s="229"/>
      <c r="AG87" t="s">
        <v>124</v>
      </c>
    </row>
    <row r="88" spans="1:60" ht="56.25" outlineLevel="1" x14ac:dyDescent="0.2">
      <c r="A88" s="246">
        <v>28</v>
      </c>
      <c r="B88" s="247" t="s">
        <v>240</v>
      </c>
      <c r="C88" s="261" t="s">
        <v>241</v>
      </c>
      <c r="D88" s="248" t="s">
        <v>137</v>
      </c>
      <c r="E88" s="249">
        <v>200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12</v>
      </c>
      <c r="M88" s="251">
        <f>G88*(1+L88/100)</f>
        <v>0</v>
      </c>
      <c r="N88" s="249">
        <v>4.0000000000000003E-5</v>
      </c>
      <c r="O88" s="249">
        <f>ROUND(E88*N88,2)</f>
        <v>0.01</v>
      </c>
      <c r="P88" s="249">
        <v>0</v>
      </c>
      <c r="Q88" s="249">
        <f>ROUND(E88*P88,2)</f>
        <v>0</v>
      </c>
      <c r="R88" s="251" t="s">
        <v>138</v>
      </c>
      <c r="S88" s="251" t="s">
        <v>129</v>
      </c>
      <c r="T88" s="252" t="s">
        <v>129</v>
      </c>
      <c r="U88" s="223">
        <v>0.308</v>
      </c>
      <c r="V88" s="223">
        <f>ROUND(E88*U88,2)</f>
        <v>61.6</v>
      </c>
      <c r="W88" s="223"/>
      <c r="X88" s="223" t="s">
        <v>130</v>
      </c>
      <c r="Y88" s="223" t="s">
        <v>131</v>
      </c>
      <c r="Z88" s="212"/>
      <c r="AA88" s="212"/>
      <c r="AB88" s="212"/>
      <c r="AC88" s="212"/>
      <c r="AD88" s="212"/>
      <c r="AE88" s="212"/>
      <c r="AF88" s="212"/>
      <c r="AG88" s="212" t="s">
        <v>132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x14ac:dyDescent="0.2">
      <c r="A89" s="230" t="s">
        <v>123</v>
      </c>
      <c r="B89" s="231" t="s">
        <v>75</v>
      </c>
      <c r="C89" s="256" t="s">
        <v>76</v>
      </c>
      <c r="D89" s="232"/>
      <c r="E89" s="233"/>
      <c r="F89" s="234"/>
      <c r="G89" s="234">
        <f>SUMIF(AG90:AG150,"&lt;&gt;NOR",G90:G150)</f>
        <v>0</v>
      </c>
      <c r="H89" s="234"/>
      <c r="I89" s="234">
        <f>SUM(I90:I150)</f>
        <v>0</v>
      </c>
      <c r="J89" s="234"/>
      <c r="K89" s="234">
        <f>SUM(K90:K150)</f>
        <v>0</v>
      </c>
      <c r="L89" s="234"/>
      <c r="M89" s="234">
        <f>SUM(M90:M150)</f>
        <v>0</v>
      </c>
      <c r="N89" s="233"/>
      <c r="O89" s="233">
        <f>SUM(O90:O150)</f>
        <v>0.44</v>
      </c>
      <c r="P89" s="233"/>
      <c r="Q89" s="233">
        <f>SUM(Q90:Q150)</f>
        <v>20.13</v>
      </c>
      <c r="R89" s="234"/>
      <c r="S89" s="234"/>
      <c r="T89" s="235"/>
      <c r="U89" s="229"/>
      <c r="V89" s="229">
        <f>SUM(V90:V150)</f>
        <v>164.88</v>
      </c>
      <c r="W89" s="229"/>
      <c r="X89" s="229"/>
      <c r="Y89" s="229"/>
      <c r="AG89" t="s">
        <v>124</v>
      </c>
    </row>
    <row r="90" spans="1:60" outlineLevel="1" x14ac:dyDescent="0.2">
      <c r="A90" s="237">
        <v>29</v>
      </c>
      <c r="B90" s="238" t="s">
        <v>242</v>
      </c>
      <c r="C90" s="257" t="s">
        <v>243</v>
      </c>
      <c r="D90" s="239" t="s">
        <v>137</v>
      </c>
      <c r="E90" s="240">
        <v>20.754000000000001</v>
      </c>
      <c r="F90" s="241"/>
      <c r="G90" s="242">
        <f>ROUND(E90*F90,2)</f>
        <v>0</v>
      </c>
      <c r="H90" s="241"/>
      <c r="I90" s="242">
        <f>ROUND(E90*H90,2)</f>
        <v>0</v>
      </c>
      <c r="J90" s="241"/>
      <c r="K90" s="242">
        <f>ROUND(E90*J90,2)</f>
        <v>0</v>
      </c>
      <c r="L90" s="242">
        <v>12</v>
      </c>
      <c r="M90" s="242">
        <f>G90*(1+L90/100)</f>
        <v>0</v>
      </c>
      <c r="N90" s="240">
        <v>6.7000000000000002E-4</v>
      </c>
      <c r="O90" s="240">
        <f>ROUND(E90*N90,2)</f>
        <v>0.01</v>
      </c>
      <c r="P90" s="240">
        <v>0.31900000000000001</v>
      </c>
      <c r="Q90" s="240">
        <f>ROUND(E90*P90,2)</f>
        <v>6.62</v>
      </c>
      <c r="R90" s="242" t="s">
        <v>244</v>
      </c>
      <c r="S90" s="242" t="s">
        <v>129</v>
      </c>
      <c r="T90" s="243" t="s">
        <v>129</v>
      </c>
      <c r="U90" s="223">
        <v>0.317</v>
      </c>
      <c r="V90" s="223">
        <f>ROUND(E90*U90,2)</f>
        <v>6.58</v>
      </c>
      <c r="W90" s="223"/>
      <c r="X90" s="223" t="s">
        <v>130</v>
      </c>
      <c r="Y90" s="223" t="s">
        <v>131</v>
      </c>
      <c r="Z90" s="212"/>
      <c r="AA90" s="212"/>
      <c r="AB90" s="212"/>
      <c r="AC90" s="212"/>
      <c r="AD90" s="212"/>
      <c r="AE90" s="212"/>
      <c r="AF90" s="212"/>
      <c r="AG90" s="212" t="s">
        <v>132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2" x14ac:dyDescent="0.2">
      <c r="A91" s="219"/>
      <c r="B91" s="220"/>
      <c r="C91" s="258" t="s">
        <v>245</v>
      </c>
      <c r="D91" s="244"/>
      <c r="E91" s="244"/>
      <c r="F91" s="244"/>
      <c r="G91" s="244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2"/>
      <c r="AA91" s="212"/>
      <c r="AB91" s="212"/>
      <c r="AC91" s="212"/>
      <c r="AD91" s="212"/>
      <c r="AE91" s="212"/>
      <c r="AF91" s="212"/>
      <c r="AG91" s="212" t="s">
        <v>134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45" t="str">
        <f>C91</f>
        <v>nebo vybourání otvorů průřezové plochy přes 4 m2 v příčkách, včetně pomocného lešení o výšce podlahy do 1900 mm a pro zatížení do 1,5 kPa  (150 kg/m2),</v>
      </c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19"/>
      <c r="B92" s="220"/>
      <c r="C92" s="259" t="s">
        <v>246</v>
      </c>
      <c r="D92" s="225"/>
      <c r="E92" s="226">
        <v>20.754000000000001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2"/>
      <c r="AA92" s="212"/>
      <c r="AB92" s="212"/>
      <c r="AC92" s="212"/>
      <c r="AD92" s="212"/>
      <c r="AE92" s="212"/>
      <c r="AF92" s="212"/>
      <c r="AG92" s="212" t="s">
        <v>140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37">
        <v>30</v>
      </c>
      <c r="B93" s="238" t="s">
        <v>247</v>
      </c>
      <c r="C93" s="257" t="s">
        <v>248</v>
      </c>
      <c r="D93" s="239" t="s">
        <v>172</v>
      </c>
      <c r="E93" s="240">
        <v>0.75249999999999995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12</v>
      </c>
      <c r="M93" s="242">
        <f>G93*(1+L93/100)</f>
        <v>0</v>
      </c>
      <c r="N93" s="240">
        <v>1.2800000000000001E-3</v>
      </c>
      <c r="O93" s="240">
        <f>ROUND(E93*N93,2)</f>
        <v>0</v>
      </c>
      <c r="P93" s="240">
        <v>1.95</v>
      </c>
      <c r="Q93" s="240">
        <f>ROUND(E93*P93,2)</f>
        <v>1.47</v>
      </c>
      <c r="R93" s="242" t="s">
        <v>244</v>
      </c>
      <c r="S93" s="242" t="s">
        <v>129</v>
      </c>
      <c r="T93" s="243" t="s">
        <v>129</v>
      </c>
      <c r="U93" s="223">
        <v>1.7010000000000001</v>
      </c>
      <c r="V93" s="223">
        <f>ROUND(E93*U93,2)</f>
        <v>1.28</v>
      </c>
      <c r="W93" s="223"/>
      <c r="X93" s="223" t="s">
        <v>130</v>
      </c>
      <c r="Y93" s="223" t="s">
        <v>131</v>
      </c>
      <c r="Z93" s="212"/>
      <c r="AA93" s="212"/>
      <c r="AB93" s="212"/>
      <c r="AC93" s="212"/>
      <c r="AD93" s="212"/>
      <c r="AE93" s="212"/>
      <c r="AF93" s="212"/>
      <c r="AG93" s="212" t="s">
        <v>132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ht="22.5" outlineLevel="2" x14ac:dyDescent="0.2">
      <c r="A94" s="219"/>
      <c r="B94" s="220"/>
      <c r="C94" s="258" t="s">
        <v>249</v>
      </c>
      <c r="D94" s="244"/>
      <c r="E94" s="244"/>
      <c r="F94" s="244"/>
      <c r="G94" s="244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2"/>
      <c r="AA94" s="212"/>
      <c r="AB94" s="212"/>
      <c r="AC94" s="212"/>
      <c r="AD94" s="212"/>
      <c r="AE94" s="212"/>
      <c r="AF94" s="212"/>
      <c r="AG94" s="212" t="s">
        <v>134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45" t="str">
        <f>C94</f>
        <v>nebo vybourání otvorů průřezové plochy přes 4 m2 ve zdivu nadzákladovém, včetně pomocného lešení o výšce podlahy do 1900 mm a pro zatížení do 1,5 kPa  (150 kg/m2)</v>
      </c>
      <c r="BB94" s="212"/>
      <c r="BC94" s="212"/>
      <c r="BD94" s="212"/>
      <c r="BE94" s="212"/>
      <c r="BF94" s="212"/>
      <c r="BG94" s="212"/>
      <c r="BH94" s="212"/>
    </row>
    <row r="95" spans="1:60" outlineLevel="2" x14ac:dyDescent="0.2">
      <c r="A95" s="219"/>
      <c r="B95" s="220"/>
      <c r="C95" s="259" t="s">
        <v>250</v>
      </c>
      <c r="D95" s="225"/>
      <c r="E95" s="226">
        <v>0.75249999999999995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2"/>
      <c r="AA95" s="212"/>
      <c r="AB95" s="212"/>
      <c r="AC95" s="212"/>
      <c r="AD95" s="212"/>
      <c r="AE95" s="212"/>
      <c r="AF95" s="212"/>
      <c r="AG95" s="212" t="s">
        <v>140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37">
        <v>31</v>
      </c>
      <c r="B96" s="238" t="s">
        <v>251</v>
      </c>
      <c r="C96" s="257" t="s">
        <v>252</v>
      </c>
      <c r="D96" s="239" t="s">
        <v>172</v>
      </c>
      <c r="E96" s="240">
        <v>0.54</v>
      </c>
      <c r="F96" s="241"/>
      <c r="G96" s="242">
        <f>ROUND(E96*F96,2)</f>
        <v>0</v>
      </c>
      <c r="H96" s="241"/>
      <c r="I96" s="242">
        <f>ROUND(E96*H96,2)</f>
        <v>0</v>
      </c>
      <c r="J96" s="241"/>
      <c r="K96" s="242">
        <f>ROUND(E96*J96,2)</f>
        <v>0</v>
      </c>
      <c r="L96" s="242">
        <v>12</v>
      </c>
      <c r="M96" s="242">
        <f>G96*(1+L96/100)</f>
        <v>0</v>
      </c>
      <c r="N96" s="240">
        <v>6.6600000000000001E-3</v>
      </c>
      <c r="O96" s="240">
        <f>ROUND(E96*N96,2)</f>
        <v>0</v>
      </c>
      <c r="P96" s="240">
        <v>2.4</v>
      </c>
      <c r="Q96" s="240">
        <f>ROUND(E96*P96,2)</f>
        <v>1.3</v>
      </c>
      <c r="R96" s="242" t="s">
        <v>244</v>
      </c>
      <c r="S96" s="242" t="s">
        <v>129</v>
      </c>
      <c r="T96" s="243" t="s">
        <v>129</v>
      </c>
      <c r="U96" s="223">
        <v>6.72</v>
      </c>
      <c r="V96" s="223">
        <f>ROUND(E96*U96,2)</f>
        <v>3.63</v>
      </c>
      <c r="W96" s="223"/>
      <c r="X96" s="223" t="s">
        <v>130</v>
      </c>
      <c r="Y96" s="223" t="s">
        <v>131</v>
      </c>
      <c r="Z96" s="212"/>
      <c r="AA96" s="212"/>
      <c r="AB96" s="212"/>
      <c r="AC96" s="212"/>
      <c r="AD96" s="212"/>
      <c r="AE96" s="212"/>
      <c r="AF96" s="212"/>
      <c r="AG96" s="212" t="s">
        <v>132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">
      <c r="A97" s="219"/>
      <c r="B97" s="220"/>
      <c r="C97" s="258" t="s">
        <v>253</v>
      </c>
      <c r="D97" s="244"/>
      <c r="E97" s="244"/>
      <c r="F97" s="244"/>
      <c r="G97" s="244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2"/>
      <c r="AA97" s="212"/>
      <c r="AB97" s="212"/>
      <c r="AC97" s="212"/>
      <c r="AD97" s="212"/>
      <c r="AE97" s="212"/>
      <c r="AF97" s="212"/>
      <c r="AG97" s="212" t="s">
        <v>134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2" x14ac:dyDescent="0.2">
      <c r="A98" s="219"/>
      <c r="B98" s="220"/>
      <c r="C98" s="259" t="s">
        <v>254</v>
      </c>
      <c r="D98" s="225"/>
      <c r="E98" s="226">
        <v>0.54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2"/>
      <c r="AA98" s="212"/>
      <c r="AB98" s="212"/>
      <c r="AC98" s="212"/>
      <c r="AD98" s="212"/>
      <c r="AE98" s="212"/>
      <c r="AF98" s="212"/>
      <c r="AG98" s="212" t="s">
        <v>140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 x14ac:dyDescent="0.2">
      <c r="A99" s="237">
        <v>32</v>
      </c>
      <c r="B99" s="238" t="s">
        <v>255</v>
      </c>
      <c r="C99" s="257" t="s">
        <v>256</v>
      </c>
      <c r="D99" s="239" t="s">
        <v>172</v>
      </c>
      <c r="E99" s="240">
        <v>0.3</v>
      </c>
      <c r="F99" s="241"/>
      <c r="G99" s="242">
        <f>ROUND(E99*F99,2)</f>
        <v>0</v>
      </c>
      <c r="H99" s="241"/>
      <c r="I99" s="242">
        <f>ROUND(E99*H99,2)</f>
        <v>0</v>
      </c>
      <c r="J99" s="241"/>
      <c r="K99" s="242">
        <f>ROUND(E99*J99,2)</f>
        <v>0</v>
      </c>
      <c r="L99" s="242">
        <v>12</v>
      </c>
      <c r="M99" s="242">
        <f>G99*(1+L99/100)</f>
        <v>0</v>
      </c>
      <c r="N99" s="240">
        <v>1.634E-2</v>
      </c>
      <c r="O99" s="240">
        <f>ROUND(E99*N99,2)</f>
        <v>0</v>
      </c>
      <c r="P99" s="240">
        <v>2.4</v>
      </c>
      <c r="Q99" s="240">
        <f>ROUND(E99*P99,2)</f>
        <v>0.72</v>
      </c>
      <c r="R99" s="242" t="s">
        <v>244</v>
      </c>
      <c r="S99" s="242" t="s">
        <v>129</v>
      </c>
      <c r="T99" s="243" t="s">
        <v>129</v>
      </c>
      <c r="U99" s="223">
        <v>11.907</v>
      </c>
      <c r="V99" s="223">
        <f>ROUND(E99*U99,2)</f>
        <v>3.57</v>
      </c>
      <c r="W99" s="223"/>
      <c r="X99" s="223" t="s">
        <v>130</v>
      </c>
      <c r="Y99" s="223" t="s">
        <v>131</v>
      </c>
      <c r="Z99" s="212"/>
      <c r="AA99" s="212"/>
      <c r="AB99" s="212"/>
      <c r="AC99" s="212"/>
      <c r="AD99" s="212"/>
      <c r="AE99" s="212"/>
      <c r="AF99" s="212"/>
      <c r="AG99" s="212" t="s">
        <v>132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">
      <c r="A100" s="219"/>
      <c r="B100" s="220"/>
      <c r="C100" s="258" t="s">
        <v>257</v>
      </c>
      <c r="D100" s="244"/>
      <c r="E100" s="244"/>
      <c r="F100" s="244"/>
      <c r="G100" s="244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2"/>
      <c r="AA100" s="212"/>
      <c r="AB100" s="212"/>
      <c r="AC100" s="212"/>
      <c r="AD100" s="212"/>
      <c r="AE100" s="212"/>
      <c r="AF100" s="212"/>
      <c r="AG100" s="212" t="s">
        <v>134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45" t="str">
        <f>C100</f>
        <v>uložených ve zdivu, včetně pomocného lešení o výšce podlahy do 1900 mm a pro zatížení do 1,5 kPa  (150 kg/m2),</v>
      </c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">
      <c r="A101" s="219"/>
      <c r="B101" s="220"/>
      <c r="C101" s="259" t="s">
        <v>258</v>
      </c>
      <c r="D101" s="225"/>
      <c r="E101" s="226">
        <v>0.3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2"/>
      <c r="AA101" s="212"/>
      <c r="AB101" s="212"/>
      <c r="AC101" s="212"/>
      <c r="AD101" s="212"/>
      <c r="AE101" s="212"/>
      <c r="AF101" s="212"/>
      <c r="AG101" s="212" t="s">
        <v>140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 x14ac:dyDescent="0.2">
      <c r="A102" s="237">
        <v>33</v>
      </c>
      <c r="B102" s="238" t="s">
        <v>259</v>
      </c>
      <c r="C102" s="257" t="s">
        <v>260</v>
      </c>
      <c r="D102" s="239" t="s">
        <v>172</v>
      </c>
      <c r="E102" s="240">
        <v>0.24299999999999999</v>
      </c>
      <c r="F102" s="241"/>
      <c r="G102" s="242">
        <f>ROUND(E102*F102,2)</f>
        <v>0</v>
      </c>
      <c r="H102" s="241"/>
      <c r="I102" s="242">
        <f>ROUND(E102*H102,2)</f>
        <v>0</v>
      </c>
      <c r="J102" s="241"/>
      <c r="K102" s="242">
        <f>ROUND(E102*J102,2)</f>
        <v>0</v>
      </c>
      <c r="L102" s="242">
        <v>12</v>
      </c>
      <c r="M102" s="242">
        <f>G102*(1+L102/100)</f>
        <v>0</v>
      </c>
      <c r="N102" s="240">
        <v>0</v>
      </c>
      <c r="O102" s="240">
        <f>ROUND(E102*N102,2)</f>
        <v>0</v>
      </c>
      <c r="P102" s="240">
        <v>2.2000000000000002</v>
      </c>
      <c r="Q102" s="240">
        <f>ROUND(E102*P102,2)</f>
        <v>0.53</v>
      </c>
      <c r="R102" s="242" t="s">
        <v>244</v>
      </c>
      <c r="S102" s="242" t="s">
        <v>129</v>
      </c>
      <c r="T102" s="243" t="s">
        <v>129</v>
      </c>
      <c r="U102" s="223">
        <v>10.88</v>
      </c>
      <c r="V102" s="223">
        <f>ROUND(E102*U102,2)</f>
        <v>2.64</v>
      </c>
      <c r="W102" s="223"/>
      <c r="X102" s="223" t="s">
        <v>130</v>
      </c>
      <c r="Y102" s="223" t="s">
        <v>131</v>
      </c>
      <c r="Z102" s="212"/>
      <c r="AA102" s="212"/>
      <c r="AB102" s="212"/>
      <c r="AC102" s="212"/>
      <c r="AD102" s="212"/>
      <c r="AE102" s="212"/>
      <c r="AF102" s="212"/>
      <c r="AG102" s="212" t="s">
        <v>132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59" t="s">
        <v>261</v>
      </c>
      <c r="D103" s="225"/>
      <c r="E103" s="226">
        <v>0.24299999999999999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2"/>
      <c r="AA103" s="212"/>
      <c r="AB103" s="212"/>
      <c r="AC103" s="212"/>
      <c r="AD103" s="212"/>
      <c r="AE103" s="212"/>
      <c r="AF103" s="212"/>
      <c r="AG103" s="212" t="s">
        <v>140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1" x14ac:dyDescent="0.2">
      <c r="A104" s="237">
        <v>34</v>
      </c>
      <c r="B104" s="238" t="s">
        <v>262</v>
      </c>
      <c r="C104" s="257" t="s">
        <v>263</v>
      </c>
      <c r="D104" s="239" t="s">
        <v>172</v>
      </c>
      <c r="E104" s="240">
        <v>1.1879999999999999</v>
      </c>
      <c r="F104" s="241"/>
      <c r="G104" s="242">
        <f>ROUND(E104*F104,2)</f>
        <v>0</v>
      </c>
      <c r="H104" s="241"/>
      <c r="I104" s="242">
        <f>ROUND(E104*H104,2)</f>
        <v>0</v>
      </c>
      <c r="J104" s="241"/>
      <c r="K104" s="242">
        <f>ROUND(E104*J104,2)</f>
        <v>0</v>
      </c>
      <c r="L104" s="242">
        <v>12</v>
      </c>
      <c r="M104" s="242">
        <f>G104*(1+L104/100)</f>
        <v>0</v>
      </c>
      <c r="N104" s="240">
        <v>0</v>
      </c>
      <c r="O104" s="240">
        <f>ROUND(E104*N104,2)</f>
        <v>0</v>
      </c>
      <c r="P104" s="240">
        <v>2.2000000000000002</v>
      </c>
      <c r="Q104" s="240">
        <f>ROUND(E104*P104,2)</f>
        <v>2.61</v>
      </c>
      <c r="R104" s="242" t="s">
        <v>244</v>
      </c>
      <c r="S104" s="242" t="s">
        <v>129</v>
      </c>
      <c r="T104" s="243" t="s">
        <v>129</v>
      </c>
      <c r="U104" s="223">
        <v>5.867</v>
      </c>
      <c r="V104" s="223">
        <f>ROUND(E104*U104,2)</f>
        <v>6.97</v>
      </c>
      <c r="W104" s="223"/>
      <c r="X104" s="223" t="s">
        <v>130</v>
      </c>
      <c r="Y104" s="223" t="s">
        <v>131</v>
      </c>
      <c r="Z104" s="212"/>
      <c r="AA104" s="212"/>
      <c r="AB104" s="212"/>
      <c r="AC104" s="212"/>
      <c r="AD104" s="212"/>
      <c r="AE104" s="212"/>
      <c r="AF104" s="212"/>
      <c r="AG104" s="212" t="s">
        <v>132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">
      <c r="A105" s="219"/>
      <c r="B105" s="220"/>
      <c r="C105" s="259" t="s">
        <v>264</v>
      </c>
      <c r="D105" s="225"/>
      <c r="E105" s="226">
        <v>1.1879999999999999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2"/>
      <c r="AA105" s="212"/>
      <c r="AB105" s="212"/>
      <c r="AC105" s="212"/>
      <c r="AD105" s="212"/>
      <c r="AE105" s="212"/>
      <c r="AF105" s="212"/>
      <c r="AG105" s="212" t="s">
        <v>140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1" x14ac:dyDescent="0.2">
      <c r="A106" s="237">
        <v>35</v>
      </c>
      <c r="B106" s="238" t="s">
        <v>265</v>
      </c>
      <c r="C106" s="257" t="s">
        <v>266</v>
      </c>
      <c r="D106" s="239" t="s">
        <v>172</v>
      </c>
      <c r="E106" s="240">
        <v>1.1879999999999999</v>
      </c>
      <c r="F106" s="241"/>
      <c r="G106" s="242">
        <f>ROUND(E106*F106,2)</f>
        <v>0</v>
      </c>
      <c r="H106" s="241"/>
      <c r="I106" s="242">
        <f>ROUND(E106*H106,2)</f>
        <v>0</v>
      </c>
      <c r="J106" s="241"/>
      <c r="K106" s="242">
        <f>ROUND(E106*J106,2)</f>
        <v>0</v>
      </c>
      <c r="L106" s="242">
        <v>12</v>
      </c>
      <c r="M106" s="242">
        <f>G106*(1+L106/100)</f>
        <v>0</v>
      </c>
      <c r="N106" s="240">
        <v>0</v>
      </c>
      <c r="O106" s="240">
        <f>ROUND(E106*N106,2)</f>
        <v>0</v>
      </c>
      <c r="P106" s="240">
        <v>0</v>
      </c>
      <c r="Q106" s="240">
        <f>ROUND(E106*P106,2)</f>
        <v>0</v>
      </c>
      <c r="R106" s="242" t="s">
        <v>244</v>
      </c>
      <c r="S106" s="242" t="s">
        <v>129</v>
      </c>
      <c r="T106" s="243" t="s">
        <v>129</v>
      </c>
      <c r="U106" s="223">
        <v>5.64</v>
      </c>
      <c r="V106" s="223">
        <f>ROUND(E106*U106,2)</f>
        <v>6.7</v>
      </c>
      <c r="W106" s="223"/>
      <c r="X106" s="223" t="s">
        <v>130</v>
      </c>
      <c r="Y106" s="223" t="s">
        <v>131</v>
      </c>
      <c r="Z106" s="212"/>
      <c r="AA106" s="212"/>
      <c r="AB106" s="212"/>
      <c r="AC106" s="212"/>
      <c r="AD106" s="212"/>
      <c r="AE106" s="212"/>
      <c r="AF106" s="212"/>
      <c r="AG106" s="212" t="s">
        <v>132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59" t="s">
        <v>267</v>
      </c>
      <c r="D107" s="225"/>
      <c r="E107" s="226">
        <v>1.1879999999999999</v>
      </c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2"/>
      <c r="AA107" s="212"/>
      <c r="AB107" s="212"/>
      <c r="AC107" s="212"/>
      <c r="AD107" s="212"/>
      <c r="AE107" s="212"/>
      <c r="AF107" s="212"/>
      <c r="AG107" s="212" t="s">
        <v>140</v>
      </c>
      <c r="AH107" s="212">
        <v>5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37">
        <v>36</v>
      </c>
      <c r="B108" s="238" t="s">
        <v>268</v>
      </c>
      <c r="C108" s="257" t="s">
        <v>269</v>
      </c>
      <c r="D108" s="239" t="s">
        <v>137</v>
      </c>
      <c r="E108" s="240">
        <v>5.4</v>
      </c>
      <c r="F108" s="241"/>
      <c r="G108" s="242">
        <f>ROUND(E108*F108,2)</f>
        <v>0</v>
      </c>
      <c r="H108" s="241"/>
      <c r="I108" s="242">
        <f>ROUND(E108*H108,2)</f>
        <v>0</v>
      </c>
      <c r="J108" s="241"/>
      <c r="K108" s="242">
        <f>ROUND(E108*J108,2)</f>
        <v>0</v>
      </c>
      <c r="L108" s="242">
        <v>12</v>
      </c>
      <c r="M108" s="242">
        <f>G108*(1+L108/100)</f>
        <v>0</v>
      </c>
      <c r="N108" s="240">
        <v>0</v>
      </c>
      <c r="O108" s="240">
        <f>ROUND(E108*N108,2)</f>
        <v>0</v>
      </c>
      <c r="P108" s="240">
        <v>0.02</v>
      </c>
      <c r="Q108" s="240">
        <f>ROUND(E108*P108,2)</f>
        <v>0.11</v>
      </c>
      <c r="R108" s="242" t="s">
        <v>244</v>
      </c>
      <c r="S108" s="242" t="s">
        <v>129</v>
      </c>
      <c r="T108" s="243" t="s">
        <v>129</v>
      </c>
      <c r="U108" s="223">
        <v>0.23</v>
      </c>
      <c r="V108" s="223">
        <f>ROUND(E108*U108,2)</f>
        <v>1.24</v>
      </c>
      <c r="W108" s="223"/>
      <c r="X108" s="223" t="s">
        <v>130</v>
      </c>
      <c r="Y108" s="223" t="s">
        <v>131</v>
      </c>
      <c r="Z108" s="212"/>
      <c r="AA108" s="212"/>
      <c r="AB108" s="212"/>
      <c r="AC108" s="212"/>
      <c r="AD108" s="212"/>
      <c r="AE108" s="212"/>
      <c r="AF108" s="212"/>
      <c r="AG108" s="212" t="s">
        <v>132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">
      <c r="A109" s="219"/>
      <c r="B109" s="220"/>
      <c r="C109" s="258" t="s">
        <v>270</v>
      </c>
      <c r="D109" s="244"/>
      <c r="E109" s="244"/>
      <c r="F109" s="244"/>
      <c r="G109" s="244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2"/>
      <c r="AA109" s="212"/>
      <c r="AB109" s="212"/>
      <c r="AC109" s="212"/>
      <c r="AD109" s="212"/>
      <c r="AE109" s="212"/>
      <c r="AF109" s="212"/>
      <c r="AG109" s="212" t="s">
        <v>134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2" x14ac:dyDescent="0.2">
      <c r="A110" s="219"/>
      <c r="B110" s="220"/>
      <c r="C110" s="259" t="s">
        <v>271</v>
      </c>
      <c r="D110" s="225"/>
      <c r="E110" s="226">
        <v>5.4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2"/>
      <c r="AA110" s="212"/>
      <c r="AB110" s="212"/>
      <c r="AC110" s="212"/>
      <c r="AD110" s="212"/>
      <c r="AE110" s="212"/>
      <c r="AF110" s="212"/>
      <c r="AG110" s="212" t="s">
        <v>140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ht="22.5" outlineLevel="1" x14ac:dyDescent="0.2">
      <c r="A111" s="237">
        <v>37</v>
      </c>
      <c r="B111" s="238" t="s">
        <v>272</v>
      </c>
      <c r="C111" s="257" t="s">
        <v>273</v>
      </c>
      <c r="D111" s="239" t="s">
        <v>172</v>
      </c>
      <c r="E111" s="240">
        <v>1.5525</v>
      </c>
      <c r="F111" s="241"/>
      <c r="G111" s="242">
        <f>ROUND(E111*F111,2)</f>
        <v>0</v>
      </c>
      <c r="H111" s="241"/>
      <c r="I111" s="242">
        <f>ROUND(E111*H111,2)</f>
        <v>0</v>
      </c>
      <c r="J111" s="241"/>
      <c r="K111" s="242">
        <f>ROUND(E111*J111,2)</f>
        <v>0</v>
      </c>
      <c r="L111" s="242">
        <v>12</v>
      </c>
      <c r="M111" s="242">
        <f>G111*(1+L111/100)</f>
        <v>0</v>
      </c>
      <c r="N111" s="240">
        <v>0</v>
      </c>
      <c r="O111" s="240">
        <f>ROUND(E111*N111,2)</f>
        <v>0</v>
      </c>
      <c r="P111" s="240">
        <v>1.4</v>
      </c>
      <c r="Q111" s="240">
        <f>ROUND(E111*P111,2)</f>
        <v>2.17</v>
      </c>
      <c r="R111" s="242" t="s">
        <v>244</v>
      </c>
      <c r="S111" s="242" t="s">
        <v>129</v>
      </c>
      <c r="T111" s="243" t="s">
        <v>129</v>
      </c>
      <c r="U111" s="223">
        <v>0.875</v>
      </c>
      <c r="V111" s="223">
        <f>ROUND(E111*U111,2)</f>
        <v>1.36</v>
      </c>
      <c r="W111" s="223"/>
      <c r="X111" s="223" t="s">
        <v>130</v>
      </c>
      <c r="Y111" s="223" t="s">
        <v>131</v>
      </c>
      <c r="Z111" s="212"/>
      <c r="AA111" s="212"/>
      <c r="AB111" s="212"/>
      <c r="AC111" s="212"/>
      <c r="AD111" s="212"/>
      <c r="AE111" s="212"/>
      <c r="AF111" s="212"/>
      <c r="AG111" s="212" t="s">
        <v>132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">
      <c r="A112" s="219"/>
      <c r="B112" s="220"/>
      <c r="C112" s="259" t="s">
        <v>274</v>
      </c>
      <c r="D112" s="225"/>
      <c r="E112" s="226">
        <v>1.5525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2"/>
      <c r="AA112" s="212"/>
      <c r="AB112" s="212"/>
      <c r="AC112" s="212"/>
      <c r="AD112" s="212"/>
      <c r="AE112" s="212"/>
      <c r="AF112" s="212"/>
      <c r="AG112" s="212" t="s">
        <v>140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37">
        <v>38</v>
      </c>
      <c r="B113" s="238" t="s">
        <v>275</v>
      </c>
      <c r="C113" s="257" t="s">
        <v>276</v>
      </c>
      <c r="D113" s="239" t="s">
        <v>127</v>
      </c>
      <c r="E113" s="240">
        <v>4</v>
      </c>
      <c r="F113" s="241"/>
      <c r="G113" s="242">
        <f>ROUND(E113*F113,2)</f>
        <v>0</v>
      </c>
      <c r="H113" s="241"/>
      <c r="I113" s="242">
        <f>ROUND(E113*H113,2)</f>
        <v>0</v>
      </c>
      <c r="J113" s="241"/>
      <c r="K113" s="242">
        <f>ROUND(E113*J113,2)</f>
        <v>0</v>
      </c>
      <c r="L113" s="242">
        <v>12</v>
      </c>
      <c r="M113" s="242">
        <f>G113*(1+L113/100)</f>
        <v>0</v>
      </c>
      <c r="N113" s="240">
        <v>0</v>
      </c>
      <c r="O113" s="240">
        <f>ROUND(E113*N113,2)</f>
        <v>0</v>
      </c>
      <c r="P113" s="240">
        <v>0</v>
      </c>
      <c r="Q113" s="240">
        <f>ROUND(E113*P113,2)</f>
        <v>0</v>
      </c>
      <c r="R113" s="242" t="s">
        <v>244</v>
      </c>
      <c r="S113" s="242" t="s">
        <v>129</v>
      </c>
      <c r="T113" s="243" t="s">
        <v>129</v>
      </c>
      <c r="U113" s="223">
        <v>0.05</v>
      </c>
      <c r="V113" s="223">
        <f>ROUND(E113*U113,2)</f>
        <v>0.2</v>
      </c>
      <c r="W113" s="223"/>
      <c r="X113" s="223" t="s">
        <v>130</v>
      </c>
      <c r="Y113" s="223" t="s">
        <v>131</v>
      </c>
      <c r="Z113" s="212"/>
      <c r="AA113" s="212"/>
      <c r="AB113" s="212"/>
      <c r="AC113" s="212"/>
      <c r="AD113" s="212"/>
      <c r="AE113" s="212"/>
      <c r="AF113" s="212"/>
      <c r="AG113" s="212" t="s">
        <v>132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">
      <c r="A114" s="219"/>
      <c r="B114" s="220"/>
      <c r="C114" s="258" t="s">
        <v>277</v>
      </c>
      <c r="D114" s="244"/>
      <c r="E114" s="244"/>
      <c r="F114" s="244"/>
      <c r="G114" s="244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2"/>
      <c r="AA114" s="212"/>
      <c r="AB114" s="212"/>
      <c r="AC114" s="212"/>
      <c r="AD114" s="212"/>
      <c r="AE114" s="212"/>
      <c r="AF114" s="212"/>
      <c r="AG114" s="212" t="s">
        <v>134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37">
        <v>39</v>
      </c>
      <c r="B115" s="238" t="s">
        <v>278</v>
      </c>
      <c r="C115" s="257" t="s">
        <v>279</v>
      </c>
      <c r="D115" s="239" t="s">
        <v>127</v>
      </c>
      <c r="E115" s="240">
        <v>4</v>
      </c>
      <c r="F115" s="241"/>
      <c r="G115" s="242">
        <f>ROUND(E115*F115,2)</f>
        <v>0</v>
      </c>
      <c r="H115" s="241"/>
      <c r="I115" s="242">
        <f>ROUND(E115*H115,2)</f>
        <v>0</v>
      </c>
      <c r="J115" s="241"/>
      <c r="K115" s="242">
        <f>ROUND(E115*J115,2)</f>
        <v>0</v>
      </c>
      <c r="L115" s="242">
        <v>12</v>
      </c>
      <c r="M115" s="242">
        <f>G115*(1+L115/100)</f>
        <v>0</v>
      </c>
      <c r="N115" s="240">
        <v>0</v>
      </c>
      <c r="O115" s="240">
        <f>ROUND(E115*N115,2)</f>
        <v>0</v>
      </c>
      <c r="P115" s="240">
        <v>0</v>
      </c>
      <c r="Q115" s="240">
        <f>ROUND(E115*P115,2)</f>
        <v>0</v>
      </c>
      <c r="R115" s="242" t="s">
        <v>244</v>
      </c>
      <c r="S115" s="242" t="s">
        <v>129</v>
      </c>
      <c r="T115" s="243" t="s">
        <v>129</v>
      </c>
      <c r="U115" s="223">
        <v>0.14000000000000001</v>
      </c>
      <c r="V115" s="223">
        <f>ROUND(E115*U115,2)</f>
        <v>0.56000000000000005</v>
      </c>
      <c r="W115" s="223"/>
      <c r="X115" s="223" t="s">
        <v>130</v>
      </c>
      <c r="Y115" s="223" t="s">
        <v>131</v>
      </c>
      <c r="Z115" s="212"/>
      <c r="AA115" s="212"/>
      <c r="AB115" s="212"/>
      <c r="AC115" s="212"/>
      <c r="AD115" s="212"/>
      <c r="AE115" s="212"/>
      <c r="AF115" s="212"/>
      <c r="AG115" s="212" t="s">
        <v>132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2" x14ac:dyDescent="0.2">
      <c r="A116" s="219"/>
      <c r="B116" s="220"/>
      <c r="C116" s="258" t="s">
        <v>280</v>
      </c>
      <c r="D116" s="244"/>
      <c r="E116" s="244"/>
      <c r="F116" s="244"/>
      <c r="G116" s="244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2"/>
      <c r="AA116" s="212"/>
      <c r="AB116" s="212"/>
      <c r="AC116" s="212"/>
      <c r="AD116" s="212"/>
      <c r="AE116" s="212"/>
      <c r="AF116" s="212"/>
      <c r="AG116" s="212" t="s">
        <v>134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33.75" outlineLevel="1" x14ac:dyDescent="0.2">
      <c r="A117" s="237">
        <v>40</v>
      </c>
      <c r="B117" s="238" t="s">
        <v>281</v>
      </c>
      <c r="C117" s="257" t="s">
        <v>282</v>
      </c>
      <c r="D117" s="239" t="s">
        <v>137</v>
      </c>
      <c r="E117" s="240">
        <v>6</v>
      </c>
      <c r="F117" s="241"/>
      <c r="G117" s="242">
        <f>ROUND(E117*F117,2)</f>
        <v>0</v>
      </c>
      <c r="H117" s="241"/>
      <c r="I117" s="242">
        <f>ROUND(E117*H117,2)</f>
        <v>0</v>
      </c>
      <c r="J117" s="241"/>
      <c r="K117" s="242">
        <f>ROUND(E117*J117,2)</f>
        <v>0</v>
      </c>
      <c r="L117" s="242">
        <v>12</v>
      </c>
      <c r="M117" s="242">
        <f>G117*(1+L117/100)</f>
        <v>0</v>
      </c>
      <c r="N117" s="240">
        <v>1.17E-3</v>
      </c>
      <c r="O117" s="240">
        <f>ROUND(E117*N117,2)</f>
        <v>0.01</v>
      </c>
      <c r="P117" s="240">
        <v>7.5999999999999998E-2</v>
      </c>
      <c r="Q117" s="240">
        <f>ROUND(E117*P117,2)</f>
        <v>0.46</v>
      </c>
      <c r="R117" s="242" t="s">
        <v>244</v>
      </c>
      <c r="S117" s="242" t="s">
        <v>129</v>
      </c>
      <c r="T117" s="243" t="s">
        <v>129</v>
      </c>
      <c r="U117" s="223">
        <v>0.93899999999999995</v>
      </c>
      <c r="V117" s="223">
        <f>ROUND(E117*U117,2)</f>
        <v>5.63</v>
      </c>
      <c r="W117" s="223"/>
      <c r="X117" s="223" t="s">
        <v>130</v>
      </c>
      <c r="Y117" s="223" t="s">
        <v>131</v>
      </c>
      <c r="Z117" s="212"/>
      <c r="AA117" s="212"/>
      <c r="AB117" s="212"/>
      <c r="AC117" s="212"/>
      <c r="AD117" s="212"/>
      <c r="AE117" s="212"/>
      <c r="AF117" s="212"/>
      <c r="AG117" s="212" t="s">
        <v>132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 x14ac:dyDescent="0.2">
      <c r="A118" s="219"/>
      <c r="B118" s="220"/>
      <c r="C118" s="259" t="s">
        <v>283</v>
      </c>
      <c r="D118" s="225"/>
      <c r="E118" s="226">
        <v>6</v>
      </c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2"/>
      <c r="AA118" s="212"/>
      <c r="AB118" s="212"/>
      <c r="AC118" s="212"/>
      <c r="AD118" s="212"/>
      <c r="AE118" s="212"/>
      <c r="AF118" s="212"/>
      <c r="AG118" s="212" t="s">
        <v>140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33.75" outlineLevel="1" x14ac:dyDescent="0.2">
      <c r="A119" s="237">
        <v>41</v>
      </c>
      <c r="B119" s="238" t="s">
        <v>284</v>
      </c>
      <c r="C119" s="257" t="s">
        <v>285</v>
      </c>
      <c r="D119" s="239" t="s">
        <v>137</v>
      </c>
      <c r="E119" s="240">
        <v>10.32</v>
      </c>
      <c r="F119" s="241"/>
      <c r="G119" s="242">
        <f>ROUND(E119*F119,2)</f>
        <v>0</v>
      </c>
      <c r="H119" s="241"/>
      <c r="I119" s="242">
        <f>ROUND(E119*H119,2)</f>
        <v>0</v>
      </c>
      <c r="J119" s="241"/>
      <c r="K119" s="242">
        <f>ROUND(E119*J119,2)</f>
        <v>0</v>
      </c>
      <c r="L119" s="242">
        <v>12</v>
      </c>
      <c r="M119" s="242">
        <f>G119*(1+L119/100)</f>
        <v>0</v>
      </c>
      <c r="N119" s="240">
        <v>1E-3</v>
      </c>
      <c r="O119" s="240">
        <f>ROUND(E119*N119,2)</f>
        <v>0.01</v>
      </c>
      <c r="P119" s="240">
        <v>6.3E-2</v>
      </c>
      <c r="Q119" s="240">
        <f>ROUND(E119*P119,2)</f>
        <v>0.65</v>
      </c>
      <c r="R119" s="242" t="s">
        <v>244</v>
      </c>
      <c r="S119" s="242" t="s">
        <v>129</v>
      </c>
      <c r="T119" s="243" t="s">
        <v>129</v>
      </c>
      <c r="U119" s="223">
        <v>0.71799999999999997</v>
      </c>
      <c r="V119" s="223">
        <f>ROUND(E119*U119,2)</f>
        <v>7.41</v>
      </c>
      <c r="W119" s="223"/>
      <c r="X119" s="223" t="s">
        <v>130</v>
      </c>
      <c r="Y119" s="223" t="s">
        <v>131</v>
      </c>
      <c r="Z119" s="212"/>
      <c r="AA119" s="212"/>
      <c r="AB119" s="212"/>
      <c r="AC119" s="212"/>
      <c r="AD119" s="212"/>
      <c r="AE119" s="212"/>
      <c r="AF119" s="212"/>
      <c r="AG119" s="212" t="s">
        <v>132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">
      <c r="A120" s="219"/>
      <c r="B120" s="220"/>
      <c r="C120" s="259" t="s">
        <v>286</v>
      </c>
      <c r="D120" s="225"/>
      <c r="E120" s="226">
        <v>10.32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2"/>
      <c r="AA120" s="212"/>
      <c r="AB120" s="212"/>
      <c r="AC120" s="212"/>
      <c r="AD120" s="212"/>
      <c r="AE120" s="212"/>
      <c r="AF120" s="212"/>
      <c r="AG120" s="212" t="s">
        <v>140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37">
        <v>42</v>
      </c>
      <c r="B121" s="238" t="s">
        <v>287</v>
      </c>
      <c r="C121" s="257" t="s">
        <v>288</v>
      </c>
      <c r="D121" s="239" t="s">
        <v>152</v>
      </c>
      <c r="E121" s="240">
        <v>8.6</v>
      </c>
      <c r="F121" s="241"/>
      <c r="G121" s="242">
        <f>ROUND(E121*F121,2)</f>
        <v>0</v>
      </c>
      <c r="H121" s="241"/>
      <c r="I121" s="242">
        <f>ROUND(E121*H121,2)</f>
        <v>0</v>
      </c>
      <c r="J121" s="241"/>
      <c r="K121" s="242">
        <f>ROUND(E121*J121,2)</f>
        <v>0</v>
      </c>
      <c r="L121" s="242">
        <v>12</v>
      </c>
      <c r="M121" s="242">
        <f>G121*(1+L121/100)</f>
        <v>0</v>
      </c>
      <c r="N121" s="240">
        <v>0</v>
      </c>
      <c r="O121" s="240">
        <f>ROUND(E121*N121,2)</f>
        <v>0</v>
      </c>
      <c r="P121" s="240">
        <v>4.6000000000000001E-4</v>
      </c>
      <c r="Q121" s="240">
        <f>ROUND(E121*P121,2)</f>
        <v>0</v>
      </c>
      <c r="R121" s="242" t="s">
        <v>244</v>
      </c>
      <c r="S121" s="242" t="s">
        <v>129</v>
      </c>
      <c r="T121" s="243" t="s">
        <v>129</v>
      </c>
      <c r="U121" s="223">
        <v>2.0249999999999999</v>
      </c>
      <c r="V121" s="223">
        <f>ROUND(E121*U121,2)</f>
        <v>17.420000000000002</v>
      </c>
      <c r="W121" s="223"/>
      <c r="X121" s="223" t="s">
        <v>130</v>
      </c>
      <c r="Y121" s="223" t="s">
        <v>131</v>
      </c>
      <c r="Z121" s="212"/>
      <c r="AA121" s="212"/>
      <c r="AB121" s="212"/>
      <c r="AC121" s="212"/>
      <c r="AD121" s="212"/>
      <c r="AE121" s="212"/>
      <c r="AF121" s="212"/>
      <c r="AG121" s="212" t="s">
        <v>132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 x14ac:dyDescent="0.2">
      <c r="A122" s="219"/>
      <c r="B122" s="220"/>
      <c r="C122" s="259" t="s">
        <v>289</v>
      </c>
      <c r="D122" s="225"/>
      <c r="E122" s="226">
        <v>8.6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2"/>
      <c r="AA122" s="212"/>
      <c r="AB122" s="212"/>
      <c r="AC122" s="212"/>
      <c r="AD122" s="212"/>
      <c r="AE122" s="212"/>
      <c r="AF122" s="212"/>
      <c r="AG122" s="212" t="s">
        <v>140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37">
        <v>43</v>
      </c>
      <c r="B123" s="238" t="s">
        <v>290</v>
      </c>
      <c r="C123" s="257" t="s">
        <v>291</v>
      </c>
      <c r="D123" s="239" t="s">
        <v>152</v>
      </c>
      <c r="E123" s="240">
        <v>31.5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12</v>
      </c>
      <c r="M123" s="242">
        <f>G123*(1+L123/100)</f>
        <v>0</v>
      </c>
      <c r="N123" s="240">
        <v>0</v>
      </c>
      <c r="O123" s="240">
        <f>ROUND(E123*N123,2)</f>
        <v>0</v>
      </c>
      <c r="P123" s="240">
        <v>4.6000000000000001E-4</v>
      </c>
      <c r="Q123" s="240">
        <f>ROUND(E123*P123,2)</f>
        <v>0.01</v>
      </c>
      <c r="R123" s="242" t="s">
        <v>244</v>
      </c>
      <c r="S123" s="242" t="s">
        <v>129</v>
      </c>
      <c r="T123" s="243" t="s">
        <v>129</v>
      </c>
      <c r="U123" s="223">
        <v>2</v>
      </c>
      <c r="V123" s="223">
        <f>ROUND(E123*U123,2)</f>
        <v>63</v>
      </c>
      <c r="W123" s="223"/>
      <c r="X123" s="223" t="s">
        <v>130</v>
      </c>
      <c r="Y123" s="223" t="s">
        <v>131</v>
      </c>
      <c r="Z123" s="212"/>
      <c r="AA123" s="212"/>
      <c r="AB123" s="212"/>
      <c r="AC123" s="212"/>
      <c r="AD123" s="212"/>
      <c r="AE123" s="212"/>
      <c r="AF123" s="212"/>
      <c r="AG123" s="212" t="s">
        <v>132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">
      <c r="A124" s="219"/>
      <c r="B124" s="220"/>
      <c r="C124" s="259" t="s">
        <v>292</v>
      </c>
      <c r="D124" s="225"/>
      <c r="E124" s="226">
        <v>3.6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2"/>
      <c r="AA124" s="212"/>
      <c r="AB124" s="212"/>
      <c r="AC124" s="212"/>
      <c r="AD124" s="212"/>
      <c r="AE124" s="212"/>
      <c r="AF124" s="212"/>
      <c r="AG124" s="212" t="s">
        <v>140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">
      <c r="A125" s="219"/>
      <c r="B125" s="220"/>
      <c r="C125" s="259" t="s">
        <v>293</v>
      </c>
      <c r="D125" s="225"/>
      <c r="E125" s="226">
        <v>2.7</v>
      </c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2"/>
      <c r="AA125" s="212"/>
      <c r="AB125" s="212"/>
      <c r="AC125" s="212"/>
      <c r="AD125" s="212"/>
      <c r="AE125" s="212"/>
      <c r="AF125" s="212"/>
      <c r="AG125" s="212" t="s">
        <v>140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3" x14ac:dyDescent="0.2">
      <c r="A126" s="219"/>
      <c r="B126" s="220"/>
      <c r="C126" s="260" t="s">
        <v>294</v>
      </c>
      <c r="D126" s="227"/>
      <c r="E126" s="228">
        <v>25.2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2"/>
      <c r="AA126" s="212"/>
      <c r="AB126" s="212"/>
      <c r="AC126" s="212"/>
      <c r="AD126" s="212"/>
      <c r="AE126" s="212"/>
      <c r="AF126" s="212"/>
      <c r="AG126" s="212" t="s">
        <v>140</v>
      </c>
      <c r="AH126" s="212">
        <v>4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1" x14ac:dyDescent="0.2">
      <c r="A127" s="237">
        <v>44</v>
      </c>
      <c r="B127" s="238" t="s">
        <v>295</v>
      </c>
      <c r="C127" s="257" t="s">
        <v>296</v>
      </c>
      <c r="D127" s="239" t="s">
        <v>127</v>
      </c>
      <c r="E127" s="240">
        <v>2</v>
      </c>
      <c r="F127" s="241"/>
      <c r="G127" s="242">
        <f>ROUND(E127*F127,2)</f>
        <v>0</v>
      </c>
      <c r="H127" s="241"/>
      <c r="I127" s="242">
        <f>ROUND(E127*H127,2)</f>
        <v>0</v>
      </c>
      <c r="J127" s="241"/>
      <c r="K127" s="242">
        <f>ROUND(E127*J127,2)</f>
        <v>0</v>
      </c>
      <c r="L127" s="242">
        <v>12</v>
      </c>
      <c r="M127" s="242">
        <f>G127*(1+L127/100)</f>
        <v>0</v>
      </c>
      <c r="N127" s="240">
        <v>3.4000000000000002E-4</v>
      </c>
      <c r="O127" s="240">
        <f>ROUND(E127*N127,2)</f>
        <v>0</v>
      </c>
      <c r="P127" s="240">
        <v>3.1E-2</v>
      </c>
      <c r="Q127" s="240">
        <f>ROUND(E127*P127,2)</f>
        <v>0.06</v>
      </c>
      <c r="R127" s="242" t="s">
        <v>244</v>
      </c>
      <c r="S127" s="242" t="s">
        <v>129</v>
      </c>
      <c r="T127" s="243" t="s">
        <v>129</v>
      </c>
      <c r="U127" s="223">
        <v>0.32</v>
      </c>
      <c r="V127" s="223">
        <f>ROUND(E127*U127,2)</f>
        <v>0.64</v>
      </c>
      <c r="W127" s="223"/>
      <c r="X127" s="223" t="s">
        <v>130</v>
      </c>
      <c r="Y127" s="223" t="s">
        <v>131</v>
      </c>
      <c r="Z127" s="212"/>
      <c r="AA127" s="212"/>
      <c r="AB127" s="212"/>
      <c r="AC127" s="212"/>
      <c r="AD127" s="212"/>
      <c r="AE127" s="212"/>
      <c r="AF127" s="212"/>
      <c r="AG127" s="212" t="s">
        <v>132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19"/>
      <c r="B128" s="220"/>
      <c r="C128" s="258" t="s">
        <v>297</v>
      </c>
      <c r="D128" s="244"/>
      <c r="E128" s="244"/>
      <c r="F128" s="244"/>
      <c r="G128" s="244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2"/>
      <c r="AA128" s="212"/>
      <c r="AB128" s="212"/>
      <c r="AC128" s="212"/>
      <c r="AD128" s="212"/>
      <c r="AE128" s="212"/>
      <c r="AF128" s="212"/>
      <c r="AG128" s="212" t="s">
        <v>134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2" x14ac:dyDescent="0.2">
      <c r="A129" s="219"/>
      <c r="B129" s="220"/>
      <c r="C129" s="259" t="s">
        <v>184</v>
      </c>
      <c r="D129" s="225"/>
      <c r="E129" s="226">
        <v>2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2"/>
      <c r="AA129" s="212"/>
      <c r="AB129" s="212"/>
      <c r="AC129" s="212"/>
      <c r="AD129" s="212"/>
      <c r="AE129" s="212"/>
      <c r="AF129" s="212"/>
      <c r="AG129" s="212" t="s">
        <v>140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22.5" outlineLevel="1" x14ac:dyDescent="0.2">
      <c r="A130" s="237">
        <v>45</v>
      </c>
      <c r="B130" s="238" t="s">
        <v>298</v>
      </c>
      <c r="C130" s="257" t="s">
        <v>299</v>
      </c>
      <c r="D130" s="239" t="s">
        <v>127</v>
      </c>
      <c r="E130" s="240">
        <v>7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12</v>
      </c>
      <c r="M130" s="242">
        <f>G130*(1+L130/100)</f>
        <v>0</v>
      </c>
      <c r="N130" s="240">
        <v>0</v>
      </c>
      <c r="O130" s="240">
        <f>ROUND(E130*N130,2)</f>
        <v>0</v>
      </c>
      <c r="P130" s="240">
        <v>8.0000000000000002E-3</v>
      </c>
      <c r="Q130" s="240">
        <f>ROUND(E130*P130,2)</f>
        <v>0.06</v>
      </c>
      <c r="R130" s="242" t="s">
        <v>244</v>
      </c>
      <c r="S130" s="242" t="s">
        <v>129</v>
      </c>
      <c r="T130" s="243" t="s">
        <v>129</v>
      </c>
      <c r="U130" s="223">
        <v>0.67200000000000004</v>
      </c>
      <c r="V130" s="223">
        <f>ROUND(E130*U130,2)</f>
        <v>4.7</v>
      </c>
      <c r="W130" s="223"/>
      <c r="X130" s="223" t="s">
        <v>130</v>
      </c>
      <c r="Y130" s="223" t="s">
        <v>131</v>
      </c>
      <c r="Z130" s="212"/>
      <c r="AA130" s="212"/>
      <c r="AB130" s="212"/>
      <c r="AC130" s="212"/>
      <c r="AD130" s="212"/>
      <c r="AE130" s="212"/>
      <c r="AF130" s="212"/>
      <c r="AG130" s="212" t="s">
        <v>132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2" x14ac:dyDescent="0.2">
      <c r="A131" s="219"/>
      <c r="B131" s="220"/>
      <c r="C131" s="258" t="s">
        <v>300</v>
      </c>
      <c r="D131" s="244"/>
      <c r="E131" s="244"/>
      <c r="F131" s="244"/>
      <c r="G131" s="244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2"/>
      <c r="AA131" s="212"/>
      <c r="AB131" s="212"/>
      <c r="AC131" s="212"/>
      <c r="AD131" s="212"/>
      <c r="AE131" s="212"/>
      <c r="AF131" s="212"/>
      <c r="AG131" s="212" t="s">
        <v>134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">
      <c r="A132" s="219"/>
      <c r="B132" s="220"/>
      <c r="C132" s="259" t="s">
        <v>301</v>
      </c>
      <c r="D132" s="225"/>
      <c r="E132" s="226">
        <v>2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2"/>
      <c r="AA132" s="212"/>
      <c r="AB132" s="212"/>
      <c r="AC132" s="212"/>
      <c r="AD132" s="212"/>
      <c r="AE132" s="212"/>
      <c r="AF132" s="212"/>
      <c r="AG132" s="212" t="s">
        <v>140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19"/>
      <c r="B133" s="220"/>
      <c r="C133" s="259" t="s">
        <v>302</v>
      </c>
      <c r="D133" s="225"/>
      <c r="E133" s="226">
        <v>2</v>
      </c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2"/>
      <c r="AA133" s="212"/>
      <c r="AB133" s="212"/>
      <c r="AC133" s="212"/>
      <c r="AD133" s="212"/>
      <c r="AE133" s="212"/>
      <c r="AF133" s="212"/>
      <c r="AG133" s="212" t="s">
        <v>140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19"/>
      <c r="B134" s="220"/>
      <c r="C134" s="259" t="s">
        <v>303</v>
      </c>
      <c r="D134" s="225"/>
      <c r="E134" s="226">
        <v>1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2"/>
      <c r="AA134" s="212"/>
      <c r="AB134" s="212"/>
      <c r="AC134" s="212"/>
      <c r="AD134" s="212"/>
      <c r="AE134" s="212"/>
      <c r="AF134" s="212"/>
      <c r="AG134" s="212" t="s">
        <v>140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19"/>
      <c r="B135" s="220"/>
      <c r="C135" s="259" t="s">
        <v>304</v>
      </c>
      <c r="D135" s="225"/>
      <c r="E135" s="226">
        <v>2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2"/>
      <c r="AA135" s="212"/>
      <c r="AB135" s="212"/>
      <c r="AC135" s="212"/>
      <c r="AD135" s="212"/>
      <c r="AE135" s="212"/>
      <c r="AF135" s="212"/>
      <c r="AG135" s="212" t="s">
        <v>140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ht="22.5" outlineLevel="1" x14ac:dyDescent="0.2">
      <c r="A136" s="237">
        <v>46</v>
      </c>
      <c r="B136" s="238" t="s">
        <v>305</v>
      </c>
      <c r="C136" s="257" t="s">
        <v>306</v>
      </c>
      <c r="D136" s="239" t="s">
        <v>127</v>
      </c>
      <c r="E136" s="240">
        <v>1</v>
      </c>
      <c r="F136" s="241"/>
      <c r="G136" s="242">
        <f>ROUND(E136*F136,2)</f>
        <v>0</v>
      </c>
      <c r="H136" s="241"/>
      <c r="I136" s="242">
        <f>ROUND(E136*H136,2)</f>
        <v>0</v>
      </c>
      <c r="J136" s="241"/>
      <c r="K136" s="242">
        <f>ROUND(E136*J136,2)</f>
        <v>0</v>
      </c>
      <c r="L136" s="242">
        <v>12</v>
      </c>
      <c r="M136" s="242">
        <f>G136*(1+L136/100)</f>
        <v>0</v>
      </c>
      <c r="N136" s="240">
        <v>3.4000000000000002E-4</v>
      </c>
      <c r="O136" s="240">
        <f>ROUND(E136*N136,2)</f>
        <v>0</v>
      </c>
      <c r="P136" s="240">
        <v>3.4000000000000002E-2</v>
      </c>
      <c r="Q136" s="240">
        <f>ROUND(E136*P136,2)</f>
        <v>0.03</v>
      </c>
      <c r="R136" s="242" t="s">
        <v>244</v>
      </c>
      <c r="S136" s="242" t="s">
        <v>129</v>
      </c>
      <c r="T136" s="243" t="s">
        <v>129</v>
      </c>
      <c r="U136" s="223">
        <v>1.087</v>
      </c>
      <c r="V136" s="223">
        <f>ROUND(E136*U136,2)</f>
        <v>1.0900000000000001</v>
      </c>
      <c r="W136" s="223"/>
      <c r="X136" s="223" t="s">
        <v>130</v>
      </c>
      <c r="Y136" s="223" t="s">
        <v>131</v>
      </c>
      <c r="Z136" s="212"/>
      <c r="AA136" s="212"/>
      <c r="AB136" s="212"/>
      <c r="AC136" s="212"/>
      <c r="AD136" s="212"/>
      <c r="AE136" s="212"/>
      <c r="AF136" s="212"/>
      <c r="AG136" s="212" t="s">
        <v>132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">
      <c r="A137" s="219"/>
      <c r="B137" s="220"/>
      <c r="C137" s="258" t="s">
        <v>300</v>
      </c>
      <c r="D137" s="244"/>
      <c r="E137" s="244"/>
      <c r="F137" s="244"/>
      <c r="G137" s="244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2"/>
      <c r="AA137" s="212"/>
      <c r="AB137" s="212"/>
      <c r="AC137" s="212"/>
      <c r="AD137" s="212"/>
      <c r="AE137" s="212"/>
      <c r="AF137" s="212"/>
      <c r="AG137" s="212" t="s">
        <v>134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">
      <c r="A138" s="219"/>
      <c r="B138" s="220"/>
      <c r="C138" s="259" t="s">
        <v>307</v>
      </c>
      <c r="D138" s="225"/>
      <c r="E138" s="226">
        <v>1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2"/>
      <c r="AA138" s="212"/>
      <c r="AB138" s="212"/>
      <c r="AC138" s="212"/>
      <c r="AD138" s="212"/>
      <c r="AE138" s="212"/>
      <c r="AF138" s="212"/>
      <c r="AG138" s="212" t="s">
        <v>140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37">
        <v>47</v>
      </c>
      <c r="B139" s="238" t="s">
        <v>308</v>
      </c>
      <c r="C139" s="257" t="s">
        <v>309</v>
      </c>
      <c r="D139" s="239" t="s">
        <v>152</v>
      </c>
      <c r="E139" s="240">
        <v>16</v>
      </c>
      <c r="F139" s="241"/>
      <c r="G139" s="242">
        <f>ROUND(E139*F139,2)</f>
        <v>0</v>
      </c>
      <c r="H139" s="241"/>
      <c r="I139" s="242">
        <f>ROUND(E139*H139,2)</f>
        <v>0</v>
      </c>
      <c r="J139" s="241"/>
      <c r="K139" s="242">
        <f>ROUND(E139*J139,2)</f>
        <v>0</v>
      </c>
      <c r="L139" s="242">
        <v>12</v>
      </c>
      <c r="M139" s="242">
        <f>G139*(1+L139/100)</f>
        <v>0</v>
      </c>
      <c r="N139" s="240">
        <v>4.8999999999999998E-4</v>
      </c>
      <c r="O139" s="240">
        <f>ROUND(E139*N139,2)</f>
        <v>0.01</v>
      </c>
      <c r="P139" s="240">
        <v>3.7999999999999999E-2</v>
      </c>
      <c r="Q139" s="240">
        <f>ROUND(E139*P139,2)</f>
        <v>0.61</v>
      </c>
      <c r="R139" s="242" t="s">
        <v>244</v>
      </c>
      <c r="S139" s="242" t="s">
        <v>129</v>
      </c>
      <c r="T139" s="243" t="s">
        <v>129</v>
      </c>
      <c r="U139" s="223">
        <v>0.59499999999999997</v>
      </c>
      <c r="V139" s="223">
        <f>ROUND(E139*U139,2)</f>
        <v>9.52</v>
      </c>
      <c r="W139" s="223"/>
      <c r="X139" s="223" t="s">
        <v>130</v>
      </c>
      <c r="Y139" s="223" t="s">
        <v>131</v>
      </c>
      <c r="Z139" s="212"/>
      <c r="AA139" s="212"/>
      <c r="AB139" s="212"/>
      <c r="AC139" s="212"/>
      <c r="AD139" s="212"/>
      <c r="AE139" s="212"/>
      <c r="AF139" s="212"/>
      <c r="AG139" s="212" t="s">
        <v>132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2" x14ac:dyDescent="0.2">
      <c r="A140" s="219"/>
      <c r="B140" s="220"/>
      <c r="C140" s="259" t="s">
        <v>310</v>
      </c>
      <c r="D140" s="225"/>
      <c r="E140" s="226">
        <v>16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2"/>
      <c r="AA140" s="212"/>
      <c r="AB140" s="212"/>
      <c r="AC140" s="212"/>
      <c r="AD140" s="212"/>
      <c r="AE140" s="212"/>
      <c r="AF140" s="212"/>
      <c r="AG140" s="212" t="s">
        <v>140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ht="22.5" outlineLevel="1" x14ac:dyDescent="0.2">
      <c r="A141" s="237">
        <v>48</v>
      </c>
      <c r="B141" s="238" t="s">
        <v>311</v>
      </c>
      <c r="C141" s="257" t="s">
        <v>312</v>
      </c>
      <c r="D141" s="239" t="s">
        <v>152</v>
      </c>
      <c r="E141" s="240">
        <v>5.4</v>
      </c>
      <c r="F141" s="241"/>
      <c r="G141" s="242">
        <f>ROUND(E141*F141,2)</f>
        <v>0</v>
      </c>
      <c r="H141" s="241"/>
      <c r="I141" s="242">
        <f>ROUND(E141*H141,2)</f>
        <v>0</v>
      </c>
      <c r="J141" s="241"/>
      <c r="K141" s="242">
        <f>ROUND(E141*J141,2)</f>
        <v>0</v>
      </c>
      <c r="L141" s="242">
        <v>12</v>
      </c>
      <c r="M141" s="242">
        <f>G141*(1+L141/100)</f>
        <v>0</v>
      </c>
      <c r="N141" s="240">
        <v>1.8079999999999999E-2</v>
      </c>
      <c r="O141" s="240">
        <f>ROUND(E141*N141,2)</f>
        <v>0.1</v>
      </c>
      <c r="P141" s="240">
        <v>0</v>
      </c>
      <c r="Q141" s="240">
        <f>ROUND(E141*P141,2)</f>
        <v>0</v>
      </c>
      <c r="R141" s="242" t="s">
        <v>244</v>
      </c>
      <c r="S141" s="242" t="s">
        <v>129</v>
      </c>
      <c r="T141" s="243" t="s">
        <v>129</v>
      </c>
      <c r="U141" s="223">
        <v>0.52</v>
      </c>
      <c r="V141" s="223">
        <f>ROUND(E141*U141,2)</f>
        <v>2.81</v>
      </c>
      <c r="W141" s="223"/>
      <c r="X141" s="223" t="s">
        <v>130</v>
      </c>
      <c r="Y141" s="223" t="s">
        <v>131</v>
      </c>
      <c r="Z141" s="212"/>
      <c r="AA141" s="212"/>
      <c r="AB141" s="212"/>
      <c r="AC141" s="212"/>
      <c r="AD141" s="212"/>
      <c r="AE141" s="212"/>
      <c r="AF141" s="212"/>
      <c r="AG141" s="212" t="s">
        <v>132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">
      <c r="A142" s="219"/>
      <c r="B142" s="220"/>
      <c r="C142" s="262" t="s">
        <v>313</v>
      </c>
      <c r="D142" s="253"/>
      <c r="E142" s="253"/>
      <c r="F142" s="253"/>
      <c r="G142" s="25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2"/>
      <c r="AA142" s="212"/>
      <c r="AB142" s="212"/>
      <c r="AC142" s="212"/>
      <c r="AD142" s="212"/>
      <c r="AE142" s="212"/>
      <c r="AF142" s="212"/>
      <c r="AG142" s="212" t="s">
        <v>314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2" x14ac:dyDescent="0.2">
      <c r="A143" s="219"/>
      <c r="B143" s="220"/>
      <c r="C143" s="259" t="s">
        <v>315</v>
      </c>
      <c r="D143" s="225"/>
      <c r="E143" s="226">
        <v>5.4</v>
      </c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2"/>
      <c r="AA143" s="212"/>
      <c r="AB143" s="212"/>
      <c r="AC143" s="212"/>
      <c r="AD143" s="212"/>
      <c r="AE143" s="212"/>
      <c r="AF143" s="212"/>
      <c r="AG143" s="212" t="s">
        <v>140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22.5" outlineLevel="1" x14ac:dyDescent="0.2">
      <c r="A144" s="237">
        <v>49</v>
      </c>
      <c r="B144" s="238" t="s">
        <v>316</v>
      </c>
      <c r="C144" s="257" t="s">
        <v>317</v>
      </c>
      <c r="D144" s="239" t="s">
        <v>137</v>
      </c>
      <c r="E144" s="240">
        <v>20.754000000000001</v>
      </c>
      <c r="F144" s="241"/>
      <c r="G144" s="242">
        <f>ROUND(E144*F144,2)</f>
        <v>0</v>
      </c>
      <c r="H144" s="241"/>
      <c r="I144" s="242">
        <f>ROUND(E144*H144,2)</f>
        <v>0</v>
      </c>
      <c r="J144" s="241"/>
      <c r="K144" s="242">
        <f>ROUND(E144*J144,2)</f>
        <v>0</v>
      </c>
      <c r="L144" s="242">
        <v>12</v>
      </c>
      <c r="M144" s="242">
        <f>G144*(1+L144/100)</f>
        <v>0</v>
      </c>
      <c r="N144" s="240">
        <v>0</v>
      </c>
      <c r="O144" s="240">
        <f>ROUND(E144*N144,2)</f>
        <v>0</v>
      </c>
      <c r="P144" s="240">
        <v>4.5999999999999999E-2</v>
      </c>
      <c r="Q144" s="240">
        <f>ROUND(E144*P144,2)</f>
        <v>0.95</v>
      </c>
      <c r="R144" s="242" t="s">
        <v>244</v>
      </c>
      <c r="S144" s="242" t="s">
        <v>129</v>
      </c>
      <c r="T144" s="243" t="s">
        <v>129</v>
      </c>
      <c r="U144" s="223">
        <v>0.26</v>
      </c>
      <c r="V144" s="223">
        <f>ROUND(E144*U144,2)</f>
        <v>5.4</v>
      </c>
      <c r="W144" s="223"/>
      <c r="X144" s="223" t="s">
        <v>130</v>
      </c>
      <c r="Y144" s="223" t="s">
        <v>131</v>
      </c>
      <c r="Z144" s="212"/>
      <c r="AA144" s="212"/>
      <c r="AB144" s="212"/>
      <c r="AC144" s="212"/>
      <c r="AD144" s="212"/>
      <c r="AE144" s="212"/>
      <c r="AF144" s="212"/>
      <c r="AG144" s="212" t="s">
        <v>132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">
      <c r="A145" s="219"/>
      <c r="B145" s="220"/>
      <c r="C145" s="259" t="s">
        <v>318</v>
      </c>
      <c r="D145" s="225"/>
      <c r="E145" s="226">
        <v>20.754000000000001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2"/>
      <c r="AA145" s="212"/>
      <c r="AB145" s="212"/>
      <c r="AC145" s="212"/>
      <c r="AD145" s="212"/>
      <c r="AE145" s="212"/>
      <c r="AF145" s="212"/>
      <c r="AG145" s="212" t="s">
        <v>140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22.5" outlineLevel="1" x14ac:dyDescent="0.2">
      <c r="A146" s="237">
        <v>50</v>
      </c>
      <c r="B146" s="238" t="s">
        <v>319</v>
      </c>
      <c r="C146" s="257" t="s">
        <v>320</v>
      </c>
      <c r="D146" s="239" t="s">
        <v>137</v>
      </c>
      <c r="E146" s="240">
        <v>26.1</v>
      </c>
      <c r="F146" s="241"/>
      <c r="G146" s="242">
        <f>ROUND(E146*F146,2)</f>
        <v>0</v>
      </c>
      <c r="H146" s="241"/>
      <c r="I146" s="242">
        <f>ROUND(E146*H146,2)</f>
        <v>0</v>
      </c>
      <c r="J146" s="241"/>
      <c r="K146" s="242">
        <f>ROUND(E146*J146,2)</f>
        <v>0</v>
      </c>
      <c r="L146" s="242">
        <v>12</v>
      </c>
      <c r="M146" s="242">
        <f>G146*(1+L146/100)</f>
        <v>0</v>
      </c>
      <c r="N146" s="240">
        <v>0</v>
      </c>
      <c r="O146" s="240">
        <f>ROUND(E146*N146,2)</f>
        <v>0</v>
      </c>
      <c r="P146" s="240">
        <v>6.8000000000000005E-2</v>
      </c>
      <c r="Q146" s="240">
        <f>ROUND(E146*P146,2)</f>
        <v>1.77</v>
      </c>
      <c r="R146" s="242" t="s">
        <v>244</v>
      </c>
      <c r="S146" s="242" t="s">
        <v>129</v>
      </c>
      <c r="T146" s="243" t="s">
        <v>129</v>
      </c>
      <c r="U146" s="223">
        <v>0.48</v>
      </c>
      <c r="V146" s="223">
        <f>ROUND(E146*U146,2)</f>
        <v>12.53</v>
      </c>
      <c r="W146" s="223"/>
      <c r="X146" s="223" t="s">
        <v>130</v>
      </c>
      <c r="Y146" s="223" t="s">
        <v>131</v>
      </c>
      <c r="Z146" s="212"/>
      <c r="AA146" s="212"/>
      <c r="AB146" s="212"/>
      <c r="AC146" s="212"/>
      <c r="AD146" s="212"/>
      <c r="AE146" s="212"/>
      <c r="AF146" s="212"/>
      <c r="AG146" s="212" t="s">
        <v>132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">
      <c r="A147" s="219"/>
      <c r="B147" s="220"/>
      <c r="C147" s="258" t="s">
        <v>321</v>
      </c>
      <c r="D147" s="244"/>
      <c r="E147" s="244"/>
      <c r="F147" s="244"/>
      <c r="G147" s="244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2"/>
      <c r="AA147" s="212"/>
      <c r="AB147" s="212"/>
      <c r="AC147" s="212"/>
      <c r="AD147" s="212"/>
      <c r="AE147" s="212"/>
      <c r="AF147" s="212"/>
      <c r="AG147" s="212" t="s">
        <v>134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">
      <c r="A148" s="219"/>
      <c r="B148" s="220"/>
      <c r="C148" s="259" t="s">
        <v>322</v>
      </c>
      <c r="D148" s="225"/>
      <c r="E148" s="226">
        <v>26.1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2"/>
      <c r="AA148" s="212"/>
      <c r="AB148" s="212"/>
      <c r="AC148" s="212"/>
      <c r="AD148" s="212"/>
      <c r="AE148" s="212"/>
      <c r="AF148" s="212"/>
      <c r="AG148" s="212" t="s">
        <v>140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2.5" outlineLevel="1" x14ac:dyDescent="0.2">
      <c r="A149" s="237">
        <v>51</v>
      </c>
      <c r="B149" s="238" t="s">
        <v>311</v>
      </c>
      <c r="C149" s="257" t="s">
        <v>312</v>
      </c>
      <c r="D149" s="239" t="s">
        <v>152</v>
      </c>
      <c r="E149" s="240">
        <v>16.5</v>
      </c>
      <c r="F149" s="241"/>
      <c r="G149" s="242">
        <f>ROUND(E149*F149,2)</f>
        <v>0</v>
      </c>
      <c r="H149" s="241"/>
      <c r="I149" s="242">
        <f>ROUND(E149*H149,2)</f>
        <v>0</v>
      </c>
      <c r="J149" s="241"/>
      <c r="K149" s="242">
        <f>ROUND(E149*J149,2)</f>
        <v>0</v>
      </c>
      <c r="L149" s="242">
        <v>12</v>
      </c>
      <c r="M149" s="242">
        <f>G149*(1+L149/100)</f>
        <v>0</v>
      </c>
      <c r="N149" s="240">
        <v>1.805E-2</v>
      </c>
      <c r="O149" s="240">
        <f>ROUND(E149*N149,2)</f>
        <v>0.3</v>
      </c>
      <c r="P149" s="240">
        <v>0</v>
      </c>
      <c r="Q149" s="240">
        <f>ROUND(E149*P149,2)</f>
        <v>0</v>
      </c>
      <c r="R149" s="242" t="s">
        <v>244</v>
      </c>
      <c r="S149" s="242" t="s">
        <v>129</v>
      </c>
      <c r="T149" s="243" t="s">
        <v>129</v>
      </c>
      <c r="U149" s="223">
        <v>0</v>
      </c>
      <c r="V149" s="223">
        <f>ROUND(E149*U149,2)</f>
        <v>0</v>
      </c>
      <c r="W149" s="223"/>
      <c r="X149" s="223" t="s">
        <v>323</v>
      </c>
      <c r="Y149" s="223" t="s">
        <v>131</v>
      </c>
      <c r="Z149" s="212"/>
      <c r="AA149" s="212"/>
      <c r="AB149" s="212"/>
      <c r="AC149" s="212"/>
      <c r="AD149" s="212"/>
      <c r="AE149" s="212"/>
      <c r="AF149" s="212"/>
      <c r="AG149" s="212" t="s">
        <v>324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">
      <c r="A150" s="219"/>
      <c r="B150" s="220"/>
      <c r="C150" s="259" t="s">
        <v>325</v>
      </c>
      <c r="D150" s="225"/>
      <c r="E150" s="226">
        <v>16.5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2"/>
      <c r="AA150" s="212"/>
      <c r="AB150" s="212"/>
      <c r="AC150" s="212"/>
      <c r="AD150" s="212"/>
      <c r="AE150" s="212"/>
      <c r="AF150" s="212"/>
      <c r="AG150" s="212" t="s">
        <v>140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x14ac:dyDescent="0.2">
      <c r="A151" s="230" t="s">
        <v>123</v>
      </c>
      <c r="B151" s="231" t="s">
        <v>77</v>
      </c>
      <c r="C151" s="256" t="s">
        <v>78</v>
      </c>
      <c r="D151" s="232"/>
      <c r="E151" s="233"/>
      <c r="F151" s="234"/>
      <c r="G151" s="234">
        <f>SUMIF(AG152:AG153,"&lt;&gt;NOR",G152:G153)</f>
        <v>0</v>
      </c>
      <c r="H151" s="234"/>
      <c r="I151" s="234">
        <f>SUM(I152:I153)</f>
        <v>0</v>
      </c>
      <c r="J151" s="234"/>
      <c r="K151" s="234">
        <f>SUM(K152:K153)</f>
        <v>0</v>
      </c>
      <c r="L151" s="234"/>
      <c r="M151" s="234">
        <f>SUM(M152:M153)</f>
        <v>0</v>
      </c>
      <c r="N151" s="233"/>
      <c r="O151" s="233">
        <f>SUM(O152:O153)</f>
        <v>0</v>
      </c>
      <c r="P151" s="233"/>
      <c r="Q151" s="233">
        <f>SUM(Q152:Q153)</f>
        <v>0</v>
      </c>
      <c r="R151" s="234"/>
      <c r="S151" s="234"/>
      <c r="T151" s="235"/>
      <c r="U151" s="229"/>
      <c r="V151" s="229">
        <f>SUM(V152:V153)</f>
        <v>108.51</v>
      </c>
      <c r="W151" s="229"/>
      <c r="X151" s="229"/>
      <c r="Y151" s="229"/>
      <c r="AG151" t="s">
        <v>124</v>
      </c>
    </row>
    <row r="152" spans="1:60" ht="22.5" outlineLevel="1" x14ac:dyDescent="0.2">
      <c r="A152" s="237">
        <v>52</v>
      </c>
      <c r="B152" s="238" t="s">
        <v>326</v>
      </c>
      <c r="C152" s="257" t="s">
        <v>327</v>
      </c>
      <c r="D152" s="239" t="s">
        <v>146</v>
      </c>
      <c r="E152" s="240">
        <v>19.729179999999999</v>
      </c>
      <c r="F152" s="241"/>
      <c r="G152" s="242">
        <f>ROUND(E152*F152,2)</f>
        <v>0</v>
      </c>
      <c r="H152" s="241"/>
      <c r="I152" s="242">
        <f>ROUND(E152*H152,2)</f>
        <v>0</v>
      </c>
      <c r="J152" s="241"/>
      <c r="K152" s="242">
        <f>ROUND(E152*J152,2)</f>
        <v>0</v>
      </c>
      <c r="L152" s="242">
        <v>12</v>
      </c>
      <c r="M152" s="242">
        <f>G152*(1+L152/100)</f>
        <v>0</v>
      </c>
      <c r="N152" s="240">
        <v>0</v>
      </c>
      <c r="O152" s="240">
        <f>ROUND(E152*N152,2)</f>
        <v>0</v>
      </c>
      <c r="P152" s="240">
        <v>0</v>
      </c>
      <c r="Q152" s="240">
        <f>ROUND(E152*P152,2)</f>
        <v>0</v>
      </c>
      <c r="R152" s="242" t="s">
        <v>128</v>
      </c>
      <c r="S152" s="242" t="s">
        <v>129</v>
      </c>
      <c r="T152" s="243" t="s">
        <v>129</v>
      </c>
      <c r="U152" s="223">
        <v>5.5</v>
      </c>
      <c r="V152" s="223">
        <f>ROUND(E152*U152,2)</f>
        <v>108.51</v>
      </c>
      <c r="W152" s="223"/>
      <c r="X152" s="223" t="s">
        <v>328</v>
      </c>
      <c r="Y152" s="223" t="s">
        <v>131</v>
      </c>
      <c r="Z152" s="212"/>
      <c r="AA152" s="212"/>
      <c r="AB152" s="212"/>
      <c r="AC152" s="212"/>
      <c r="AD152" s="212"/>
      <c r="AE152" s="212"/>
      <c r="AF152" s="212"/>
      <c r="AG152" s="212" t="s">
        <v>329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">
      <c r="A153" s="219"/>
      <c r="B153" s="220"/>
      <c r="C153" s="258" t="s">
        <v>330</v>
      </c>
      <c r="D153" s="244"/>
      <c r="E153" s="244"/>
      <c r="F153" s="244"/>
      <c r="G153" s="244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2"/>
      <c r="AA153" s="212"/>
      <c r="AB153" s="212"/>
      <c r="AC153" s="212"/>
      <c r="AD153" s="212"/>
      <c r="AE153" s="212"/>
      <c r="AF153" s="212"/>
      <c r="AG153" s="212" t="s">
        <v>134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x14ac:dyDescent="0.2">
      <c r="A154" s="230" t="s">
        <v>123</v>
      </c>
      <c r="B154" s="231" t="s">
        <v>79</v>
      </c>
      <c r="C154" s="256" t="s">
        <v>80</v>
      </c>
      <c r="D154" s="232"/>
      <c r="E154" s="233"/>
      <c r="F154" s="234"/>
      <c r="G154" s="234">
        <f>SUMIF(AG155:AG162,"&lt;&gt;NOR",G155:G162)</f>
        <v>0</v>
      </c>
      <c r="H154" s="234"/>
      <c r="I154" s="234">
        <f>SUM(I155:I162)</f>
        <v>0</v>
      </c>
      <c r="J154" s="234"/>
      <c r="K154" s="234">
        <f>SUM(K155:K162)</f>
        <v>0</v>
      </c>
      <c r="L154" s="234"/>
      <c r="M154" s="234">
        <f>SUM(M155:M162)</f>
        <v>0</v>
      </c>
      <c r="N154" s="233"/>
      <c r="O154" s="233">
        <f>SUM(O155:O162)</f>
        <v>0.02</v>
      </c>
      <c r="P154" s="233"/>
      <c r="Q154" s="233">
        <f>SUM(Q155:Q162)</f>
        <v>0</v>
      </c>
      <c r="R154" s="234"/>
      <c r="S154" s="234"/>
      <c r="T154" s="235"/>
      <c r="U154" s="229"/>
      <c r="V154" s="229">
        <f>SUM(V155:V162)</f>
        <v>10.620000000000001</v>
      </c>
      <c r="W154" s="229"/>
      <c r="X154" s="229"/>
      <c r="Y154" s="229"/>
      <c r="AG154" t="s">
        <v>124</v>
      </c>
    </row>
    <row r="155" spans="1:60" outlineLevel="1" x14ac:dyDescent="0.2">
      <c r="A155" s="237">
        <v>53</v>
      </c>
      <c r="B155" s="238" t="s">
        <v>331</v>
      </c>
      <c r="C155" s="257" t="s">
        <v>332</v>
      </c>
      <c r="D155" s="239" t="s">
        <v>137</v>
      </c>
      <c r="E155" s="240">
        <v>5.94</v>
      </c>
      <c r="F155" s="241"/>
      <c r="G155" s="242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12</v>
      </c>
      <c r="M155" s="242">
        <f>G155*(1+L155/100)</f>
        <v>0</v>
      </c>
      <c r="N155" s="240">
        <v>8.8999999999999995E-4</v>
      </c>
      <c r="O155" s="240">
        <f>ROUND(E155*N155,2)</f>
        <v>0.01</v>
      </c>
      <c r="P155" s="240">
        <v>0</v>
      </c>
      <c r="Q155" s="240">
        <f>ROUND(E155*P155,2)</f>
        <v>0</v>
      </c>
      <c r="R155" s="242" t="s">
        <v>333</v>
      </c>
      <c r="S155" s="242" t="s">
        <v>129</v>
      </c>
      <c r="T155" s="243" t="s">
        <v>129</v>
      </c>
      <c r="U155" s="223">
        <v>0.59599999999999997</v>
      </c>
      <c r="V155" s="223">
        <f>ROUND(E155*U155,2)</f>
        <v>3.54</v>
      </c>
      <c r="W155" s="223"/>
      <c r="X155" s="223" t="s">
        <v>130</v>
      </c>
      <c r="Y155" s="223" t="s">
        <v>131</v>
      </c>
      <c r="Z155" s="212"/>
      <c r="AA155" s="212"/>
      <c r="AB155" s="212"/>
      <c r="AC155" s="212"/>
      <c r="AD155" s="212"/>
      <c r="AE155" s="212"/>
      <c r="AF155" s="212"/>
      <c r="AG155" s="212" t="s">
        <v>132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">
      <c r="A156" s="219"/>
      <c r="B156" s="220"/>
      <c r="C156" s="258" t="s">
        <v>334</v>
      </c>
      <c r="D156" s="244"/>
      <c r="E156" s="244"/>
      <c r="F156" s="244"/>
      <c r="G156" s="244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2"/>
      <c r="AA156" s="212"/>
      <c r="AB156" s="212"/>
      <c r="AC156" s="212"/>
      <c r="AD156" s="212"/>
      <c r="AE156" s="212"/>
      <c r="AF156" s="212"/>
      <c r="AG156" s="212" t="s">
        <v>134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">
      <c r="A157" s="219"/>
      <c r="B157" s="220"/>
      <c r="C157" s="259" t="s">
        <v>335</v>
      </c>
      <c r="D157" s="225"/>
      <c r="E157" s="226">
        <v>5.94</v>
      </c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2"/>
      <c r="AA157" s="212"/>
      <c r="AB157" s="212"/>
      <c r="AC157" s="212"/>
      <c r="AD157" s="212"/>
      <c r="AE157" s="212"/>
      <c r="AF157" s="212"/>
      <c r="AG157" s="212" t="s">
        <v>140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37">
        <v>54</v>
      </c>
      <c r="B158" s="238" t="s">
        <v>336</v>
      </c>
      <c r="C158" s="257" t="s">
        <v>337</v>
      </c>
      <c r="D158" s="239" t="s">
        <v>137</v>
      </c>
      <c r="E158" s="240">
        <v>10.71</v>
      </c>
      <c r="F158" s="241"/>
      <c r="G158" s="242">
        <f>ROUND(E158*F158,2)</f>
        <v>0</v>
      </c>
      <c r="H158" s="241"/>
      <c r="I158" s="242">
        <f>ROUND(E158*H158,2)</f>
        <v>0</v>
      </c>
      <c r="J158" s="241"/>
      <c r="K158" s="242">
        <f>ROUND(E158*J158,2)</f>
        <v>0</v>
      </c>
      <c r="L158" s="242">
        <v>12</v>
      </c>
      <c r="M158" s="242">
        <f>G158*(1+L158/100)</f>
        <v>0</v>
      </c>
      <c r="N158" s="240">
        <v>7.6999999999999996E-4</v>
      </c>
      <c r="O158" s="240">
        <f>ROUND(E158*N158,2)</f>
        <v>0.01</v>
      </c>
      <c r="P158" s="240">
        <v>0</v>
      </c>
      <c r="Q158" s="240">
        <f>ROUND(E158*P158,2)</f>
        <v>0</v>
      </c>
      <c r="R158" s="242" t="s">
        <v>333</v>
      </c>
      <c r="S158" s="242" t="s">
        <v>129</v>
      </c>
      <c r="T158" s="243" t="s">
        <v>129</v>
      </c>
      <c r="U158" s="223">
        <v>0.66100000000000003</v>
      </c>
      <c r="V158" s="223">
        <f>ROUND(E158*U158,2)</f>
        <v>7.08</v>
      </c>
      <c r="W158" s="223"/>
      <c r="X158" s="223" t="s">
        <v>130</v>
      </c>
      <c r="Y158" s="223" t="s">
        <v>131</v>
      </c>
      <c r="Z158" s="212"/>
      <c r="AA158" s="212"/>
      <c r="AB158" s="212"/>
      <c r="AC158" s="212"/>
      <c r="AD158" s="212"/>
      <c r="AE158" s="212"/>
      <c r="AF158" s="212"/>
      <c r="AG158" s="212" t="s">
        <v>132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2" x14ac:dyDescent="0.2">
      <c r="A159" s="219"/>
      <c r="B159" s="220"/>
      <c r="C159" s="258" t="s">
        <v>334</v>
      </c>
      <c r="D159" s="244"/>
      <c r="E159" s="244"/>
      <c r="F159" s="244"/>
      <c r="G159" s="244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2"/>
      <c r="AA159" s="212"/>
      <c r="AB159" s="212"/>
      <c r="AC159" s="212"/>
      <c r="AD159" s="212"/>
      <c r="AE159" s="212"/>
      <c r="AF159" s="212"/>
      <c r="AG159" s="212" t="s">
        <v>134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2" x14ac:dyDescent="0.2">
      <c r="A160" s="219"/>
      <c r="B160" s="220"/>
      <c r="C160" s="259" t="s">
        <v>338</v>
      </c>
      <c r="D160" s="225"/>
      <c r="E160" s="226">
        <v>10.71</v>
      </c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2"/>
      <c r="AA160" s="212"/>
      <c r="AB160" s="212"/>
      <c r="AC160" s="212"/>
      <c r="AD160" s="212"/>
      <c r="AE160" s="212"/>
      <c r="AF160" s="212"/>
      <c r="AG160" s="212" t="s">
        <v>140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9">
        <v>55</v>
      </c>
      <c r="B161" s="220" t="s">
        <v>339</v>
      </c>
      <c r="C161" s="263" t="s">
        <v>340</v>
      </c>
      <c r="D161" s="221" t="s">
        <v>0</v>
      </c>
      <c r="E161" s="254"/>
      <c r="F161" s="224"/>
      <c r="G161" s="223">
        <f>ROUND(E161*F161,2)</f>
        <v>0</v>
      </c>
      <c r="H161" s="224"/>
      <c r="I161" s="223">
        <f>ROUND(E161*H161,2)</f>
        <v>0</v>
      </c>
      <c r="J161" s="224"/>
      <c r="K161" s="223">
        <f>ROUND(E161*J161,2)</f>
        <v>0</v>
      </c>
      <c r="L161" s="223">
        <v>12</v>
      </c>
      <c r="M161" s="223">
        <f>G161*(1+L161/100)</f>
        <v>0</v>
      </c>
      <c r="N161" s="222">
        <v>0</v>
      </c>
      <c r="O161" s="222">
        <f>ROUND(E161*N161,2)</f>
        <v>0</v>
      </c>
      <c r="P161" s="222">
        <v>0</v>
      </c>
      <c r="Q161" s="222">
        <f>ROUND(E161*P161,2)</f>
        <v>0</v>
      </c>
      <c r="R161" s="223" t="s">
        <v>333</v>
      </c>
      <c r="S161" s="223" t="s">
        <v>129</v>
      </c>
      <c r="T161" s="223" t="s">
        <v>129</v>
      </c>
      <c r="U161" s="223">
        <v>0</v>
      </c>
      <c r="V161" s="223">
        <f>ROUND(E161*U161,2)</f>
        <v>0</v>
      </c>
      <c r="W161" s="223"/>
      <c r="X161" s="223" t="s">
        <v>328</v>
      </c>
      <c r="Y161" s="223" t="s">
        <v>131</v>
      </c>
      <c r="Z161" s="212"/>
      <c r="AA161" s="212"/>
      <c r="AB161" s="212"/>
      <c r="AC161" s="212"/>
      <c r="AD161" s="212"/>
      <c r="AE161" s="212"/>
      <c r="AF161" s="212"/>
      <c r="AG161" s="212" t="s">
        <v>329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2" x14ac:dyDescent="0.2">
      <c r="A162" s="219"/>
      <c r="B162" s="220"/>
      <c r="C162" s="264" t="s">
        <v>341</v>
      </c>
      <c r="D162" s="255"/>
      <c r="E162" s="255"/>
      <c r="F162" s="255"/>
      <c r="G162" s="255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2"/>
      <c r="AA162" s="212"/>
      <c r="AB162" s="212"/>
      <c r="AC162" s="212"/>
      <c r="AD162" s="212"/>
      <c r="AE162" s="212"/>
      <c r="AF162" s="212"/>
      <c r="AG162" s="212" t="s">
        <v>134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x14ac:dyDescent="0.2">
      <c r="A163" s="230" t="s">
        <v>123</v>
      </c>
      <c r="B163" s="231" t="s">
        <v>81</v>
      </c>
      <c r="C163" s="256" t="s">
        <v>82</v>
      </c>
      <c r="D163" s="232"/>
      <c r="E163" s="233"/>
      <c r="F163" s="234"/>
      <c r="G163" s="234">
        <f>SUMIF(AG164:AG167,"&lt;&gt;NOR",G164:G167)</f>
        <v>0</v>
      </c>
      <c r="H163" s="234"/>
      <c r="I163" s="234">
        <f>SUM(I164:I167)</f>
        <v>0</v>
      </c>
      <c r="J163" s="234"/>
      <c r="K163" s="234">
        <f>SUM(K164:K167)</f>
        <v>0</v>
      </c>
      <c r="L163" s="234"/>
      <c r="M163" s="234">
        <f>SUM(M164:M167)</f>
        <v>0</v>
      </c>
      <c r="N163" s="233"/>
      <c r="O163" s="233">
        <f>SUM(O164:O167)</f>
        <v>0</v>
      </c>
      <c r="P163" s="233"/>
      <c r="Q163" s="233">
        <f>SUM(Q164:Q167)</f>
        <v>0</v>
      </c>
      <c r="R163" s="234"/>
      <c r="S163" s="234"/>
      <c r="T163" s="235"/>
      <c r="U163" s="229"/>
      <c r="V163" s="229">
        <f>SUM(V164:V167)</f>
        <v>0</v>
      </c>
      <c r="W163" s="229"/>
      <c r="X163" s="229"/>
      <c r="Y163" s="229"/>
      <c r="AG163" t="s">
        <v>124</v>
      </c>
    </row>
    <row r="164" spans="1:60" outlineLevel="1" x14ac:dyDescent="0.2">
      <c r="A164" s="237">
        <v>56</v>
      </c>
      <c r="B164" s="238" t="s">
        <v>342</v>
      </c>
      <c r="C164" s="257" t="s">
        <v>343</v>
      </c>
      <c r="D164" s="239" t="s">
        <v>344</v>
      </c>
      <c r="E164" s="240">
        <v>108.1</v>
      </c>
      <c r="F164" s="241"/>
      <c r="G164" s="242">
        <f>ROUND(E164*F164,2)</f>
        <v>0</v>
      </c>
      <c r="H164" s="241"/>
      <c r="I164" s="242">
        <f>ROUND(E164*H164,2)</f>
        <v>0</v>
      </c>
      <c r="J164" s="241"/>
      <c r="K164" s="242">
        <f>ROUND(E164*J164,2)</f>
        <v>0</v>
      </c>
      <c r="L164" s="242">
        <v>12</v>
      </c>
      <c r="M164" s="242">
        <f>G164*(1+L164/100)</f>
        <v>0</v>
      </c>
      <c r="N164" s="240">
        <v>0</v>
      </c>
      <c r="O164" s="240">
        <f>ROUND(E164*N164,2)</f>
        <v>0</v>
      </c>
      <c r="P164" s="240">
        <v>0</v>
      </c>
      <c r="Q164" s="240">
        <f>ROUND(E164*P164,2)</f>
        <v>0</v>
      </c>
      <c r="R164" s="242"/>
      <c r="S164" s="242" t="s">
        <v>224</v>
      </c>
      <c r="T164" s="243" t="s">
        <v>225</v>
      </c>
      <c r="U164" s="223">
        <v>0</v>
      </c>
      <c r="V164" s="223">
        <f>ROUND(E164*U164,2)</f>
        <v>0</v>
      </c>
      <c r="W164" s="223"/>
      <c r="X164" s="223" t="s">
        <v>130</v>
      </c>
      <c r="Y164" s="223" t="s">
        <v>131</v>
      </c>
      <c r="Z164" s="212"/>
      <c r="AA164" s="212"/>
      <c r="AB164" s="212"/>
      <c r="AC164" s="212"/>
      <c r="AD164" s="212"/>
      <c r="AE164" s="212"/>
      <c r="AF164" s="212"/>
      <c r="AG164" s="212" t="s">
        <v>132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">
      <c r="A165" s="219"/>
      <c r="B165" s="220"/>
      <c r="C165" s="259" t="s">
        <v>345</v>
      </c>
      <c r="D165" s="225"/>
      <c r="E165" s="226">
        <v>108.1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2"/>
      <c r="AA165" s="212"/>
      <c r="AB165" s="212"/>
      <c r="AC165" s="212"/>
      <c r="AD165" s="212"/>
      <c r="AE165" s="212"/>
      <c r="AF165" s="212"/>
      <c r="AG165" s="212" t="s">
        <v>140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>
        <v>57</v>
      </c>
      <c r="B166" s="220" t="s">
        <v>346</v>
      </c>
      <c r="C166" s="263" t="s">
        <v>347</v>
      </c>
      <c r="D166" s="221" t="s">
        <v>0</v>
      </c>
      <c r="E166" s="254"/>
      <c r="F166" s="224"/>
      <c r="G166" s="223">
        <f>ROUND(E166*F166,2)</f>
        <v>0</v>
      </c>
      <c r="H166" s="224"/>
      <c r="I166" s="223">
        <f>ROUND(E166*H166,2)</f>
        <v>0</v>
      </c>
      <c r="J166" s="224"/>
      <c r="K166" s="223">
        <f>ROUND(E166*J166,2)</f>
        <v>0</v>
      </c>
      <c r="L166" s="223">
        <v>12</v>
      </c>
      <c r="M166" s="223">
        <f>G166*(1+L166/100)</f>
        <v>0</v>
      </c>
      <c r="N166" s="222">
        <v>0</v>
      </c>
      <c r="O166" s="222">
        <f>ROUND(E166*N166,2)</f>
        <v>0</v>
      </c>
      <c r="P166" s="222">
        <v>0</v>
      </c>
      <c r="Q166" s="222">
        <f>ROUND(E166*P166,2)</f>
        <v>0</v>
      </c>
      <c r="R166" s="223" t="s">
        <v>348</v>
      </c>
      <c r="S166" s="223" t="s">
        <v>129</v>
      </c>
      <c r="T166" s="223" t="s">
        <v>129</v>
      </c>
      <c r="U166" s="223">
        <v>0</v>
      </c>
      <c r="V166" s="223">
        <f>ROUND(E166*U166,2)</f>
        <v>0</v>
      </c>
      <c r="W166" s="223"/>
      <c r="X166" s="223" t="s">
        <v>328</v>
      </c>
      <c r="Y166" s="223" t="s">
        <v>131</v>
      </c>
      <c r="Z166" s="212"/>
      <c r="AA166" s="212"/>
      <c r="AB166" s="212"/>
      <c r="AC166" s="212"/>
      <c r="AD166" s="212"/>
      <c r="AE166" s="212"/>
      <c r="AF166" s="212"/>
      <c r="AG166" s="212" t="s">
        <v>329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2" x14ac:dyDescent="0.2">
      <c r="A167" s="219"/>
      <c r="B167" s="220"/>
      <c r="C167" s="264" t="s">
        <v>349</v>
      </c>
      <c r="D167" s="255"/>
      <c r="E167" s="255"/>
      <c r="F167" s="255"/>
      <c r="G167" s="255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2"/>
      <c r="AA167" s="212"/>
      <c r="AB167" s="212"/>
      <c r="AC167" s="212"/>
      <c r="AD167" s="212"/>
      <c r="AE167" s="212"/>
      <c r="AF167" s="212"/>
      <c r="AG167" s="212" t="s">
        <v>134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x14ac:dyDescent="0.2">
      <c r="A168" s="230" t="s">
        <v>123</v>
      </c>
      <c r="B168" s="231" t="s">
        <v>83</v>
      </c>
      <c r="C168" s="256" t="s">
        <v>84</v>
      </c>
      <c r="D168" s="232"/>
      <c r="E168" s="233"/>
      <c r="F168" s="234"/>
      <c r="G168" s="234">
        <f>SUMIF(AG169:AG176,"&lt;&gt;NOR",G169:G176)</f>
        <v>0</v>
      </c>
      <c r="H168" s="234"/>
      <c r="I168" s="234">
        <f>SUM(I169:I176)</f>
        <v>0</v>
      </c>
      <c r="J168" s="234"/>
      <c r="K168" s="234">
        <f>SUM(K169:K176)</f>
        <v>0</v>
      </c>
      <c r="L168" s="234"/>
      <c r="M168" s="234">
        <f>SUM(M169:M176)</f>
        <v>0</v>
      </c>
      <c r="N168" s="233"/>
      <c r="O168" s="233">
        <f>SUM(O169:O176)</f>
        <v>0.01</v>
      </c>
      <c r="P168" s="233"/>
      <c r="Q168" s="233">
        <f>SUM(Q169:Q176)</f>
        <v>0</v>
      </c>
      <c r="R168" s="234"/>
      <c r="S168" s="234"/>
      <c r="T168" s="235"/>
      <c r="U168" s="229"/>
      <c r="V168" s="229">
        <f>SUM(V169:V176)</f>
        <v>0.49</v>
      </c>
      <c r="W168" s="229"/>
      <c r="X168" s="229"/>
      <c r="Y168" s="229"/>
      <c r="AG168" t="s">
        <v>124</v>
      </c>
    </row>
    <row r="169" spans="1:60" ht="22.5" outlineLevel="1" x14ac:dyDescent="0.2">
      <c r="A169" s="246">
        <v>58</v>
      </c>
      <c r="B169" s="247" t="s">
        <v>350</v>
      </c>
      <c r="C169" s="261" t="s">
        <v>351</v>
      </c>
      <c r="D169" s="248" t="s">
        <v>152</v>
      </c>
      <c r="E169" s="249">
        <v>1.5</v>
      </c>
      <c r="F169" s="250"/>
      <c r="G169" s="251">
        <f>ROUND(E169*F169,2)</f>
        <v>0</v>
      </c>
      <c r="H169" s="250"/>
      <c r="I169" s="251">
        <f>ROUND(E169*H169,2)</f>
        <v>0</v>
      </c>
      <c r="J169" s="250"/>
      <c r="K169" s="251">
        <f>ROUND(E169*J169,2)</f>
        <v>0</v>
      </c>
      <c r="L169" s="251">
        <v>12</v>
      </c>
      <c r="M169" s="251">
        <f>G169*(1+L169/100)</f>
        <v>0</v>
      </c>
      <c r="N169" s="249">
        <v>3.2000000000000003E-4</v>
      </c>
      <c r="O169" s="249">
        <f>ROUND(E169*N169,2)</f>
        <v>0</v>
      </c>
      <c r="P169" s="249">
        <v>0</v>
      </c>
      <c r="Q169" s="249">
        <f>ROUND(E169*P169,2)</f>
        <v>0</v>
      </c>
      <c r="R169" s="251" t="s">
        <v>352</v>
      </c>
      <c r="S169" s="251" t="s">
        <v>129</v>
      </c>
      <c r="T169" s="252" t="s">
        <v>129</v>
      </c>
      <c r="U169" s="223">
        <v>0.23599999999999999</v>
      </c>
      <c r="V169" s="223">
        <f>ROUND(E169*U169,2)</f>
        <v>0.35</v>
      </c>
      <c r="W169" s="223"/>
      <c r="X169" s="223" t="s">
        <v>130</v>
      </c>
      <c r="Y169" s="223" t="s">
        <v>131</v>
      </c>
      <c r="Z169" s="212"/>
      <c r="AA169" s="212"/>
      <c r="AB169" s="212"/>
      <c r="AC169" s="212"/>
      <c r="AD169" s="212"/>
      <c r="AE169" s="212"/>
      <c r="AF169" s="212"/>
      <c r="AG169" s="212" t="s">
        <v>132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1" x14ac:dyDescent="0.2">
      <c r="A170" s="246">
        <v>59</v>
      </c>
      <c r="B170" s="247" t="s">
        <v>353</v>
      </c>
      <c r="C170" s="261" t="s">
        <v>354</v>
      </c>
      <c r="D170" s="248" t="s">
        <v>127</v>
      </c>
      <c r="E170" s="249">
        <v>1</v>
      </c>
      <c r="F170" s="250"/>
      <c r="G170" s="251">
        <f>ROUND(E170*F170,2)</f>
        <v>0</v>
      </c>
      <c r="H170" s="250"/>
      <c r="I170" s="251">
        <f>ROUND(E170*H170,2)</f>
        <v>0</v>
      </c>
      <c r="J170" s="250"/>
      <c r="K170" s="251">
        <f>ROUND(E170*J170,2)</f>
        <v>0</v>
      </c>
      <c r="L170" s="251">
        <v>12</v>
      </c>
      <c r="M170" s="251">
        <f>G170*(1+L170/100)</f>
        <v>0</v>
      </c>
      <c r="N170" s="249">
        <v>1.82E-3</v>
      </c>
      <c r="O170" s="249">
        <f>ROUND(E170*N170,2)</f>
        <v>0</v>
      </c>
      <c r="P170" s="249">
        <v>0</v>
      </c>
      <c r="Q170" s="249">
        <f>ROUND(E170*P170,2)</f>
        <v>0</v>
      </c>
      <c r="R170" s="251" t="s">
        <v>352</v>
      </c>
      <c r="S170" s="251" t="s">
        <v>129</v>
      </c>
      <c r="T170" s="252" t="s">
        <v>129</v>
      </c>
      <c r="U170" s="223">
        <v>0.14000000000000001</v>
      </c>
      <c r="V170" s="223">
        <f>ROUND(E170*U170,2)</f>
        <v>0.14000000000000001</v>
      </c>
      <c r="W170" s="223"/>
      <c r="X170" s="223" t="s">
        <v>130</v>
      </c>
      <c r="Y170" s="223" t="s">
        <v>131</v>
      </c>
      <c r="Z170" s="212"/>
      <c r="AA170" s="212"/>
      <c r="AB170" s="212"/>
      <c r="AC170" s="212"/>
      <c r="AD170" s="212"/>
      <c r="AE170" s="212"/>
      <c r="AF170" s="212"/>
      <c r="AG170" s="212" t="s">
        <v>132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22.5" outlineLevel="1" x14ac:dyDescent="0.2">
      <c r="A171" s="237">
        <v>60</v>
      </c>
      <c r="B171" s="238" t="s">
        <v>355</v>
      </c>
      <c r="C171" s="257" t="s">
        <v>356</v>
      </c>
      <c r="D171" s="239" t="s">
        <v>137</v>
      </c>
      <c r="E171" s="240">
        <v>0.27500000000000002</v>
      </c>
      <c r="F171" s="241"/>
      <c r="G171" s="242">
        <f>ROUND(E171*F171,2)</f>
        <v>0</v>
      </c>
      <c r="H171" s="241"/>
      <c r="I171" s="242">
        <f>ROUND(E171*H171,2)</f>
        <v>0</v>
      </c>
      <c r="J171" s="241"/>
      <c r="K171" s="242">
        <f>ROUND(E171*J171,2)</f>
        <v>0</v>
      </c>
      <c r="L171" s="242">
        <v>12</v>
      </c>
      <c r="M171" s="242">
        <f>G171*(1+L171/100)</f>
        <v>0</v>
      </c>
      <c r="N171" s="240">
        <v>1.9199999999999998E-2</v>
      </c>
      <c r="O171" s="240">
        <f>ROUND(E171*N171,2)</f>
        <v>0.01</v>
      </c>
      <c r="P171" s="240">
        <v>0</v>
      </c>
      <c r="Q171" s="240">
        <f>ROUND(E171*P171,2)</f>
        <v>0</v>
      </c>
      <c r="R171" s="242" t="s">
        <v>160</v>
      </c>
      <c r="S171" s="242" t="s">
        <v>129</v>
      </c>
      <c r="T171" s="243" t="s">
        <v>129</v>
      </c>
      <c r="U171" s="223">
        <v>0</v>
      </c>
      <c r="V171" s="223">
        <f>ROUND(E171*U171,2)</f>
        <v>0</v>
      </c>
      <c r="W171" s="223"/>
      <c r="X171" s="223" t="s">
        <v>161</v>
      </c>
      <c r="Y171" s="223" t="s">
        <v>131</v>
      </c>
      <c r="Z171" s="212"/>
      <c r="AA171" s="212"/>
      <c r="AB171" s="212"/>
      <c r="AC171" s="212"/>
      <c r="AD171" s="212"/>
      <c r="AE171" s="212"/>
      <c r="AF171" s="212"/>
      <c r="AG171" s="212" t="s">
        <v>162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2" x14ac:dyDescent="0.2">
      <c r="A172" s="219"/>
      <c r="B172" s="220"/>
      <c r="C172" s="259" t="s">
        <v>357</v>
      </c>
      <c r="D172" s="225"/>
      <c r="E172" s="226">
        <v>0.25</v>
      </c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2"/>
      <c r="AA172" s="212"/>
      <c r="AB172" s="212"/>
      <c r="AC172" s="212"/>
      <c r="AD172" s="212"/>
      <c r="AE172" s="212"/>
      <c r="AF172" s="212"/>
      <c r="AG172" s="212" t="s">
        <v>140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60" t="s">
        <v>358</v>
      </c>
      <c r="D173" s="227"/>
      <c r="E173" s="228">
        <v>2.5000000000000001E-2</v>
      </c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2"/>
      <c r="AA173" s="212"/>
      <c r="AB173" s="212"/>
      <c r="AC173" s="212"/>
      <c r="AD173" s="212"/>
      <c r="AE173" s="212"/>
      <c r="AF173" s="212"/>
      <c r="AG173" s="212" t="s">
        <v>140</v>
      </c>
      <c r="AH173" s="212">
        <v>4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2.5" outlineLevel="1" x14ac:dyDescent="0.2">
      <c r="A174" s="237">
        <v>61</v>
      </c>
      <c r="B174" s="238" t="s">
        <v>359</v>
      </c>
      <c r="C174" s="257" t="s">
        <v>360</v>
      </c>
      <c r="D174" s="239" t="s">
        <v>127</v>
      </c>
      <c r="E174" s="240">
        <v>6</v>
      </c>
      <c r="F174" s="241"/>
      <c r="G174" s="242">
        <f>ROUND(E174*F174,2)</f>
        <v>0</v>
      </c>
      <c r="H174" s="241"/>
      <c r="I174" s="242">
        <f>ROUND(E174*H174,2)</f>
        <v>0</v>
      </c>
      <c r="J174" s="241"/>
      <c r="K174" s="242">
        <f>ROUND(E174*J174,2)</f>
        <v>0</v>
      </c>
      <c r="L174" s="242">
        <v>12</v>
      </c>
      <c r="M174" s="242">
        <f>G174*(1+L174/100)</f>
        <v>0</v>
      </c>
      <c r="N174" s="240">
        <v>4.4999999999999999E-4</v>
      </c>
      <c r="O174" s="240">
        <f>ROUND(E174*N174,2)</f>
        <v>0</v>
      </c>
      <c r="P174" s="240">
        <v>0</v>
      </c>
      <c r="Q174" s="240">
        <f>ROUND(E174*P174,2)</f>
        <v>0</v>
      </c>
      <c r="R174" s="242" t="s">
        <v>160</v>
      </c>
      <c r="S174" s="242" t="s">
        <v>129</v>
      </c>
      <c r="T174" s="243" t="s">
        <v>129</v>
      </c>
      <c r="U174" s="223">
        <v>0</v>
      </c>
      <c r="V174" s="223">
        <f>ROUND(E174*U174,2)</f>
        <v>0</v>
      </c>
      <c r="W174" s="223"/>
      <c r="X174" s="223" t="s">
        <v>161</v>
      </c>
      <c r="Y174" s="223" t="s">
        <v>131</v>
      </c>
      <c r="Z174" s="212"/>
      <c r="AA174" s="212"/>
      <c r="AB174" s="212"/>
      <c r="AC174" s="212"/>
      <c r="AD174" s="212"/>
      <c r="AE174" s="212"/>
      <c r="AF174" s="212"/>
      <c r="AG174" s="212" t="s">
        <v>162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>
        <v>62</v>
      </c>
      <c r="B175" s="220" t="s">
        <v>361</v>
      </c>
      <c r="C175" s="263" t="s">
        <v>362</v>
      </c>
      <c r="D175" s="221" t="s">
        <v>0</v>
      </c>
      <c r="E175" s="254"/>
      <c r="F175" s="224"/>
      <c r="G175" s="223">
        <f>ROUND(E175*F175,2)</f>
        <v>0</v>
      </c>
      <c r="H175" s="224"/>
      <c r="I175" s="223">
        <f>ROUND(E175*H175,2)</f>
        <v>0</v>
      </c>
      <c r="J175" s="224"/>
      <c r="K175" s="223">
        <f>ROUND(E175*J175,2)</f>
        <v>0</v>
      </c>
      <c r="L175" s="223">
        <v>12</v>
      </c>
      <c r="M175" s="223">
        <f>G175*(1+L175/100)</f>
        <v>0</v>
      </c>
      <c r="N175" s="222">
        <v>0</v>
      </c>
      <c r="O175" s="222">
        <f>ROUND(E175*N175,2)</f>
        <v>0</v>
      </c>
      <c r="P175" s="222">
        <v>0</v>
      </c>
      <c r="Q175" s="222">
        <f>ROUND(E175*P175,2)</f>
        <v>0</v>
      </c>
      <c r="R175" s="223" t="s">
        <v>352</v>
      </c>
      <c r="S175" s="223" t="s">
        <v>129</v>
      </c>
      <c r="T175" s="223" t="s">
        <v>129</v>
      </c>
      <c r="U175" s="223">
        <v>0</v>
      </c>
      <c r="V175" s="223">
        <f>ROUND(E175*U175,2)</f>
        <v>0</v>
      </c>
      <c r="W175" s="223"/>
      <c r="X175" s="223" t="s">
        <v>328</v>
      </c>
      <c r="Y175" s="223" t="s">
        <v>131</v>
      </c>
      <c r="Z175" s="212"/>
      <c r="AA175" s="212"/>
      <c r="AB175" s="212"/>
      <c r="AC175" s="212"/>
      <c r="AD175" s="212"/>
      <c r="AE175" s="212"/>
      <c r="AF175" s="212"/>
      <c r="AG175" s="212" t="s">
        <v>329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2" x14ac:dyDescent="0.2">
      <c r="A176" s="219"/>
      <c r="B176" s="220"/>
      <c r="C176" s="264" t="s">
        <v>349</v>
      </c>
      <c r="D176" s="255"/>
      <c r="E176" s="255"/>
      <c r="F176" s="255"/>
      <c r="G176" s="255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2"/>
      <c r="AA176" s="212"/>
      <c r="AB176" s="212"/>
      <c r="AC176" s="212"/>
      <c r="AD176" s="212"/>
      <c r="AE176" s="212"/>
      <c r="AF176" s="212"/>
      <c r="AG176" s="212" t="s">
        <v>134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x14ac:dyDescent="0.2">
      <c r="A177" s="230" t="s">
        <v>123</v>
      </c>
      <c r="B177" s="231" t="s">
        <v>85</v>
      </c>
      <c r="C177" s="256" t="s">
        <v>86</v>
      </c>
      <c r="D177" s="232"/>
      <c r="E177" s="233"/>
      <c r="F177" s="234"/>
      <c r="G177" s="234">
        <f>SUMIF(AG178:AG188,"&lt;&gt;NOR",G178:G188)</f>
        <v>0</v>
      </c>
      <c r="H177" s="234"/>
      <c r="I177" s="234">
        <f>SUM(I178:I188)</f>
        <v>0</v>
      </c>
      <c r="J177" s="234"/>
      <c r="K177" s="234">
        <f>SUM(K178:K188)</f>
        <v>0</v>
      </c>
      <c r="L177" s="234"/>
      <c r="M177" s="234">
        <f>SUM(M178:M188)</f>
        <v>0</v>
      </c>
      <c r="N177" s="233"/>
      <c r="O177" s="233">
        <f>SUM(O178:O188)</f>
        <v>0.01</v>
      </c>
      <c r="P177" s="233"/>
      <c r="Q177" s="233">
        <f>SUM(Q178:Q188)</f>
        <v>0</v>
      </c>
      <c r="R177" s="234"/>
      <c r="S177" s="234"/>
      <c r="T177" s="235"/>
      <c r="U177" s="229"/>
      <c r="V177" s="229">
        <f>SUM(V178:V188)</f>
        <v>1.69</v>
      </c>
      <c r="W177" s="229"/>
      <c r="X177" s="229"/>
      <c r="Y177" s="229"/>
      <c r="AG177" t="s">
        <v>124</v>
      </c>
    </row>
    <row r="178" spans="1:60" ht="22.5" outlineLevel="1" x14ac:dyDescent="0.2">
      <c r="A178" s="237">
        <v>63</v>
      </c>
      <c r="B178" s="238" t="s">
        <v>363</v>
      </c>
      <c r="C178" s="257" t="s">
        <v>364</v>
      </c>
      <c r="D178" s="239" t="s">
        <v>152</v>
      </c>
      <c r="E178" s="240">
        <v>4.5</v>
      </c>
      <c r="F178" s="241"/>
      <c r="G178" s="242">
        <f>ROUND(E178*F178,2)</f>
        <v>0</v>
      </c>
      <c r="H178" s="241"/>
      <c r="I178" s="242">
        <f>ROUND(E178*H178,2)</f>
        <v>0</v>
      </c>
      <c r="J178" s="241"/>
      <c r="K178" s="242">
        <f>ROUND(E178*J178,2)</f>
        <v>0</v>
      </c>
      <c r="L178" s="242">
        <v>12</v>
      </c>
      <c r="M178" s="242">
        <f>G178*(1+L178/100)</f>
        <v>0</v>
      </c>
      <c r="N178" s="240">
        <v>8.0000000000000007E-5</v>
      </c>
      <c r="O178" s="240">
        <f>ROUND(E178*N178,2)</f>
        <v>0</v>
      </c>
      <c r="P178" s="240">
        <v>0</v>
      </c>
      <c r="Q178" s="240">
        <f>ROUND(E178*P178,2)</f>
        <v>0</v>
      </c>
      <c r="R178" s="242" t="s">
        <v>365</v>
      </c>
      <c r="S178" s="242" t="s">
        <v>129</v>
      </c>
      <c r="T178" s="243" t="s">
        <v>129</v>
      </c>
      <c r="U178" s="223">
        <v>0.13719999999999999</v>
      </c>
      <c r="V178" s="223">
        <f>ROUND(E178*U178,2)</f>
        <v>0.62</v>
      </c>
      <c r="W178" s="223"/>
      <c r="X178" s="223" t="s">
        <v>130</v>
      </c>
      <c r="Y178" s="223" t="s">
        <v>131</v>
      </c>
      <c r="Z178" s="212"/>
      <c r="AA178" s="212"/>
      <c r="AB178" s="212"/>
      <c r="AC178" s="212"/>
      <c r="AD178" s="212"/>
      <c r="AE178" s="212"/>
      <c r="AF178" s="212"/>
      <c r="AG178" s="212" t="s">
        <v>132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2">
      <c r="A179" s="219"/>
      <c r="B179" s="220"/>
      <c r="C179" s="259" t="s">
        <v>366</v>
      </c>
      <c r="D179" s="225"/>
      <c r="E179" s="226">
        <v>4.5</v>
      </c>
      <c r="F179" s="223"/>
      <c r="G179" s="22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2"/>
      <c r="AA179" s="212"/>
      <c r="AB179" s="212"/>
      <c r="AC179" s="212"/>
      <c r="AD179" s="212"/>
      <c r="AE179" s="212"/>
      <c r="AF179" s="212"/>
      <c r="AG179" s="212" t="s">
        <v>140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46">
        <v>64</v>
      </c>
      <c r="B180" s="247" t="s">
        <v>367</v>
      </c>
      <c r="C180" s="261" t="s">
        <v>368</v>
      </c>
      <c r="D180" s="248" t="s">
        <v>127</v>
      </c>
      <c r="E180" s="249">
        <v>3</v>
      </c>
      <c r="F180" s="250"/>
      <c r="G180" s="251">
        <f>ROUND(E180*F180,2)</f>
        <v>0</v>
      </c>
      <c r="H180" s="250"/>
      <c r="I180" s="251">
        <f>ROUND(E180*H180,2)</f>
        <v>0</v>
      </c>
      <c r="J180" s="250"/>
      <c r="K180" s="251">
        <f>ROUND(E180*J180,2)</f>
        <v>0</v>
      </c>
      <c r="L180" s="251">
        <v>12</v>
      </c>
      <c r="M180" s="251">
        <f>G180*(1+L180/100)</f>
        <v>0</v>
      </c>
      <c r="N180" s="249">
        <v>1.8000000000000001E-4</v>
      </c>
      <c r="O180" s="249">
        <f>ROUND(E180*N180,2)</f>
        <v>0</v>
      </c>
      <c r="P180" s="249">
        <v>1.5E-3</v>
      </c>
      <c r="Q180" s="249">
        <f>ROUND(E180*P180,2)</f>
        <v>0</v>
      </c>
      <c r="R180" s="251" t="s">
        <v>365</v>
      </c>
      <c r="S180" s="251" t="s">
        <v>129</v>
      </c>
      <c r="T180" s="252" t="s">
        <v>129</v>
      </c>
      <c r="U180" s="223">
        <v>0.222</v>
      </c>
      <c r="V180" s="223">
        <f>ROUND(E180*U180,2)</f>
        <v>0.67</v>
      </c>
      <c r="W180" s="223"/>
      <c r="X180" s="223" t="s">
        <v>130</v>
      </c>
      <c r="Y180" s="223" t="s">
        <v>131</v>
      </c>
      <c r="Z180" s="212"/>
      <c r="AA180" s="212"/>
      <c r="AB180" s="212"/>
      <c r="AC180" s="212"/>
      <c r="AD180" s="212"/>
      <c r="AE180" s="212"/>
      <c r="AF180" s="212"/>
      <c r="AG180" s="212" t="s">
        <v>132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37">
        <v>65</v>
      </c>
      <c r="B181" s="238" t="s">
        <v>369</v>
      </c>
      <c r="C181" s="257" t="s">
        <v>370</v>
      </c>
      <c r="D181" s="239" t="s">
        <v>137</v>
      </c>
      <c r="E181" s="240">
        <v>1</v>
      </c>
      <c r="F181" s="241"/>
      <c r="G181" s="242">
        <f>ROUND(E181*F181,2)</f>
        <v>0</v>
      </c>
      <c r="H181" s="241"/>
      <c r="I181" s="242">
        <f>ROUND(E181*H181,2)</f>
        <v>0</v>
      </c>
      <c r="J181" s="241"/>
      <c r="K181" s="242">
        <f>ROUND(E181*J181,2)</f>
        <v>0</v>
      </c>
      <c r="L181" s="242">
        <v>12</v>
      </c>
      <c r="M181" s="242">
        <f>G181*(1+L181/100)</f>
        <v>0</v>
      </c>
      <c r="N181" s="240">
        <v>5.9300000000000004E-3</v>
      </c>
      <c r="O181" s="240">
        <f>ROUND(E181*N181,2)</f>
        <v>0.01</v>
      </c>
      <c r="P181" s="240">
        <v>0</v>
      </c>
      <c r="Q181" s="240">
        <f>ROUND(E181*P181,2)</f>
        <v>0</v>
      </c>
      <c r="R181" s="242" t="s">
        <v>371</v>
      </c>
      <c r="S181" s="242" t="s">
        <v>129</v>
      </c>
      <c r="T181" s="243" t="s">
        <v>129</v>
      </c>
      <c r="U181" s="223">
        <v>0.4</v>
      </c>
      <c r="V181" s="223">
        <f>ROUND(E181*U181,2)</f>
        <v>0.4</v>
      </c>
      <c r="W181" s="223"/>
      <c r="X181" s="223" t="s">
        <v>130</v>
      </c>
      <c r="Y181" s="223" t="s">
        <v>131</v>
      </c>
      <c r="Z181" s="212"/>
      <c r="AA181" s="212"/>
      <c r="AB181" s="212"/>
      <c r="AC181" s="212"/>
      <c r="AD181" s="212"/>
      <c r="AE181" s="212"/>
      <c r="AF181" s="212"/>
      <c r="AG181" s="212" t="s">
        <v>132</v>
      </c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2" x14ac:dyDescent="0.2">
      <c r="A182" s="219"/>
      <c r="B182" s="220"/>
      <c r="C182" s="258" t="s">
        <v>372</v>
      </c>
      <c r="D182" s="244"/>
      <c r="E182" s="244"/>
      <c r="F182" s="244"/>
      <c r="G182" s="244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2"/>
      <c r="AA182" s="212"/>
      <c r="AB182" s="212"/>
      <c r="AC182" s="212"/>
      <c r="AD182" s="212"/>
      <c r="AE182" s="212"/>
      <c r="AF182" s="212"/>
      <c r="AG182" s="212" t="s">
        <v>134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">
      <c r="A183" s="219"/>
      <c r="B183" s="220"/>
      <c r="C183" s="259" t="s">
        <v>373</v>
      </c>
      <c r="D183" s="225"/>
      <c r="E183" s="226">
        <v>1</v>
      </c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2"/>
      <c r="AA183" s="212"/>
      <c r="AB183" s="212"/>
      <c r="AC183" s="212"/>
      <c r="AD183" s="212"/>
      <c r="AE183" s="212"/>
      <c r="AF183" s="212"/>
      <c r="AG183" s="212" t="s">
        <v>140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ht="22.5" outlineLevel="1" x14ac:dyDescent="0.2">
      <c r="A184" s="237">
        <v>66</v>
      </c>
      <c r="B184" s="238" t="s">
        <v>374</v>
      </c>
      <c r="C184" s="257" t="s">
        <v>375</v>
      </c>
      <c r="D184" s="239" t="s">
        <v>137</v>
      </c>
      <c r="E184" s="240">
        <v>0.86250000000000004</v>
      </c>
      <c r="F184" s="241"/>
      <c r="G184" s="242">
        <f>ROUND(E184*F184,2)</f>
        <v>0</v>
      </c>
      <c r="H184" s="241"/>
      <c r="I184" s="242">
        <f>ROUND(E184*H184,2)</f>
        <v>0</v>
      </c>
      <c r="J184" s="241"/>
      <c r="K184" s="242">
        <f>ROUND(E184*J184,2)</f>
        <v>0</v>
      </c>
      <c r="L184" s="242">
        <v>12</v>
      </c>
      <c r="M184" s="242">
        <f>G184*(1+L184/100)</f>
        <v>0</v>
      </c>
      <c r="N184" s="240">
        <v>2.8999999999999998E-3</v>
      </c>
      <c r="O184" s="240">
        <f>ROUND(E184*N184,2)</f>
        <v>0</v>
      </c>
      <c r="P184" s="240">
        <v>0</v>
      </c>
      <c r="Q184" s="240">
        <f>ROUND(E184*P184,2)</f>
        <v>0</v>
      </c>
      <c r="R184" s="242" t="s">
        <v>160</v>
      </c>
      <c r="S184" s="242" t="s">
        <v>129</v>
      </c>
      <c r="T184" s="243" t="s">
        <v>129</v>
      </c>
      <c r="U184" s="223">
        <v>0</v>
      </c>
      <c r="V184" s="223">
        <f>ROUND(E184*U184,2)</f>
        <v>0</v>
      </c>
      <c r="W184" s="223"/>
      <c r="X184" s="223" t="s">
        <v>161</v>
      </c>
      <c r="Y184" s="223" t="s">
        <v>131</v>
      </c>
      <c r="Z184" s="212"/>
      <c r="AA184" s="212"/>
      <c r="AB184" s="212"/>
      <c r="AC184" s="212"/>
      <c r="AD184" s="212"/>
      <c r="AE184" s="212"/>
      <c r="AF184" s="212"/>
      <c r="AG184" s="212" t="s">
        <v>162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2" x14ac:dyDescent="0.2">
      <c r="A185" s="219"/>
      <c r="B185" s="220"/>
      <c r="C185" s="259" t="s">
        <v>376</v>
      </c>
      <c r="D185" s="225"/>
      <c r="E185" s="226">
        <v>0.75</v>
      </c>
      <c r="F185" s="223"/>
      <c r="G185" s="223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2"/>
      <c r="AA185" s="212"/>
      <c r="AB185" s="212"/>
      <c r="AC185" s="212"/>
      <c r="AD185" s="212"/>
      <c r="AE185" s="212"/>
      <c r="AF185" s="212"/>
      <c r="AG185" s="212" t="s">
        <v>140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">
      <c r="A186" s="219"/>
      <c r="B186" s="220"/>
      <c r="C186" s="260" t="s">
        <v>163</v>
      </c>
      <c r="D186" s="227"/>
      <c r="E186" s="228">
        <v>0.1125</v>
      </c>
      <c r="F186" s="223"/>
      <c r="G186" s="223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2"/>
      <c r="AA186" s="212"/>
      <c r="AB186" s="212"/>
      <c r="AC186" s="212"/>
      <c r="AD186" s="212"/>
      <c r="AE186" s="212"/>
      <c r="AF186" s="212"/>
      <c r="AG186" s="212" t="s">
        <v>140</v>
      </c>
      <c r="AH186" s="212">
        <v>4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9">
        <v>67</v>
      </c>
      <c r="B187" s="220" t="s">
        <v>377</v>
      </c>
      <c r="C187" s="263" t="s">
        <v>378</v>
      </c>
      <c r="D187" s="221" t="s">
        <v>0</v>
      </c>
      <c r="E187" s="254"/>
      <c r="F187" s="224"/>
      <c r="G187" s="223">
        <f>ROUND(E187*F187,2)</f>
        <v>0</v>
      </c>
      <c r="H187" s="224"/>
      <c r="I187" s="223">
        <f>ROUND(E187*H187,2)</f>
        <v>0</v>
      </c>
      <c r="J187" s="224"/>
      <c r="K187" s="223">
        <f>ROUND(E187*J187,2)</f>
        <v>0</v>
      </c>
      <c r="L187" s="223">
        <v>12</v>
      </c>
      <c r="M187" s="223">
        <f>G187*(1+L187/100)</f>
        <v>0</v>
      </c>
      <c r="N187" s="222">
        <v>0</v>
      </c>
      <c r="O187" s="222">
        <f>ROUND(E187*N187,2)</f>
        <v>0</v>
      </c>
      <c r="P187" s="222">
        <v>0</v>
      </c>
      <c r="Q187" s="222">
        <f>ROUND(E187*P187,2)</f>
        <v>0</v>
      </c>
      <c r="R187" s="223" t="s">
        <v>365</v>
      </c>
      <c r="S187" s="223" t="s">
        <v>129</v>
      </c>
      <c r="T187" s="223" t="s">
        <v>129</v>
      </c>
      <c r="U187" s="223">
        <v>0</v>
      </c>
      <c r="V187" s="223">
        <f>ROUND(E187*U187,2)</f>
        <v>0</v>
      </c>
      <c r="W187" s="223"/>
      <c r="X187" s="223" t="s">
        <v>328</v>
      </c>
      <c r="Y187" s="223" t="s">
        <v>131</v>
      </c>
      <c r="Z187" s="212"/>
      <c r="AA187" s="212"/>
      <c r="AB187" s="212"/>
      <c r="AC187" s="212"/>
      <c r="AD187" s="212"/>
      <c r="AE187" s="212"/>
      <c r="AF187" s="212"/>
      <c r="AG187" s="212" t="s">
        <v>329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2" x14ac:dyDescent="0.2">
      <c r="A188" s="219"/>
      <c r="B188" s="220"/>
      <c r="C188" s="264" t="s">
        <v>379</v>
      </c>
      <c r="D188" s="255"/>
      <c r="E188" s="255"/>
      <c r="F188" s="255"/>
      <c r="G188" s="255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2"/>
      <c r="AA188" s="212"/>
      <c r="AB188" s="212"/>
      <c r="AC188" s="212"/>
      <c r="AD188" s="212"/>
      <c r="AE188" s="212"/>
      <c r="AF188" s="212"/>
      <c r="AG188" s="212" t="s">
        <v>134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x14ac:dyDescent="0.2">
      <c r="A189" s="230" t="s">
        <v>123</v>
      </c>
      <c r="B189" s="231" t="s">
        <v>87</v>
      </c>
      <c r="C189" s="256" t="s">
        <v>88</v>
      </c>
      <c r="D189" s="232"/>
      <c r="E189" s="233"/>
      <c r="F189" s="234"/>
      <c r="G189" s="234">
        <f>SUMIF(AG190:AG195,"&lt;&gt;NOR",G190:G195)</f>
        <v>0</v>
      </c>
      <c r="H189" s="234"/>
      <c r="I189" s="234">
        <f>SUM(I190:I195)</f>
        <v>0</v>
      </c>
      <c r="J189" s="234"/>
      <c r="K189" s="234">
        <f>SUM(K190:K195)</f>
        <v>0</v>
      </c>
      <c r="L189" s="234"/>
      <c r="M189" s="234">
        <f>SUM(M190:M195)</f>
        <v>0</v>
      </c>
      <c r="N189" s="233"/>
      <c r="O189" s="233">
        <f>SUM(O190:O195)</f>
        <v>0.04</v>
      </c>
      <c r="P189" s="233"/>
      <c r="Q189" s="233">
        <f>SUM(Q190:Q195)</f>
        <v>0</v>
      </c>
      <c r="R189" s="234"/>
      <c r="S189" s="234"/>
      <c r="T189" s="235"/>
      <c r="U189" s="229"/>
      <c r="V189" s="229">
        <f>SUM(V190:V195)</f>
        <v>25.13</v>
      </c>
      <c r="W189" s="229"/>
      <c r="X189" s="229"/>
      <c r="Y189" s="229"/>
      <c r="AG189" t="s">
        <v>124</v>
      </c>
    </row>
    <row r="190" spans="1:60" outlineLevel="1" x14ac:dyDescent="0.2">
      <c r="A190" s="237">
        <v>68</v>
      </c>
      <c r="B190" s="238" t="s">
        <v>380</v>
      </c>
      <c r="C190" s="257" t="s">
        <v>381</v>
      </c>
      <c r="D190" s="239" t="s">
        <v>137</v>
      </c>
      <c r="E190" s="240">
        <v>187.00649999999999</v>
      </c>
      <c r="F190" s="241"/>
      <c r="G190" s="242">
        <f>ROUND(E190*F190,2)</f>
        <v>0</v>
      </c>
      <c r="H190" s="241"/>
      <c r="I190" s="242">
        <f>ROUND(E190*H190,2)</f>
        <v>0</v>
      </c>
      <c r="J190" s="241"/>
      <c r="K190" s="242">
        <f>ROUND(E190*J190,2)</f>
        <v>0</v>
      </c>
      <c r="L190" s="242">
        <v>12</v>
      </c>
      <c r="M190" s="242">
        <f>G190*(1+L190/100)</f>
        <v>0</v>
      </c>
      <c r="N190" s="240">
        <v>6.9999999999999994E-5</v>
      </c>
      <c r="O190" s="240">
        <f>ROUND(E190*N190,2)</f>
        <v>0.01</v>
      </c>
      <c r="P190" s="240">
        <v>0</v>
      </c>
      <c r="Q190" s="240">
        <f>ROUND(E190*P190,2)</f>
        <v>0</v>
      </c>
      <c r="R190" s="242" t="s">
        <v>382</v>
      </c>
      <c r="S190" s="242" t="s">
        <v>129</v>
      </c>
      <c r="T190" s="243" t="s">
        <v>129</v>
      </c>
      <c r="U190" s="223">
        <v>3.2480000000000002E-2</v>
      </c>
      <c r="V190" s="223">
        <f>ROUND(E190*U190,2)</f>
        <v>6.07</v>
      </c>
      <c r="W190" s="223"/>
      <c r="X190" s="223" t="s">
        <v>130</v>
      </c>
      <c r="Y190" s="223" t="s">
        <v>131</v>
      </c>
      <c r="Z190" s="212"/>
      <c r="AA190" s="212"/>
      <c r="AB190" s="212"/>
      <c r="AC190" s="212"/>
      <c r="AD190" s="212"/>
      <c r="AE190" s="212"/>
      <c r="AF190" s="212"/>
      <c r="AG190" s="212" t="s">
        <v>132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2" x14ac:dyDescent="0.2">
      <c r="A191" s="219"/>
      <c r="B191" s="220"/>
      <c r="C191" s="259" t="s">
        <v>383</v>
      </c>
      <c r="D191" s="225"/>
      <c r="E191" s="226">
        <v>44.266500000000001</v>
      </c>
      <c r="F191" s="223"/>
      <c r="G191" s="223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2"/>
      <c r="AA191" s="212"/>
      <c r="AB191" s="212"/>
      <c r="AC191" s="212"/>
      <c r="AD191" s="212"/>
      <c r="AE191" s="212"/>
      <c r="AF191" s="212"/>
      <c r="AG191" s="212" t="s">
        <v>140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">
      <c r="A192" s="219"/>
      <c r="B192" s="220"/>
      <c r="C192" s="259" t="s">
        <v>384</v>
      </c>
      <c r="D192" s="225"/>
      <c r="E192" s="226">
        <v>140.76</v>
      </c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2"/>
      <c r="AA192" s="212"/>
      <c r="AB192" s="212"/>
      <c r="AC192" s="212"/>
      <c r="AD192" s="212"/>
      <c r="AE192" s="212"/>
      <c r="AF192" s="212"/>
      <c r="AG192" s="212" t="s">
        <v>140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">
      <c r="A193" s="219"/>
      <c r="B193" s="220"/>
      <c r="C193" s="259" t="s">
        <v>209</v>
      </c>
      <c r="D193" s="225"/>
      <c r="E193" s="226">
        <v>1.98</v>
      </c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2"/>
      <c r="AA193" s="212"/>
      <c r="AB193" s="212"/>
      <c r="AC193" s="212"/>
      <c r="AD193" s="212"/>
      <c r="AE193" s="212"/>
      <c r="AF193" s="212"/>
      <c r="AG193" s="212" t="s">
        <v>140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37">
        <v>69</v>
      </c>
      <c r="B194" s="238" t="s">
        <v>385</v>
      </c>
      <c r="C194" s="257" t="s">
        <v>386</v>
      </c>
      <c r="D194" s="239" t="s">
        <v>137</v>
      </c>
      <c r="E194" s="240">
        <v>187.00649999999999</v>
      </c>
      <c r="F194" s="241"/>
      <c r="G194" s="242">
        <f>ROUND(E194*F194,2)</f>
        <v>0</v>
      </c>
      <c r="H194" s="241"/>
      <c r="I194" s="242">
        <f>ROUND(E194*H194,2)</f>
        <v>0</v>
      </c>
      <c r="J194" s="241"/>
      <c r="K194" s="242">
        <f>ROUND(E194*J194,2)</f>
        <v>0</v>
      </c>
      <c r="L194" s="242">
        <v>12</v>
      </c>
      <c r="M194" s="242">
        <f>G194*(1+L194/100)</f>
        <v>0</v>
      </c>
      <c r="N194" s="240">
        <v>1.3999999999999999E-4</v>
      </c>
      <c r="O194" s="240">
        <f>ROUND(E194*N194,2)</f>
        <v>0.03</v>
      </c>
      <c r="P194" s="240">
        <v>0</v>
      </c>
      <c r="Q194" s="240">
        <f>ROUND(E194*P194,2)</f>
        <v>0</v>
      </c>
      <c r="R194" s="242" t="s">
        <v>382</v>
      </c>
      <c r="S194" s="242" t="s">
        <v>129</v>
      </c>
      <c r="T194" s="243" t="s">
        <v>129</v>
      </c>
      <c r="U194" s="223">
        <v>0.10191</v>
      </c>
      <c r="V194" s="223">
        <f>ROUND(E194*U194,2)</f>
        <v>19.059999999999999</v>
      </c>
      <c r="W194" s="223"/>
      <c r="X194" s="223" t="s">
        <v>130</v>
      </c>
      <c r="Y194" s="223" t="s">
        <v>131</v>
      </c>
      <c r="Z194" s="212"/>
      <c r="AA194" s="212"/>
      <c r="AB194" s="212"/>
      <c r="AC194" s="212"/>
      <c r="AD194" s="212"/>
      <c r="AE194" s="212"/>
      <c r="AF194" s="212"/>
      <c r="AG194" s="212" t="s">
        <v>132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2" x14ac:dyDescent="0.2">
      <c r="A195" s="219"/>
      <c r="B195" s="220"/>
      <c r="C195" s="259" t="s">
        <v>387</v>
      </c>
      <c r="D195" s="225"/>
      <c r="E195" s="226">
        <v>187.00649999999999</v>
      </c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2"/>
      <c r="AA195" s="212"/>
      <c r="AB195" s="212"/>
      <c r="AC195" s="212"/>
      <c r="AD195" s="212"/>
      <c r="AE195" s="212"/>
      <c r="AF195" s="212"/>
      <c r="AG195" s="212" t="s">
        <v>140</v>
      </c>
      <c r="AH195" s="212">
        <v>5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x14ac:dyDescent="0.2">
      <c r="A196" s="230" t="s">
        <v>123</v>
      </c>
      <c r="B196" s="231" t="s">
        <v>89</v>
      </c>
      <c r="C196" s="256" t="s">
        <v>90</v>
      </c>
      <c r="D196" s="232"/>
      <c r="E196" s="233"/>
      <c r="F196" s="234"/>
      <c r="G196" s="234">
        <f>SUMIF(AG197:AG198,"&lt;&gt;NOR",G197:G198)</f>
        <v>0</v>
      </c>
      <c r="H196" s="234"/>
      <c r="I196" s="234">
        <f>SUM(I197:I198)</f>
        <v>0</v>
      </c>
      <c r="J196" s="234"/>
      <c r="K196" s="234">
        <f>SUM(K197:K198)</f>
        <v>0</v>
      </c>
      <c r="L196" s="234"/>
      <c r="M196" s="234">
        <f>SUM(M197:M198)</f>
        <v>0</v>
      </c>
      <c r="N196" s="233"/>
      <c r="O196" s="233">
        <f>SUM(O197:O198)</f>
        <v>0</v>
      </c>
      <c r="P196" s="233"/>
      <c r="Q196" s="233">
        <f>SUM(Q197:Q198)</f>
        <v>0</v>
      </c>
      <c r="R196" s="234"/>
      <c r="S196" s="234"/>
      <c r="T196" s="235"/>
      <c r="U196" s="229"/>
      <c r="V196" s="229">
        <f>SUM(V197:V198)</f>
        <v>0</v>
      </c>
      <c r="W196" s="229"/>
      <c r="X196" s="229"/>
      <c r="Y196" s="229"/>
      <c r="AG196" t="s">
        <v>124</v>
      </c>
    </row>
    <row r="197" spans="1:60" outlineLevel="1" x14ac:dyDescent="0.2">
      <c r="A197" s="246">
        <v>70</v>
      </c>
      <c r="B197" s="247" t="s">
        <v>388</v>
      </c>
      <c r="C197" s="261" t="s">
        <v>389</v>
      </c>
      <c r="D197" s="248" t="s">
        <v>127</v>
      </c>
      <c r="E197" s="249">
        <v>1</v>
      </c>
      <c r="F197" s="250"/>
      <c r="G197" s="251">
        <f>ROUND(E197*F197,2)</f>
        <v>0</v>
      </c>
      <c r="H197" s="250"/>
      <c r="I197" s="251">
        <f>ROUND(E197*H197,2)</f>
        <v>0</v>
      </c>
      <c r="J197" s="250"/>
      <c r="K197" s="251">
        <f>ROUND(E197*J197,2)</f>
        <v>0</v>
      </c>
      <c r="L197" s="251">
        <v>12</v>
      </c>
      <c r="M197" s="251">
        <f>G197*(1+L197/100)</f>
        <v>0</v>
      </c>
      <c r="N197" s="249">
        <v>0</v>
      </c>
      <c r="O197" s="249">
        <f>ROUND(E197*N197,2)</f>
        <v>0</v>
      </c>
      <c r="P197" s="249">
        <v>0</v>
      </c>
      <c r="Q197" s="249">
        <f>ROUND(E197*P197,2)</f>
        <v>0</v>
      </c>
      <c r="R197" s="251"/>
      <c r="S197" s="251" t="s">
        <v>224</v>
      </c>
      <c r="T197" s="252" t="s">
        <v>225</v>
      </c>
      <c r="U197" s="223">
        <v>0</v>
      </c>
      <c r="V197" s="223">
        <f>ROUND(E197*U197,2)</f>
        <v>0</v>
      </c>
      <c r="W197" s="223"/>
      <c r="X197" s="223" t="s">
        <v>130</v>
      </c>
      <c r="Y197" s="223" t="s">
        <v>131</v>
      </c>
      <c r="Z197" s="212"/>
      <c r="AA197" s="212"/>
      <c r="AB197" s="212"/>
      <c r="AC197" s="212"/>
      <c r="AD197" s="212"/>
      <c r="AE197" s="212"/>
      <c r="AF197" s="212"/>
      <c r="AG197" s="212" t="s">
        <v>132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46">
        <v>71</v>
      </c>
      <c r="B198" s="247" t="s">
        <v>390</v>
      </c>
      <c r="C198" s="261" t="s">
        <v>391</v>
      </c>
      <c r="D198" s="248" t="s">
        <v>127</v>
      </c>
      <c r="E198" s="249">
        <v>1</v>
      </c>
      <c r="F198" s="250"/>
      <c r="G198" s="251">
        <f>ROUND(E198*F198,2)</f>
        <v>0</v>
      </c>
      <c r="H198" s="250"/>
      <c r="I198" s="251">
        <f>ROUND(E198*H198,2)</f>
        <v>0</v>
      </c>
      <c r="J198" s="250"/>
      <c r="K198" s="251">
        <f>ROUND(E198*J198,2)</f>
        <v>0</v>
      </c>
      <c r="L198" s="251">
        <v>12</v>
      </c>
      <c r="M198" s="251">
        <f>G198*(1+L198/100)</f>
        <v>0</v>
      </c>
      <c r="N198" s="249">
        <v>0</v>
      </c>
      <c r="O198" s="249">
        <f>ROUND(E198*N198,2)</f>
        <v>0</v>
      </c>
      <c r="P198" s="249">
        <v>0</v>
      </c>
      <c r="Q198" s="249">
        <f>ROUND(E198*P198,2)</f>
        <v>0</v>
      </c>
      <c r="R198" s="251"/>
      <c r="S198" s="251" t="s">
        <v>224</v>
      </c>
      <c r="T198" s="252" t="s">
        <v>225</v>
      </c>
      <c r="U198" s="223">
        <v>0</v>
      </c>
      <c r="V198" s="223">
        <f>ROUND(E198*U198,2)</f>
        <v>0</v>
      </c>
      <c r="W198" s="223"/>
      <c r="X198" s="223" t="s">
        <v>130</v>
      </c>
      <c r="Y198" s="223" t="s">
        <v>131</v>
      </c>
      <c r="Z198" s="212"/>
      <c r="AA198" s="212"/>
      <c r="AB198" s="212"/>
      <c r="AC198" s="212"/>
      <c r="AD198" s="212"/>
      <c r="AE198" s="212"/>
      <c r="AF198" s="212"/>
      <c r="AG198" s="212" t="s">
        <v>132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x14ac:dyDescent="0.2">
      <c r="A199" s="230" t="s">
        <v>123</v>
      </c>
      <c r="B199" s="231" t="s">
        <v>91</v>
      </c>
      <c r="C199" s="256" t="s">
        <v>92</v>
      </c>
      <c r="D199" s="232"/>
      <c r="E199" s="233"/>
      <c r="F199" s="234"/>
      <c r="G199" s="234">
        <f>SUMIF(AG200:AG208,"&lt;&gt;NOR",G200:G208)</f>
        <v>0</v>
      </c>
      <c r="H199" s="234"/>
      <c r="I199" s="234">
        <f>SUM(I200:I208)</f>
        <v>0</v>
      </c>
      <c r="J199" s="234"/>
      <c r="K199" s="234">
        <f>SUM(K200:K208)</f>
        <v>0</v>
      </c>
      <c r="L199" s="234"/>
      <c r="M199" s="234">
        <f>SUM(M200:M208)</f>
        <v>0</v>
      </c>
      <c r="N199" s="233"/>
      <c r="O199" s="233">
        <f>SUM(O200:O208)</f>
        <v>0</v>
      </c>
      <c r="P199" s="233"/>
      <c r="Q199" s="233">
        <f>SUM(Q200:Q208)</f>
        <v>0</v>
      </c>
      <c r="R199" s="234"/>
      <c r="S199" s="234"/>
      <c r="T199" s="235"/>
      <c r="U199" s="229"/>
      <c r="V199" s="229">
        <f>SUM(V200:V208)</f>
        <v>118.10000000000001</v>
      </c>
      <c r="W199" s="229"/>
      <c r="X199" s="229"/>
      <c r="Y199" s="229"/>
      <c r="AG199" t="s">
        <v>124</v>
      </c>
    </row>
    <row r="200" spans="1:60" ht="22.5" outlineLevel="1" x14ac:dyDescent="0.2">
      <c r="A200" s="246">
        <v>72</v>
      </c>
      <c r="B200" s="247" t="s">
        <v>392</v>
      </c>
      <c r="C200" s="261" t="s">
        <v>393</v>
      </c>
      <c r="D200" s="248" t="s">
        <v>146</v>
      </c>
      <c r="E200" s="249">
        <v>20.152190000000001</v>
      </c>
      <c r="F200" s="250"/>
      <c r="G200" s="251">
        <f>ROUND(E200*F200,2)</f>
        <v>0</v>
      </c>
      <c r="H200" s="250"/>
      <c r="I200" s="251">
        <f>ROUND(E200*H200,2)</f>
        <v>0</v>
      </c>
      <c r="J200" s="250"/>
      <c r="K200" s="251">
        <f>ROUND(E200*J200,2)</f>
        <v>0</v>
      </c>
      <c r="L200" s="251">
        <v>12</v>
      </c>
      <c r="M200" s="251">
        <f>G200*(1+L200/100)</f>
        <v>0</v>
      </c>
      <c r="N200" s="249">
        <v>0</v>
      </c>
      <c r="O200" s="249">
        <f>ROUND(E200*N200,2)</f>
        <v>0</v>
      </c>
      <c r="P200" s="249">
        <v>0</v>
      </c>
      <c r="Q200" s="249">
        <f>ROUND(E200*P200,2)</f>
        <v>0</v>
      </c>
      <c r="R200" s="251" t="s">
        <v>244</v>
      </c>
      <c r="S200" s="251" t="s">
        <v>129</v>
      </c>
      <c r="T200" s="252" t="s">
        <v>129</v>
      </c>
      <c r="U200" s="223">
        <v>0.93300000000000005</v>
      </c>
      <c r="V200" s="223">
        <f>ROUND(E200*U200,2)</f>
        <v>18.8</v>
      </c>
      <c r="W200" s="223"/>
      <c r="X200" s="223" t="s">
        <v>394</v>
      </c>
      <c r="Y200" s="223" t="s">
        <v>131</v>
      </c>
      <c r="Z200" s="212"/>
      <c r="AA200" s="212"/>
      <c r="AB200" s="212"/>
      <c r="AC200" s="212"/>
      <c r="AD200" s="212"/>
      <c r="AE200" s="212"/>
      <c r="AF200" s="212"/>
      <c r="AG200" s="212" t="s">
        <v>395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46">
        <v>73</v>
      </c>
      <c r="B201" s="247" t="s">
        <v>396</v>
      </c>
      <c r="C201" s="261" t="s">
        <v>397</v>
      </c>
      <c r="D201" s="248" t="s">
        <v>146</v>
      </c>
      <c r="E201" s="249">
        <v>40.304380000000002</v>
      </c>
      <c r="F201" s="250"/>
      <c r="G201" s="251">
        <f>ROUND(E201*F201,2)</f>
        <v>0</v>
      </c>
      <c r="H201" s="250"/>
      <c r="I201" s="251">
        <f>ROUND(E201*H201,2)</f>
        <v>0</v>
      </c>
      <c r="J201" s="250"/>
      <c r="K201" s="251">
        <f>ROUND(E201*J201,2)</f>
        <v>0</v>
      </c>
      <c r="L201" s="251">
        <v>12</v>
      </c>
      <c r="M201" s="251">
        <f>G201*(1+L201/100)</f>
        <v>0</v>
      </c>
      <c r="N201" s="249">
        <v>0</v>
      </c>
      <c r="O201" s="249">
        <f>ROUND(E201*N201,2)</f>
        <v>0</v>
      </c>
      <c r="P201" s="249">
        <v>0</v>
      </c>
      <c r="Q201" s="249">
        <f>ROUND(E201*P201,2)</f>
        <v>0</v>
      </c>
      <c r="R201" s="251" t="s">
        <v>244</v>
      </c>
      <c r="S201" s="251" t="s">
        <v>129</v>
      </c>
      <c r="T201" s="252" t="s">
        <v>129</v>
      </c>
      <c r="U201" s="223">
        <v>0.65300000000000002</v>
      </c>
      <c r="V201" s="223">
        <f>ROUND(E201*U201,2)</f>
        <v>26.32</v>
      </c>
      <c r="W201" s="223"/>
      <c r="X201" s="223" t="s">
        <v>394</v>
      </c>
      <c r="Y201" s="223" t="s">
        <v>131</v>
      </c>
      <c r="Z201" s="212"/>
      <c r="AA201" s="212"/>
      <c r="AB201" s="212"/>
      <c r="AC201" s="212"/>
      <c r="AD201" s="212"/>
      <c r="AE201" s="212"/>
      <c r="AF201" s="212"/>
      <c r="AG201" s="212" t="s">
        <v>395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22.5" outlineLevel="1" x14ac:dyDescent="0.2">
      <c r="A202" s="237">
        <v>74</v>
      </c>
      <c r="B202" s="238" t="s">
        <v>398</v>
      </c>
      <c r="C202" s="257" t="s">
        <v>399</v>
      </c>
      <c r="D202" s="239" t="s">
        <v>146</v>
      </c>
      <c r="E202" s="240">
        <v>20.152190000000001</v>
      </c>
      <c r="F202" s="241"/>
      <c r="G202" s="242">
        <f>ROUND(E202*F202,2)</f>
        <v>0</v>
      </c>
      <c r="H202" s="241"/>
      <c r="I202" s="242">
        <f>ROUND(E202*H202,2)</f>
        <v>0</v>
      </c>
      <c r="J202" s="241"/>
      <c r="K202" s="242">
        <f>ROUND(E202*J202,2)</f>
        <v>0</v>
      </c>
      <c r="L202" s="242">
        <v>12</v>
      </c>
      <c r="M202" s="242">
        <f>G202*(1+L202/100)</f>
        <v>0</v>
      </c>
      <c r="N202" s="240">
        <v>0</v>
      </c>
      <c r="O202" s="240">
        <f>ROUND(E202*N202,2)</f>
        <v>0</v>
      </c>
      <c r="P202" s="240">
        <v>0</v>
      </c>
      <c r="Q202" s="240">
        <f>ROUND(E202*P202,2)</f>
        <v>0</v>
      </c>
      <c r="R202" s="242" t="s">
        <v>400</v>
      </c>
      <c r="S202" s="242" t="s">
        <v>129</v>
      </c>
      <c r="T202" s="243" t="s">
        <v>129</v>
      </c>
      <c r="U202" s="223">
        <v>1.1399999999999999</v>
      </c>
      <c r="V202" s="223">
        <f>ROUND(E202*U202,2)</f>
        <v>22.97</v>
      </c>
      <c r="W202" s="223"/>
      <c r="X202" s="223" t="s">
        <v>394</v>
      </c>
      <c r="Y202" s="223" t="s">
        <v>131</v>
      </c>
      <c r="Z202" s="212"/>
      <c r="AA202" s="212"/>
      <c r="AB202" s="212"/>
      <c r="AC202" s="212"/>
      <c r="AD202" s="212"/>
      <c r="AE202" s="212"/>
      <c r="AF202" s="212"/>
      <c r="AG202" s="212" t="s">
        <v>395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ht="22.5" outlineLevel="2" x14ac:dyDescent="0.2">
      <c r="A203" s="219"/>
      <c r="B203" s="220"/>
      <c r="C203" s="258" t="s">
        <v>401</v>
      </c>
      <c r="D203" s="244"/>
      <c r="E203" s="244"/>
      <c r="F203" s="244"/>
      <c r="G203" s="244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2"/>
      <c r="AA203" s="212"/>
      <c r="AB203" s="212"/>
      <c r="AC203" s="212"/>
      <c r="AD203" s="212"/>
      <c r="AE203" s="212"/>
      <c r="AF203" s="212"/>
      <c r="AG203" s="212" t="s">
        <v>134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45" t="str">
        <f>C203</f>
        <v>vybouraných hmot se složením a hrubým urovnáním nebo přeložením na jiný dopravní prostředek, nebo nakládání na dopravní prostředek pro vodorovnou dopravu,</v>
      </c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46">
        <v>75</v>
      </c>
      <c r="B204" s="247" t="s">
        <v>402</v>
      </c>
      <c r="C204" s="261" t="s">
        <v>403</v>
      </c>
      <c r="D204" s="248" t="s">
        <v>146</v>
      </c>
      <c r="E204" s="249">
        <v>20.152190000000001</v>
      </c>
      <c r="F204" s="250"/>
      <c r="G204" s="251">
        <f>ROUND(E204*F204,2)</f>
        <v>0</v>
      </c>
      <c r="H204" s="250"/>
      <c r="I204" s="251">
        <f>ROUND(E204*H204,2)</f>
        <v>0</v>
      </c>
      <c r="J204" s="250"/>
      <c r="K204" s="251">
        <f>ROUND(E204*J204,2)</f>
        <v>0</v>
      </c>
      <c r="L204" s="251">
        <v>12</v>
      </c>
      <c r="M204" s="251">
        <f>G204*(1+L204/100)</f>
        <v>0</v>
      </c>
      <c r="N204" s="249">
        <v>0</v>
      </c>
      <c r="O204" s="249">
        <f>ROUND(E204*N204,2)</f>
        <v>0</v>
      </c>
      <c r="P204" s="249">
        <v>0</v>
      </c>
      <c r="Q204" s="249">
        <f>ROUND(E204*P204,2)</f>
        <v>0</v>
      </c>
      <c r="R204" s="251" t="s">
        <v>244</v>
      </c>
      <c r="S204" s="251" t="s">
        <v>129</v>
      </c>
      <c r="T204" s="252" t="s">
        <v>129</v>
      </c>
      <c r="U204" s="223">
        <v>0.49</v>
      </c>
      <c r="V204" s="223">
        <f>ROUND(E204*U204,2)</f>
        <v>9.8699999999999992</v>
      </c>
      <c r="W204" s="223"/>
      <c r="X204" s="223" t="s">
        <v>394</v>
      </c>
      <c r="Y204" s="223" t="s">
        <v>131</v>
      </c>
      <c r="Z204" s="212"/>
      <c r="AA204" s="212"/>
      <c r="AB204" s="212"/>
      <c r="AC204" s="212"/>
      <c r="AD204" s="212"/>
      <c r="AE204" s="212"/>
      <c r="AF204" s="212"/>
      <c r="AG204" s="212" t="s">
        <v>395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46">
        <v>76</v>
      </c>
      <c r="B205" s="247" t="s">
        <v>404</v>
      </c>
      <c r="C205" s="261" t="s">
        <v>405</v>
      </c>
      <c r="D205" s="248" t="s">
        <v>146</v>
      </c>
      <c r="E205" s="249">
        <v>201.52190999999999</v>
      </c>
      <c r="F205" s="250"/>
      <c r="G205" s="251">
        <f>ROUND(E205*F205,2)</f>
        <v>0</v>
      </c>
      <c r="H205" s="250"/>
      <c r="I205" s="251">
        <f>ROUND(E205*H205,2)</f>
        <v>0</v>
      </c>
      <c r="J205" s="250"/>
      <c r="K205" s="251">
        <f>ROUND(E205*J205,2)</f>
        <v>0</v>
      </c>
      <c r="L205" s="251">
        <v>12</v>
      </c>
      <c r="M205" s="251">
        <f>G205*(1+L205/100)</f>
        <v>0</v>
      </c>
      <c r="N205" s="249">
        <v>0</v>
      </c>
      <c r="O205" s="249">
        <f>ROUND(E205*N205,2)</f>
        <v>0</v>
      </c>
      <c r="P205" s="249">
        <v>0</v>
      </c>
      <c r="Q205" s="249">
        <f>ROUND(E205*P205,2)</f>
        <v>0</v>
      </c>
      <c r="R205" s="251" t="s">
        <v>244</v>
      </c>
      <c r="S205" s="251" t="s">
        <v>129</v>
      </c>
      <c r="T205" s="252" t="s">
        <v>129</v>
      </c>
      <c r="U205" s="223">
        <v>0</v>
      </c>
      <c r="V205" s="223">
        <f>ROUND(E205*U205,2)</f>
        <v>0</v>
      </c>
      <c r="W205" s="223"/>
      <c r="X205" s="223" t="s">
        <v>394</v>
      </c>
      <c r="Y205" s="223" t="s">
        <v>131</v>
      </c>
      <c r="Z205" s="212"/>
      <c r="AA205" s="212"/>
      <c r="AB205" s="212"/>
      <c r="AC205" s="212"/>
      <c r="AD205" s="212"/>
      <c r="AE205" s="212"/>
      <c r="AF205" s="212"/>
      <c r="AG205" s="212" t="s">
        <v>395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46">
        <v>77</v>
      </c>
      <c r="B206" s="247" t="s">
        <v>406</v>
      </c>
      <c r="C206" s="261" t="s">
        <v>407</v>
      </c>
      <c r="D206" s="248" t="s">
        <v>146</v>
      </c>
      <c r="E206" s="249">
        <v>20.152190000000001</v>
      </c>
      <c r="F206" s="250"/>
      <c r="G206" s="251">
        <f>ROUND(E206*F206,2)</f>
        <v>0</v>
      </c>
      <c r="H206" s="250"/>
      <c r="I206" s="251">
        <f>ROUND(E206*H206,2)</f>
        <v>0</v>
      </c>
      <c r="J206" s="250"/>
      <c r="K206" s="251">
        <f>ROUND(E206*J206,2)</f>
        <v>0</v>
      </c>
      <c r="L206" s="251">
        <v>12</v>
      </c>
      <c r="M206" s="251">
        <f>G206*(1+L206/100)</f>
        <v>0</v>
      </c>
      <c r="N206" s="249">
        <v>0</v>
      </c>
      <c r="O206" s="249">
        <f>ROUND(E206*N206,2)</f>
        <v>0</v>
      </c>
      <c r="P206" s="249">
        <v>0</v>
      </c>
      <c r="Q206" s="249">
        <f>ROUND(E206*P206,2)</f>
        <v>0</v>
      </c>
      <c r="R206" s="251" t="s">
        <v>244</v>
      </c>
      <c r="S206" s="251" t="s">
        <v>129</v>
      </c>
      <c r="T206" s="252" t="s">
        <v>129</v>
      </c>
      <c r="U206" s="223">
        <v>0.94199999999999995</v>
      </c>
      <c r="V206" s="223">
        <f>ROUND(E206*U206,2)</f>
        <v>18.98</v>
      </c>
      <c r="W206" s="223"/>
      <c r="X206" s="223" t="s">
        <v>394</v>
      </c>
      <c r="Y206" s="223" t="s">
        <v>131</v>
      </c>
      <c r="Z206" s="212"/>
      <c r="AA206" s="212"/>
      <c r="AB206" s="212"/>
      <c r="AC206" s="212"/>
      <c r="AD206" s="212"/>
      <c r="AE206" s="212"/>
      <c r="AF206" s="212"/>
      <c r="AG206" s="212" t="s">
        <v>395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22.5" outlineLevel="1" x14ac:dyDescent="0.2">
      <c r="A207" s="246">
        <v>78</v>
      </c>
      <c r="B207" s="247" t="s">
        <v>408</v>
      </c>
      <c r="C207" s="261" t="s">
        <v>409</v>
      </c>
      <c r="D207" s="248" t="s">
        <v>146</v>
      </c>
      <c r="E207" s="249">
        <v>201.52190999999999</v>
      </c>
      <c r="F207" s="250"/>
      <c r="G207" s="251">
        <f>ROUND(E207*F207,2)</f>
        <v>0</v>
      </c>
      <c r="H207" s="250"/>
      <c r="I207" s="251">
        <f>ROUND(E207*H207,2)</f>
        <v>0</v>
      </c>
      <c r="J207" s="250"/>
      <c r="K207" s="251">
        <f>ROUND(E207*J207,2)</f>
        <v>0</v>
      </c>
      <c r="L207" s="251">
        <v>12</v>
      </c>
      <c r="M207" s="251">
        <f>G207*(1+L207/100)</f>
        <v>0</v>
      </c>
      <c r="N207" s="249">
        <v>0</v>
      </c>
      <c r="O207" s="249">
        <f>ROUND(E207*N207,2)</f>
        <v>0</v>
      </c>
      <c r="P207" s="249">
        <v>0</v>
      </c>
      <c r="Q207" s="249">
        <f>ROUND(E207*P207,2)</f>
        <v>0</v>
      </c>
      <c r="R207" s="251" t="s">
        <v>244</v>
      </c>
      <c r="S207" s="251" t="s">
        <v>129</v>
      </c>
      <c r="T207" s="252" t="s">
        <v>129</v>
      </c>
      <c r="U207" s="223">
        <v>0.105</v>
      </c>
      <c r="V207" s="223">
        <f>ROUND(E207*U207,2)</f>
        <v>21.16</v>
      </c>
      <c r="W207" s="223"/>
      <c r="X207" s="223" t="s">
        <v>394</v>
      </c>
      <c r="Y207" s="223" t="s">
        <v>131</v>
      </c>
      <c r="Z207" s="212"/>
      <c r="AA207" s="212"/>
      <c r="AB207" s="212"/>
      <c r="AC207" s="212"/>
      <c r="AD207" s="212"/>
      <c r="AE207" s="212"/>
      <c r="AF207" s="212"/>
      <c r="AG207" s="212" t="s">
        <v>395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46">
        <v>79</v>
      </c>
      <c r="B208" s="247" t="s">
        <v>410</v>
      </c>
      <c r="C208" s="261" t="s">
        <v>411</v>
      </c>
      <c r="D208" s="248" t="s">
        <v>146</v>
      </c>
      <c r="E208" s="249">
        <v>20.152190000000001</v>
      </c>
      <c r="F208" s="250"/>
      <c r="G208" s="251">
        <f>ROUND(E208*F208,2)</f>
        <v>0</v>
      </c>
      <c r="H208" s="250"/>
      <c r="I208" s="251">
        <f>ROUND(E208*H208,2)</f>
        <v>0</v>
      </c>
      <c r="J208" s="250"/>
      <c r="K208" s="251">
        <f>ROUND(E208*J208,2)</f>
        <v>0</v>
      </c>
      <c r="L208" s="251">
        <v>12</v>
      </c>
      <c r="M208" s="251">
        <f>G208*(1+L208/100)</f>
        <v>0</v>
      </c>
      <c r="N208" s="249">
        <v>0</v>
      </c>
      <c r="O208" s="249">
        <f>ROUND(E208*N208,2)</f>
        <v>0</v>
      </c>
      <c r="P208" s="249">
        <v>0</v>
      </c>
      <c r="Q208" s="249">
        <f>ROUND(E208*P208,2)</f>
        <v>0</v>
      </c>
      <c r="R208" s="251" t="s">
        <v>244</v>
      </c>
      <c r="S208" s="251" t="s">
        <v>129</v>
      </c>
      <c r="T208" s="252" t="s">
        <v>129</v>
      </c>
      <c r="U208" s="223">
        <v>0</v>
      </c>
      <c r="V208" s="223">
        <f>ROUND(E208*U208,2)</f>
        <v>0</v>
      </c>
      <c r="W208" s="223"/>
      <c r="X208" s="223" t="s">
        <v>394</v>
      </c>
      <c r="Y208" s="223" t="s">
        <v>131</v>
      </c>
      <c r="Z208" s="212"/>
      <c r="AA208" s="212"/>
      <c r="AB208" s="212"/>
      <c r="AC208" s="212"/>
      <c r="AD208" s="212"/>
      <c r="AE208" s="212"/>
      <c r="AF208" s="212"/>
      <c r="AG208" s="212" t="s">
        <v>395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x14ac:dyDescent="0.2">
      <c r="A209" s="230" t="s">
        <v>123</v>
      </c>
      <c r="B209" s="231" t="s">
        <v>94</v>
      </c>
      <c r="C209" s="256" t="s">
        <v>28</v>
      </c>
      <c r="D209" s="232"/>
      <c r="E209" s="233"/>
      <c r="F209" s="234"/>
      <c r="G209" s="234">
        <f>SUMIF(AG210:AG212,"&lt;&gt;NOR",G210:G212)</f>
        <v>0</v>
      </c>
      <c r="H209" s="234"/>
      <c r="I209" s="234">
        <f>SUM(I210:I212)</f>
        <v>0</v>
      </c>
      <c r="J209" s="234"/>
      <c r="K209" s="234">
        <f>SUM(K210:K212)</f>
        <v>0</v>
      </c>
      <c r="L209" s="234"/>
      <c r="M209" s="234">
        <f>SUM(M210:M212)</f>
        <v>0</v>
      </c>
      <c r="N209" s="233"/>
      <c r="O209" s="233">
        <f>SUM(O210:O212)</f>
        <v>0</v>
      </c>
      <c r="P209" s="233"/>
      <c r="Q209" s="233">
        <f>SUM(Q210:Q212)</f>
        <v>0</v>
      </c>
      <c r="R209" s="234"/>
      <c r="S209" s="234"/>
      <c r="T209" s="235"/>
      <c r="U209" s="229"/>
      <c r="V209" s="229">
        <f>SUM(V210:V212)</f>
        <v>0</v>
      </c>
      <c r="W209" s="229"/>
      <c r="X209" s="229"/>
      <c r="Y209" s="229"/>
      <c r="AG209" t="s">
        <v>124</v>
      </c>
    </row>
    <row r="210" spans="1:60" outlineLevel="1" x14ac:dyDescent="0.2">
      <c r="A210" s="246">
        <v>80</v>
      </c>
      <c r="B210" s="247" t="s">
        <v>412</v>
      </c>
      <c r="C210" s="261" t="s">
        <v>413</v>
      </c>
      <c r="D210" s="248" t="s">
        <v>414</v>
      </c>
      <c r="E210" s="249">
        <v>1</v>
      </c>
      <c r="F210" s="250"/>
      <c r="G210" s="251">
        <f>ROUND(E210*F210,2)</f>
        <v>0</v>
      </c>
      <c r="H210" s="250"/>
      <c r="I210" s="251">
        <f>ROUND(E210*H210,2)</f>
        <v>0</v>
      </c>
      <c r="J210" s="250"/>
      <c r="K210" s="251">
        <f>ROUND(E210*J210,2)</f>
        <v>0</v>
      </c>
      <c r="L210" s="251">
        <v>12</v>
      </c>
      <c r="M210" s="251">
        <f>G210*(1+L210/100)</f>
        <v>0</v>
      </c>
      <c r="N210" s="249">
        <v>0</v>
      </c>
      <c r="O210" s="249">
        <f>ROUND(E210*N210,2)</f>
        <v>0</v>
      </c>
      <c r="P210" s="249">
        <v>0</v>
      </c>
      <c r="Q210" s="249">
        <f>ROUND(E210*P210,2)</f>
        <v>0</v>
      </c>
      <c r="R210" s="251"/>
      <c r="S210" s="251" t="s">
        <v>129</v>
      </c>
      <c r="T210" s="252" t="s">
        <v>225</v>
      </c>
      <c r="U210" s="223">
        <v>0</v>
      </c>
      <c r="V210" s="223">
        <f>ROUND(E210*U210,2)</f>
        <v>0</v>
      </c>
      <c r="W210" s="223"/>
      <c r="X210" s="223" t="s">
        <v>415</v>
      </c>
      <c r="Y210" s="223" t="s">
        <v>131</v>
      </c>
      <c r="Z210" s="212"/>
      <c r="AA210" s="212"/>
      <c r="AB210" s="212"/>
      <c r="AC210" s="212"/>
      <c r="AD210" s="212"/>
      <c r="AE210" s="212"/>
      <c r="AF210" s="212"/>
      <c r="AG210" s="212" t="s">
        <v>416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46">
        <v>81</v>
      </c>
      <c r="B211" s="247" t="s">
        <v>417</v>
      </c>
      <c r="C211" s="261" t="s">
        <v>418</v>
      </c>
      <c r="D211" s="248" t="s">
        <v>414</v>
      </c>
      <c r="E211" s="249">
        <v>1</v>
      </c>
      <c r="F211" s="250"/>
      <c r="G211" s="251">
        <f>ROUND(E211*F211,2)</f>
        <v>0</v>
      </c>
      <c r="H211" s="250"/>
      <c r="I211" s="251">
        <f>ROUND(E211*H211,2)</f>
        <v>0</v>
      </c>
      <c r="J211" s="250"/>
      <c r="K211" s="251">
        <f>ROUND(E211*J211,2)</f>
        <v>0</v>
      </c>
      <c r="L211" s="251">
        <v>12</v>
      </c>
      <c r="M211" s="251">
        <f>G211*(1+L211/100)</f>
        <v>0</v>
      </c>
      <c r="N211" s="249">
        <v>0</v>
      </c>
      <c r="O211" s="249">
        <f>ROUND(E211*N211,2)</f>
        <v>0</v>
      </c>
      <c r="P211" s="249">
        <v>0</v>
      </c>
      <c r="Q211" s="249">
        <f>ROUND(E211*P211,2)</f>
        <v>0</v>
      </c>
      <c r="R211" s="251"/>
      <c r="S211" s="251" t="s">
        <v>129</v>
      </c>
      <c r="T211" s="252" t="s">
        <v>225</v>
      </c>
      <c r="U211" s="223">
        <v>0</v>
      </c>
      <c r="V211" s="223">
        <f>ROUND(E211*U211,2)</f>
        <v>0</v>
      </c>
      <c r="W211" s="223"/>
      <c r="X211" s="223" t="s">
        <v>415</v>
      </c>
      <c r="Y211" s="223" t="s">
        <v>131</v>
      </c>
      <c r="Z211" s="212"/>
      <c r="AA211" s="212"/>
      <c r="AB211" s="212"/>
      <c r="AC211" s="212"/>
      <c r="AD211" s="212"/>
      <c r="AE211" s="212"/>
      <c r="AF211" s="212"/>
      <c r="AG211" s="212" t="s">
        <v>416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37">
        <v>82</v>
      </c>
      <c r="B212" s="238" t="s">
        <v>419</v>
      </c>
      <c r="C212" s="257" t="s">
        <v>420</v>
      </c>
      <c r="D212" s="239" t="s">
        <v>414</v>
      </c>
      <c r="E212" s="240">
        <v>1</v>
      </c>
      <c r="F212" s="241"/>
      <c r="G212" s="242">
        <f>ROUND(E212*F212,2)</f>
        <v>0</v>
      </c>
      <c r="H212" s="241"/>
      <c r="I212" s="242">
        <f>ROUND(E212*H212,2)</f>
        <v>0</v>
      </c>
      <c r="J212" s="241"/>
      <c r="K212" s="242">
        <f>ROUND(E212*J212,2)</f>
        <v>0</v>
      </c>
      <c r="L212" s="242">
        <v>12</v>
      </c>
      <c r="M212" s="242">
        <f>G212*(1+L212/100)</f>
        <v>0</v>
      </c>
      <c r="N212" s="240">
        <v>0</v>
      </c>
      <c r="O212" s="240">
        <f>ROUND(E212*N212,2)</f>
        <v>0</v>
      </c>
      <c r="P212" s="240">
        <v>0</v>
      </c>
      <c r="Q212" s="240">
        <f>ROUND(E212*P212,2)</f>
        <v>0</v>
      </c>
      <c r="R212" s="242"/>
      <c r="S212" s="242" t="s">
        <v>129</v>
      </c>
      <c r="T212" s="243" t="s">
        <v>225</v>
      </c>
      <c r="U212" s="223">
        <v>0</v>
      </c>
      <c r="V212" s="223">
        <f>ROUND(E212*U212,2)</f>
        <v>0</v>
      </c>
      <c r="W212" s="223"/>
      <c r="X212" s="223" t="s">
        <v>415</v>
      </c>
      <c r="Y212" s="223" t="s">
        <v>131</v>
      </c>
      <c r="Z212" s="212"/>
      <c r="AA212" s="212"/>
      <c r="AB212" s="212"/>
      <c r="AC212" s="212"/>
      <c r="AD212" s="212"/>
      <c r="AE212" s="212"/>
      <c r="AF212" s="212"/>
      <c r="AG212" s="212" t="s">
        <v>416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x14ac:dyDescent="0.2">
      <c r="A213" s="3"/>
      <c r="B213" s="4"/>
      <c r="C213" s="265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E213">
        <v>12</v>
      </c>
      <c r="AF213">
        <v>21</v>
      </c>
      <c r="AG213" t="s">
        <v>109</v>
      </c>
    </row>
    <row r="214" spans="1:60" x14ac:dyDescent="0.2">
      <c r="A214" s="215"/>
      <c r="B214" s="216" t="s">
        <v>29</v>
      </c>
      <c r="C214" s="266"/>
      <c r="D214" s="217"/>
      <c r="E214" s="218"/>
      <c r="F214" s="218"/>
      <c r="G214" s="236">
        <f>G8+G33+G54+G68+G76+G87+G89+G151+G154+G163+G168+G177+G189+G196+G199+G209</f>
        <v>0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AE214">
        <f>SUMIF(L7:L212,AE213,G7:G212)</f>
        <v>0</v>
      </c>
      <c r="AF214">
        <f>SUMIF(L7:L212,AF213,G7:G212)</f>
        <v>0</v>
      </c>
      <c r="AG214" t="s">
        <v>421</v>
      </c>
    </row>
    <row r="215" spans="1:60" x14ac:dyDescent="0.2">
      <c r="C215" s="267"/>
      <c r="D215" s="10"/>
      <c r="AG215" t="s">
        <v>422</v>
      </c>
    </row>
    <row r="216" spans="1:60" x14ac:dyDescent="0.2">
      <c r="D216" s="10"/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A74" sheet="1" formatRows="0"/>
  <mergeCells count="38">
    <mergeCell ref="C188:G188"/>
    <mergeCell ref="C203:G203"/>
    <mergeCell ref="C156:G156"/>
    <mergeCell ref="C159:G159"/>
    <mergeCell ref="C162:G162"/>
    <mergeCell ref="C167:G167"/>
    <mergeCell ref="C176:G176"/>
    <mergeCell ref="C182:G182"/>
    <mergeCell ref="C128:G128"/>
    <mergeCell ref="C131:G131"/>
    <mergeCell ref="C137:G137"/>
    <mergeCell ref="C142:G142"/>
    <mergeCell ref="C147:G147"/>
    <mergeCell ref="C153:G153"/>
    <mergeCell ref="C94:G94"/>
    <mergeCell ref="C97:G97"/>
    <mergeCell ref="C100:G100"/>
    <mergeCell ref="C109:G109"/>
    <mergeCell ref="C114:G114"/>
    <mergeCell ref="C116:G116"/>
    <mergeCell ref="C70:G70"/>
    <mergeCell ref="C73:G73"/>
    <mergeCell ref="C80:G80"/>
    <mergeCell ref="C84:G84"/>
    <mergeCell ref="C86:G86"/>
    <mergeCell ref="C91:G91"/>
    <mergeCell ref="C16:G16"/>
    <mergeCell ref="C22:G22"/>
    <mergeCell ref="C35:G35"/>
    <mergeCell ref="C39:G39"/>
    <mergeCell ref="C59:G59"/>
    <mergeCell ref="C62:G62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2024010-001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2024010-001 Pol'!Názvy_tisku</vt:lpstr>
      <vt:lpstr>oadresa</vt:lpstr>
      <vt:lpstr>Stavba!Objednatel</vt:lpstr>
      <vt:lpstr>Stavba!Objekt</vt:lpstr>
      <vt:lpstr>'01 2024010-001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Lidumil</cp:lastModifiedBy>
  <cp:lastPrinted>2019-03-19T12:27:02Z</cp:lastPrinted>
  <dcterms:created xsi:type="dcterms:W3CDTF">2009-04-08T07:15:50Z</dcterms:created>
  <dcterms:modified xsi:type="dcterms:W3CDTF">2024-09-02T06:48:36Z</dcterms:modified>
</cp:coreProperties>
</file>