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bor\OneDrive\2024 STAVBY\2024 NELLPROJEKT\24.04.02 Výstavba chodníku podél silnice Otrokovice\VÝSTUP rozdělení na úseky\"/>
    </mc:Choice>
  </mc:AlternateContent>
  <xr:revisionPtr revIDLastSave="0" documentId="8_{A69939C2-C888-417D-8FBD-2B54504F6EB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.101.1 0 Pol" sheetId="12" r:id="rId4"/>
    <sheet name="SO.101.1 1 Pol" sheetId="13" r:id="rId5"/>
    <sheet name="SO.101.2 0 Pol" sheetId="14" r:id="rId6"/>
    <sheet name="SO.101.2 1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'SO.101.1 0 Pol'!$1:$7</definedName>
    <definedName name="_xlnm.Print_Titles" localSheetId="4">'SO.101.1 1 Pol'!$1:$7</definedName>
    <definedName name="_xlnm.Print_Titles" localSheetId="5">'SO.101.2 0 Pol'!$1:$7</definedName>
    <definedName name="_xlnm.Print_Titles" localSheetId="6">'SO.101.2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'SO.101.1 0 Pol'!$A$1:$Y$54</definedName>
    <definedName name="_xlnm.Print_Area" localSheetId="4">'SO.101.1 1 Pol'!$A$1:$Y$205</definedName>
    <definedName name="_xlnm.Print_Area" localSheetId="5">'SO.101.2 0 Pol'!$A$1:$Y$54</definedName>
    <definedName name="_xlnm.Print_Area" localSheetId="6">'SO.101.2 1 Pol'!$A$1:$Y$206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96" i="15"/>
  <c r="G9" i="15"/>
  <c r="G8" i="15" s="1"/>
  <c r="I9" i="15"/>
  <c r="I8" i="15" s="1"/>
  <c r="K9" i="15"/>
  <c r="K8" i="15" s="1"/>
  <c r="O9" i="15"/>
  <c r="O8" i="15" s="1"/>
  <c r="Q9" i="15"/>
  <c r="V9" i="15"/>
  <c r="V8" i="15" s="1"/>
  <c r="G11" i="15"/>
  <c r="M11" i="15" s="1"/>
  <c r="I11" i="15"/>
  <c r="K11" i="15"/>
  <c r="O11" i="15"/>
  <c r="Q11" i="15"/>
  <c r="Q8" i="15" s="1"/>
  <c r="V11" i="15"/>
  <c r="G14" i="15"/>
  <c r="I14" i="15"/>
  <c r="K14" i="15"/>
  <c r="M14" i="15"/>
  <c r="O14" i="15"/>
  <c r="Q14" i="15"/>
  <c r="V14" i="15"/>
  <c r="G16" i="15"/>
  <c r="I16" i="15"/>
  <c r="K16" i="15"/>
  <c r="M16" i="15"/>
  <c r="O16" i="15"/>
  <c r="Q16" i="15"/>
  <c r="V16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Q19" i="15"/>
  <c r="V19" i="15"/>
  <c r="G22" i="15"/>
  <c r="G21" i="15" s="1"/>
  <c r="I22" i="15"/>
  <c r="I21" i="15" s="1"/>
  <c r="K22" i="15"/>
  <c r="K21" i="15" s="1"/>
  <c r="O22" i="15"/>
  <c r="Q22" i="15"/>
  <c r="Q21" i="15" s="1"/>
  <c r="V22" i="15"/>
  <c r="G26" i="15"/>
  <c r="M26" i="15" s="1"/>
  <c r="I26" i="15"/>
  <c r="K26" i="15"/>
  <c r="O26" i="15"/>
  <c r="Q26" i="15"/>
  <c r="V26" i="15"/>
  <c r="G28" i="15"/>
  <c r="I28" i="15"/>
  <c r="K28" i="15"/>
  <c r="M28" i="15"/>
  <c r="O28" i="15"/>
  <c r="Q28" i="15"/>
  <c r="V28" i="15"/>
  <c r="G30" i="15"/>
  <c r="I30" i="15"/>
  <c r="K30" i="15"/>
  <c r="M30" i="15"/>
  <c r="O30" i="15"/>
  <c r="O21" i="15" s="1"/>
  <c r="Q30" i="15"/>
  <c r="V30" i="15"/>
  <c r="G32" i="15"/>
  <c r="I32" i="15"/>
  <c r="K32" i="15"/>
  <c r="M32" i="15"/>
  <c r="O32" i="15"/>
  <c r="Q32" i="15"/>
  <c r="V32" i="15"/>
  <c r="G36" i="15"/>
  <c r="I36" i="15"/>
  <c r="K36" i="15"/>
  <c r="M36" i="15"/>
  <c r="O36" i="15"/>
  <c r="Q36" i="15"/>
  <c r="V36" i="15"/>
  <c r="G38" i="15"/>
  <c r="I38" i="15"/>
  <c r="K38" i="15"/>
  <c r="M38" i="15"/>
  <c r="O38" i="15"/>
  <c r="Q38" i="15"/>
  <c r="V38" i="15"/>
  <c r="G40" i="15"/>
  <c r="M40" i="15" s="1"/>
  <c r="I40" i="15"/>
  <c r="K40" i="15"/>
  <c r="O40" i="15"/>
  <c r="Q40" i="15"/>
  <c r="V40" i="15"/>
  <c r="V21" i="15" s="1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6" i="15"/>
  <c r="I46" i="15"/>
  <c r="K46" i="15"/>
  <c r="M46" i="15"/>
  <c r="O46" i="15"/>
  <c r="Q46" i="15"/>
  <c r="V46" i="15"/>
  <c r="G49" i="15"/>
  <c r="I49" i="15"/>
  <c r="I48" i="15" s="1"/>
  <c r="K49" i="15"/>
  <c r="M49" i="15"/>
  <c r="O49" i="15"/>
  <c r="O48" i="15" s="1"/>
  <c r="Q49" i="15"/>
  <c r="Q48" i="15" s="1"/>
  <c r="V49" i="15"/>
  <c r="V48" i="15" s="1"/>
  <c r="G51" i="15"/>
  <c r="I51" i="15"/>
  <c r="K51" i="15"/>
  <c r="M51" i="15"/>
  <c r="O51" i="15"/>
  <c r="Q51" i="15"/>
  <c r="V51" i="15"/>
  <c r="G53" i="15"/>
  <c r="I53" i="15"/>
  <c r="K53" i="15"/>
  <c r="M53" i="15"/>
  <c r="O53" i="15"/>
  <c r="Q53" i="15"/>
  <c r="V53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G59" i="15"/>
  <c r="M59" i="15" s="1"/>
  <c r="I59" i="15"/>
  <c r="K59" i="15"/>
  <c r="O59" i="15"/>
  <c r="Q59" i="15"/>
  <c r="V59" i="15"/>
  <c r="G61" i="15"/>
  <c r="I61" i="15"/>
  <c r="K61" i="15"/>
  <c r="M61" i="15"/>
  <c r="O61" i="15"/>
  <c r="Q61" i="15"/>
  <c r="V61" i="15"/>
  <c r="G63" i="15"/>
  <c r="I63" i="15"/>
  <c r="K63" i="15"/>
  <c r="K48" i="15" s="1"/>
  <c r="M63" i="15"/>
  <c r="O63" i="15"/>
  <c r="Q63" i="15"/>
  <c r="V63" i="15"/>
  <c r="G65" i="15"/>
  <c r="I65" i="15"/>
  <c r="K65" i="15"/>
  <c r="M65" i="15"/>
  <c r="O65" i="15"/>
  <c r="Q65" i="15"/>
  <c r="V65" i="15"/>
  <c r="G67" i="15"/>
  <c r="I67" i="15"/>
  <c r="K67" i="15"/>
  <c r="M67" i="15"/>
  <c r="O67" i="15"/>
  <c r="Q67" i="15"/>
  <c r="V67" i="15"/>
  <c r="G69" i="15"/>
  <c r="I69" i="15"/>
  <c r="K69" i="15"/>
  <c r="M69" i="15"/>
  <c r="O69" i="15"/>
  <c r="Q69" i="15"/>
  <c r="V69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5" i="15"/>
  <c r="G76" i="15"/>
  <c r="I76" i="15"/>
  <c r="I75" i="15" s="1"/>
  <c r="K76" i="15"/>
  <c r="K75" i="15" s="1"/>
  <c r="M76" i="15"/>
  <c r="O76" i="15"/>
  <c r="O75" i="15" s="1"/>
  <c r="Q76" i="15"/>
  <c r="Q75" i="15" s="1"/>
  <c r="V76" i="15"/>
  <c r="G78" i="15"/>
  <c r="M78" i="15" s="1"/>
  <c r="I78" i="15"/>
  <c r="K78" i="15"/>
  <c r="O78" i="15"/>
  <c r="Q78" i="15"/>
  <c r="V78" i="15"/>
  <c r="G80" i="15"/>
  <c r="I80" i="15"/>
  <c r="K80" i="15"/>
  <c r="M80" i="15"/>
  <c r="O80" i="15"/>
  <c r="Q80" i="15"/>
  <c r="V80" i="15"/>
  <c r="G82" i="15"/>
  <c r="M82" i="15" s="1"/>
  <c r="I82" i="15"/>
  <c r="K82" i="15"/>
  <c r="O82" i="15"/>
  <c r="Q82" i="15"/>
  <c r="V82" i="15"/>
  <c r="V75" i="15" s="1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G87" i="15"/>
  <c r="M87" i="15" s="1"/>
  <c r="I87" i="15"/>
  <c r="K87" i="15"/>
  <c r="O87" i="15"/>
  <c r="Q87" i="15"/>
  <c r="V87" i="15"/>
  <c r="G89" i="15"/>
  <c r="V89" i="15"/>
  <c r="G90" i="15"/>
  <c r="I90" i="15"/>
  <c r="I89" i="15" s="1"/>
  <c r="K90" i="15"/>
  <c r="K89" i="15" s="1"/>
  <c r="M90" i="15"/>
  <c r="O90" i="15"/>
  <c r="O89" i="15" s="1"/>
  <c r="Q90" i="15"/>
  <c r="Q89" i="15" s="1"/>
  <c r="V90" i="15"/>
  <c r="G92" i="15"/>
  <c r="M92" i="15" s="1"/>
  <c r="I92" i="15"/>
  <c r="K92" i="15"/>
  <c r="O92" i="15"/>
  <c r="Q92" i="15"/>
  <c r="V92" i="15"/>
  <c r="G94" i="15"/>
  <c r="I94" i="15"/>
  <c r="K94" i="15"/>
  <c r="M94" i="15"/>
  <c r="O94" i="15"/>
  <c r="Q94" i="15"/>
  <c r="V94" i="15"/>
  <c r="O96" i="15"/>
  <c r="G97" i="15"/>
  <c r="I97" i="15"/>
  <c r="I96" i="15" s="1"/>
  <c r="K97" i="15"/>
  <c r="M97" i="15"/>
  <c r="M96" i="15" s="1"/>
  <c r="O97" i="15"/>
  <c r="Q97" i="15"/>
  <c r="Q96" i="15" s="1"/>
  <c r="V97" i="15"/>
  <c r="V96" i="15" s="1"/>
  <c r="G98" i="15"/>
  <c r="M98" i="15" s="1"/>
  <c r="I98" i="15"/>
  <c r="K98" i="15"/>
  <c r="K96" i="15" s="1"/>
  <c r="O98" i="15"/>
  <c r="Q98" i="15"/>
  <c r="V98" i="15"/>
  <c r="G99" i="15"/>
  <c r="G96" i="15" s="1"/>
  <c r="I99" i="15"/>
  <c r="K99" i="15"/>
  <c r="M99" i="15"/>
  <c r="O99" i="15"/>
  <c r="Q99" i="15"/>
  <c r="V99" i="15"/>
  <c r="G100" i="15"/>
  <c r="M100" i="15" s="1"/>
  <c r="I100" i="15"/>
  <c r="K100" i="15"/>
  <c r="O100" i="15"/>
  <c r="Q100" i="15"/>
  <c r="V100" i="15"/>
  <c r="G101" i="15"/>
  <c r="I101" i="15"/>
  <c r="K101" i="15"/>
  <c r="M101" i="15"/>
  <c r="O101" i="15"/>
  <c r="Q101" i="15"/>
  <c r="V101" i="15"/>
  <c r="G103" i="15"/>
  <c r="I103" i="15"/>
  <c r="I102" i="15" s="1"/>
  <c r="K103" i="15"/>
  <c r="M103" i="15"/>
  <c r="O103" i="15"/>
  <c r="O102" i="15" s="1"/>
  <c r="Q103" i="15"/>
  <c r="Q102" i="15" s="1"/>
  <c r="V103" i="15"/>
  <c r="G105" i="15"/>
  <c r="M105" i="15" s="1"/>
  <c r="I105" i="15"/>
  <c r="K105" i="15"/>
  <c r="O105" i="15"/>
  <c r="Q105" i="15"/>
  <c r="V105" i="15"/>
  <c r="G107" i="15"/>
  <c r="I107" i="15"/>
  <c r="K107" i="15"/>
  <c r="M107" i="15"/>
  <c r="O107" i="15"/>
  <c r="Q107" i="15"/>
  <c r="V107" i="15"/>
  <c r="G109" i="15"/>
  <c r="M109" i="15" s="1"/>
  <c r="I109" i="15"/>
  <c r="K109" i="15"/>
  <c r="O109" i="15"/>
  <c r="Q109" i="15"/>
  <c r="V109" i="15"/>
  <c r="V102" i="15" s="1"/>
  <c r="G111" i="15"/>
  <c r="I111" i="15"/>
  <c r="K111" i="15"/>
  <c r="M111" i="15"/>
  <c r="O111" i="15"/>
  <c r="Q111" i="15"/>
  <c r="V111" i="15"/>
  <c r="G113" i="15"/>
  <c r="M113" i="15" s="1"/>
  <c r="I113" i="15"/>
  <c r="K113" i="15"/>
  <c r="O113" i="15"/>
  <c r="Q113" i="15"/>
  <c r="V113" i="15"/>
  <c r="G115" i="15"/>
  <c r="I115" i="15"/>
  <c r="K115" i="15"/>
  <c r="M115" i="15"/>
  <c r="O115" i="15"/>
  <c r="Q115" i="15"/>
  <c r="V115" i="15"/>
  <c r="G117" i="15"/>
  <c r="M117" i="15" s="1"/>
  <c r="I117" i="15"/>
  <c r="K117" i="15"/>
  <c r="K102" i="15" s="1"/>
  <c r="O117" i="15"/>
  <c r="Q117" i="15"/>
  <c r="V117" i="15"/>
  <c r="G120" i="15"/>
  <c r="I120" i="15"/>
  <c r="K120" i="15"/>
  <c r="M120" i="15"/>
  <c r="O120" i="15"/>
  <c r="Q120" i="15"/>
  <c r="V120" i="15"/>
  <c r="G121" i="15"/>
  <c r="M121" i="15" s="1"/>
  <c r="I121" i="15"/>
  <c r="K121" i="15"/>
  <c r="O121" i="15"/>
  <c r="Q121" i="15"/>
  <c r="V121" i="15"/>
  <c r="G125" i="15"/>
  <c r="Q125" i="15"/>
  <c r="G126" i="15"/>
  <c r="M126" i="15" s="1"/>
  <c r="M125" i="15" s="1"/>
  <c r="I126" i="15"/>
  <c r="I125" i="15" s="1"/>
  <c r="K126" i="15"/>
  <c r="K125" i="15" s="1"/>
  <c r="O126" i="15"/>
  <c r="O125" i="15" s="1"/>
  <c r="Q126" i="15"/>
  <c r="V126" i="15"/>
  <c r="V125" i="15" s="1"/>
  <c r="G128" i="15"/>
  <c r="G127" i="15" s="1"/>
  <c r="I128" i="15"/>
  <c r="I127" i="15" s="1"/>
  <c r="K128" i="15"/>
  <c r="O128" i="15"/>
  <c r="O127" i="15" s="1"/>
  <c r="Q128" i="15"/>
  <c r="V128" i="15"/>
  <c r="V127" i="15" s="1"/>
  <c r="G130" i="15"/>
  <c r="I130" i="15"/>
  <c r="K130" i="15"/>
  <c r="K127" i="15" s="1"/>
  <c r="M130" i="15"/>
  <c r="O130" i="15"/>
  <c r="Q130" i="15"/>
  <c r="V130" i="15"/>
  <c r="G132" i="15"/>
  <c r="M132" i="15" s="1"/>
  <c r="I132" i="15"/>
  <c r="K132" i="15"/>
  <c r="O132" i="15"/>
  <c r="Q132" i="15"/>
  <c r="V132" i="15"/>
  <c r="G134" i="15"/>
  <c r="I134" i="15"/>
  <c r="K134" i="15"/>
  <c r="M134" i="15"/>
  <c r="O134" i="15"/>
  <c r="Q134" i="15"/>
  <c r="V134" i="15"/>
  <c r="G135" i="15"/>
  <c r="M135" i="15" s="1"/>
  <c r="I135" i="15"/>
  <c r="K135" i="15"/>
  <c r="O135" i="15"/>
  <c r="Q135" i="15"/>
  <c r="V135" i="15"/>
  <c r="G136" i="15"/>
  <c r="I136" i="15"/>
  <c r="K136" i="15"/>
  <c r="M136" i="15"/>
  <c r="O136" i="15"/>
  <c r="Q136" i="15"/>
  <c r="Q127" i="15" s="1"/>
  <c r="V136" i="15"/>
  <c r="G137" i="15"/>
  <c r="M137" i="15" s="1"/>
  <c r="I137" i="15"/>
  <c r="K137" i="15"/>
  <c r="O137" i="15"/>
  <c r="Q137" i="15"/>
  <c r="V137" i="15"/>
  <c r="G140" i="15"/>
  <c r="M140" i="15" s="1"/>
  <c r="I140" i="15"/>
  <c r="K140" i="15"/>
  <c r="O140" i="15"/>
  <c r="Q140" i="15"/>
  <c r="V140" i="15"/>
  <c r="G145" i="15"/>
  <c r="M145" i="15" s="1"/>
  <c r="I145" i="15"/>
  <c r="K145" i="15"/>
  <c r="O145" i="15"/>
  <c r="Q145" i="15"/>
  <c r="V145" i="15"/>
  <c r="G148" i="15"/>
  <c r="I148" i="15"/>
  <c r="K148" i="15"/>
  <c r="M148" i="15"/>
  <c r="O148" i="15"/>
  <c r="Q148" i="15"/>
  <c r="V148" i="15"/>
  <c r="G149" i="15"/>
  <c r="M149" i="15" s="1"/>
  <c r="I149" i="15"/>
  <c r="K149" i="15"/>
  <c r="O149" i="15"/>
  <c r="Q149" i="15"/>
  <c r="V149" i="15"/>
  <c r="I150" i="15"/>
  <c r="G151" i="15"/>
  <c r="G150" i="15" s="1"/>
  <c r="I151" i="15"/>
  <c r="K151" i="15"/>
  <c r="K150" i="15" s="1"/>
  <c r="O151" i="15"/>
  <c r="O150" i="15" s="1"/>
  <c r="Q151" i="15"/>
  <c r="Q150" i="15" s="1"/>
  <c r="V151" i="15"/>
  <c r="G152" i="15"/>
  <c r="I152" i="15"/>
  <c r="K152" i="15"/>
  <c r="M152" i="15"/>
  <c r="O152" i="15"/>
  <c r="Q152" i="15"/>
  <c r="V152" i="15"/>
  <c r="V150" i="15" s="1"/>
  <c r="G154" i="15"/>
  <c r="I154" i="15"/>
  <c r="K154" i="15"/>
  <c r="M154" i="15"/>
  <c r="O154" i="15"/>
  <c r="Q154" i="15"/>
  <c r="V154" i="15"/>
  <c r="Q157" i="15"/>
  <c r="G158" i="15"/>
  <c r="G157" i="15" s="1"/>
  <c r="I158" i="15"/>
  <c r="I157" i="15" s="1"/>
  <c r="K158" i="15"/>
  <c r="O158" i="15"/>
  <c r="O157" i="15" s="1"/>
  <c r="Q158" i="15"/>
  <c r="V158" i="15"/>
  <c r="V157" i="15" s="1"/>
  <c r="G160" i="15"/>
  <c r="I160" i="15"/>
  <c r="K160" i="15"/>
  <c r="K157" i="15" s="1"/>
  <c r="M160" i="15"/>
  <c r="O160" i="15"/>
  <c r="Q160" i="15"/>
  <c r="V160" i="15"/>
  <c r="G161" i="15"/>
  <c r="K161" i="15"/>
  <c r="G162" i="15"/>
  <c r="I162" i="15"/>
  <c r="I161" i="15" s="1"/>
  <c r="K162" i="15"/>
  <c r="M162" i="15"/>
  <c r="O162" i="15"/>
  <c r="O161" i="15" s="1"/>
  <c r="Q162" i="15"/>
  <c r="V162" i="15"/>
  <c r="V161" i="15" s="1"/>
  <c r="G168" i="15"/>
  <c r="M168" i="15" s="1"/>
  <c r="I168" i="15"/>
  <c r="K168" i="15"/>
  <c r="O168" i="15"/>
  <c r="Q168" i="15"/>
  <c r="Q161" i="15" s="1"/>
  <c r="V168" i="15"/>
  <c r="G172" i="15"/>
  <c r="I172" i="15"/>
  <c r="K172" i="15"/>
  <c r="M172" i="15"/>
  <c r="O172" i="15"/>
  <c r="Q172" i="15"/>
  <c r="V172" i="15"/>
  <c r="V178" i="15"/>
  <c r="G179" i="15"/>
  <c r="G178" i="15" s="1"/>
  <c r="I179" i="15"/>
  <c r="I178" i="15" s="1"/>
  <c r="K179" i="15"/>
  <c r="K178" i="15" s="1"/>
  <c r="O179" i="15"/>
  <c r="Q179" i="15"/>
  <c r="Q178" i="15" s="1"/>
  <c r="V179" i="15"/>
  <c r="G184" i="15"/>
  <c r="M184" i="15" s="1"/>
  <c r="I184" i="15"/>
  <c r="K184" i="15"/>
  <c r="O184" i="15"/>
  <c r="Q184" i="15"/>
  <c r="V184" i="15"/>
  <c r="G187" i="15"/>
  <c r="I187" i="15"/>
  <c r="K187" i="15"/>
  <c r="M187" i="15"/>
  <c r="O187" i="15"/>
  <c r="Q187" i="15"/>
  <c r="V187" i="15"/>
  <c r="G190" i="15"/>
  <c r="M190" i="15" s="1"/>
  <c r="I190" i="15"/>
  <c r="K190" i="15"/>
  <c r="O190" i="15"/>
  <c r="Q190" i="15"/>
  <c r="V190" i="15"/>
  <c r="G191" i="15"/>
  <c r="I191" i="15"/>
  <c r="K191" i="15"/>
  <c r="M191" i="15"/>
  <c r="O191" i="15"/>
  <c r="Q191" i="15"/>
  <c r="V191" i="15"/>
  <c r="G192" i="15"/>
  <c r="M192" i="15" s="1"/>
  <c r="I192" i="15"/>
  <c r="K192" i="15"/>
  <c r="O192" i="15"/>
  <c r="O178" i="15" s="1"/>
  <c r="Q192" i="15"/>
  <c r="V192" i="15"/>
  <c r="G194" i="15"/>
  <c r="I194" i="15"/>
  <c r="K194" i="15"/>
  <c r="M194" i="15"/>
  <c r="O194" i="15"/>
  <c r="Q194" i="15"/>
  <c r="V194" i="15"/>
  <c r="AE196" i="15"/>
  <c r="G44" i="14"/>
  <c r="BA42" i="14"/>
  <c r="BA41" i="14"/>
  <c r="BA39" i="14"/>
  <c r="BA36" i="14"/>
  <c r="BA35" i="14"/>
  <c r="BA25" i="14"/>
  <c r="BA23" i="14"/>
  <c r="BA21" i="14"/>
  <c r="BA19" i="14"/>
  <c r="BA17" i="14"/>
  <c r="BA15" i="14"/>
  <c r="BA11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6" i="14"/>
  <c r="M16" i="14" s="1"/>
  <c r="I16" i="14"/>
  <c r="K16" i="14"/>
  <c r="O16" i="14"/>
  <c r="Q16" i="14"/>
  <c r="V16" i="14"/>
  <c r="G18" i="14"/>
  <c r="I18" i="14"/>
  <c r="K18" i="14"/>
  <c r="M18" i="14"/>
  <c r="O18" i="14"/>
  <c r="Q18" i="14"/>
  <c r="V18" i="14"/>
  <c r="G20" i="14"/>
  <c r="M20" i="14" s="1"/>
  <c r="I20" i="14"/>
  <c r="K20" i="14"/>
  <c r="O20" i="14"/>
  <c r="Q20" i="14"/>
  <c r="V20" i="14"/>
  <c r="G22" i="14"/>
  <c r="AF44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34" i="14"/>
  <c r="I34" i="14"/>
  <c r="K34" i="14"/>
  <c r="M34" i="14"/>
  <c r="O34" i="14"/>
  <c r="Q34" i="14"/>
  <c r="V34" i="14"/>
  <c r="G38" i="14"/>
  <c r="I38" i="14"/>
  <c r="K38" i="14"/>
  <c r="M38" i="14"/>
  <c r="O38" i="14"/>
  <c r="Q38" i="14"/>
  <c r="V38" i="14"/>
  <c r="G40" i="14"/>
  <c r="I40" i="14"/>
  <c r="K40" i="14"/>
  <c r="M40" i="14"/>
  <c r="O40" i="14"/>
  <c r="Q40" i="14"/>
  <c r="V40" i="14"/>
  <c r="AE44" i="14"/>
  <c r="G195" i="13"/>
  <c r="G8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2" i="13"/>
  <c r="M12" i="13" s="1"/>
  <c r="I12" i="13"/>
  <c r="K12" i="13"/>
  <c r="O12" i="13"/>
  <c r="Q12" i="13"/>
  <c r="Q8" i="13" s="1"/>
  <c r="V12" i="13"/>
  <c r="G14" i="13"/>
  <c r="I14" i="13"/>
  <c r="K14" i="13"/>
  <c r="M14" i="13"/>
  <c r="O14" i="13"/>
  <c r="Q14" i="13"/>
  <c r="V14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20" i="13"/>
  <c r="M20" i="13" s="1"/>
  <c r="I20" i="13"/>
  <c r="I19" i="13" s="1"/>
  <c r="K20" i="13"/>
  <c r="K19" i="13" s="1"/>
  <c r="O20" i="13"/>
  <c r="O19" i="13" s="1"/>
  <c r="Q20" i="13"/>
  <c r="V20" i="13"/>
  <c r="G25" i="13"/>
  <c r="G19" i="13" s="1"/>
  <c r="I25" i="13"/>
  <c r="K25" i="13"/>
  <c r="O25" i="13"/>
  <c r="Q25" i="13"/>
  <c r="Q19" i="13" s="1"/>
  <c r="V25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V29" i="13"/>
  <c r="G31" i="13"/>
  <c r="I31" i="13"/>
  <c r="K31" i="13"/>
  <c r="M31" i="13"/>
  <c r="O31" i="13"/>
  <c r="Q31" i="13"/>
  <c r="V31" i="13"/>
  <c r="G35" i="13"/>
  <c r="I35" i="13"/>
  <c r="K35" i="13"/>
  <c r="M35" i="13"/>
  <c r="O35" i="13"/>
  <c r="Q35" i="13"/>
  <c r="V35" i="13"/>
  <c r="G37" i="13"/>
  <c r="M37" i="13" s="1"/>
  <c r="I37" i="13"/>
  <c r="K37" i="13"/>
  <c r="O37" i="13"/>
  <c r="Q37" i="13"/>
  <c r="V37" i="13"/>
  <c r="G39" i="13"/>
  <c r="M39" i="13" s="1"/>
  <c r="I39" i="13"/>
  <c r="K39" i="13"/>
  <c r="O39" i="13"/>
  <c r="Q39" i="13"/>
  <c r="V39" i="13"/>
  <c r="V19" i="13" s="1"/>
  <c r="G41" i="13"/>
  <c r="M41" i="13" s="1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8" i="13"/>
  <c r="I48" i="13"/>
  <c r="I47" i="13" s="1"/>
  <c r="K48" i="13"/>
  <c r="M48" i="13"/>
  <c r="O48" i="13"/>
  <c r="Q48" i="13"/>
  <c r="Q47" i="13" s="1"/>
  <c r="V48" i="13"/>
  <c r="V47" i="13" s="1"/>
  <c r="G50" i="13"/>
  <c r="I50" i="13"/>
  <c r="K50" i="13"/>
  <c r="M50" i="13"/>
  <c r="O50" i="13"/>
  <c r="O47" i="13" s="1"/>
  <c r="Q50" i="13"/>
  <c r="V50" i="13"/>
  <c r="G52" i="13"/>
  <c r="I52" i="13"/>
  <c r="K52" i="13"/>
  <c r="M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0" i="13"/>
  <c r="I60" i="13"/>
  <c r="K60" i="13"/>
  <c r="M60" i="13"/>
  <c r="O60" i="13"/>
  <c r="Q60" i="13"/>
  <c r="V60" i="13"/>
  <c r="G62" i="13"/>
  <c r="M62" i="13" s="1"/>
  <c r="I62" i="13"/>
  <c r="K62" i="13"/>
  <c r="K47" i="13" s="1"/>
  <c r="O62" i="13"/>
  <c r="Q62" i="13"/>
  <c r="V62" i="13"/>
  <c r="G64" i="13"/>
  <c r="I64" i="13"/>
  <c r="K64" i="13"/>
  <c r="M64" i="13"/>
  <c r="O64" i="13"/>
  <c r="Q64" i="13"/>
  <c r="V64" i="13"/>
  <c r="G66" i="13"/>
  <c r="I66" i="13"/>
  <c r="K66" i="13"/>
  <c r="M66" i="13"/>
  <c r="O66" i="13"/>
  <c r="Q66" i="13"/>
  <c r="V66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4" i="13"/>
  <c r="G75" i="13"/>
  <c r="I75" i="13"/>
  <c r="I74" i="13" s="1"/>
  <c r="K75" i="13"/>
  <c r="M75" i="13"/>
  <c r="O75" i="13"/>
  <c r="O74" i="13" s="1"/>
  <c r="Q75" i="13"/>
  <c r="Q74" i="13" s="1"/>
  <c r="V75" i="13"/>
  <c r="G77" i="13"/>
  <c r="M77" i="13" s="1"/>
  <c r="I77" i="13"/>
  <c r="K77" i="13"/>
  <c r="K74" i="13" s="1"/>
  <c r="O77" i="13"/>
  <c r="Q77" i="13"/>
  <c r="V77" i="13"/>
  <c r="G79" i="13"/>
  <c r="I79" i="13"/>
  <c r="K79" i="13"/>
  <c r="M79" i="13"/>
  <c r="O79" i="13"/>
  <c r="Q79" i="13"/>
  <c r="V79" i="13"/>
  <c r="G81" i="13"/>
  <c r="I81" i="13"/>
  <c r="K81" i="13"/>
  <c r="M81" i="13"/>
  <c r="O81" i="13"/>
  <c r="Q81" i="13"/>
  <c r="V81" i="13"/>
  <c r="V74" i="13" s="1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6" i="13"/>
  <c r="M86" i="13" s="1"/>
  <c r="I86" i="13"/>
  <c r="K86" i="13"/>
  <c r="O86" i="13"/>
  <c r="Q86" i="13"/>
  <c r="V86" i="13"/>
  <c r="G88" i="13"/>
  <c r="V88" i="13"/>
  <c r="G89" i="13"/>
  <c r="I89" i="13"/>
  <c r="I88" i="13" s="1"/>
  <c r="K89" i="13"/>
  <c r="M89" i="13"/>
  <c r="O89" i="13"/>
  <c r="O88" i="13" s="1"/>
  <c r="Q89" i="13"/>
  <c r="Q88" i="13" s="1"/>
  <c r="V89" i="13"/>
  <c r="G92" i="13"/>
  <c r="M92" i="13" s="1"/>
  <c r="I92" i="13"/>
  <c r="K92" i="13"/>
  <c r="K88" i="13" s="1"/>
  <c r="O92" i="13"/>
  <c r="Q92" i="13"/>
  <c r="V92" i="13"/>
  <c r="G94" i="13"/>
  <c r="I94" i="13"/>
  <c r="K94" i="13"/>
  <c r="M94" i="13"/>
  <c r="O94" i="13"/>
  <c r="Q94" i="13"/>
  <c r="V94" i="13"/>
  <c r="O96" i="13"/>
  <c r="G97" i="13"/>
  <c r="I97" i="13"/>
  <c r="I96" i="13" s="1"/>
  <c r="K97" i="13"/>
  <c r="M97" i="13"/>
  <c r="O97" i="13"/>
  <c r="Q97" i="13"/>
  <c r="Q96" i="13" s="1"/>
  <c r="V97" i="13"/>
  <c r="G98" i="13"/>
  <c r="G96" i="13" s="1"/>
  <c r="I98" i="13"/>
  <c r="K98" i="13"/>
  <c r="K96" i="13" s="1"/>
  <c r="O98" i="13"/>
  <c r="Q98" i="13"/>
  <c r="V98" i="13"/>
  <c r="V96" i="13" s="1"/>
  <c r="G99" i="13"/>
  <c r="I99" i="13"/>
  <c r="K99" i="13"/>
  <c r="M99" i="13"/>
  <c r="O99" i="13"/>
  <c r="Q99" i="13"/>
  <c r="V99" i="13"/>
  <c r="G100" i="13"/>
  <c r="M100" i="13" s="1"/>
  <c r="I100" i="13"/>
  <c r="K100" i="13"/>
  <c r="O100" i="13"/>
  <c r="Q100" i="13"/>
  <c r="V100" i="13"/>
  <c r="G101" i="13"/>
  <c r="I101" i="13"/>
  <c r="K101" i="13"/>
  <c r="M101" i="13"/>
  <c r="O101" i="13"/>
  <c r="Q101" i="13"/>
  <c r="V101" i="13"/>
  <c r="G103" i="13"/>
  <c r="I103" i="13"/>
  <c r="I102" i="13" s="1"/>
  <c r="K103" i="13"/>
  <c r="M103" i="13"/>
  <c r="O103" i="13"/>
  <c r="Q103" i="13"/>
  <c r="Q102" i="13" s="1"/>
  <c r="V103" i="13"/>
  <c r="G105" i="13"/>
  <c r="M105" i="13" s="1"/>
  <c r="I105" i="13"/>
  <c r="K105" i="13"/>
  <c r="O105" i="13"/>
  <c r="O102" i="13" s="1"/>
  <c r="Q105" i="13"/>
  <c r="V105" i="13"/>
  <c r="V102" i="13" s="1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I112" i="13"/>
  <c r="K112" i="13"/>
  <c r="M112" i="13"/>
  <c r="O112" i="13"/>
  <c r="Q112" i="13"/>
  <c r="V112" i="13"/>
  <c r="G114" i="13"/>
  <c r="M114" i="13" s="1"/>
  <c r="I114" i="13"/>
  <c r="K114" i="13"/>
  <c r="O114" i="13"/>
  <c r="Q114" i="13"/>
  <c r="V114" i="13"/>
  <c r="G116" i="13"/>
  <c r="I116" i="13"/>
  <c r="K116" i="13"/>
  <c r="M116" i="13"/>
  <c r="O116" i="13"/>
  <c r="Q116" i="13"/>
  <c r="V116" i="13"/>
  <c r="G118" i="13"/>
  <c r="M118" i="13" s="1"/>
  <c r="I118" i="13"/>
  <c r="K118" i="13"/>
  <c r="K102" i="13" s="1"/>
  <c r="O118" i="13"/>
  <c r="Q118" i="13"/>
  <c r="V118" i="13"/>
  <c r="G120" i="13"/>
  <c r="I120" i="13"/>
  <c r="K120" i="13"/>
  <c r="M120" i="13"/>
  <c r="O120" i="13"/>
  <c r="Q120" i="13"/>
  <c r="V120" i="13"/>
  <c r="G123" i="13"/>
  <c r="M123" i="13" s="1"/>
  <c r="I123" i="13"/>
  <c r="K123" i="13"/>
  <c r="O123" i="13"/>
  <c r="Q123" i="13"/>
  <c r="V123" i="13"/>
  <c r="G124" i="13"/>
  <c r="I124" i="13"/>
  <c r="K124" i="13"/>
  <c r="M124" i="13"/>
  <c r="O124" i="13"/>
  <c r="Q124" i="13"/>
  <c r="V124" i="13"/>
  <c r="O128" i="13"/>
  <c r="V128" i="13"/>
  <c r="G129" i="13"/>
  <c r="I129" i="13"/>
  <c r="I128" i="13" s="1"/>
  <c r="K129" i="13"/>
  <c r="M129" i="13"/>
  <c r="O129" i="13"/>
  <c r="Q129" i="13"/>
  <c r="Q128" i="13" s="1"/>
  <c r="V129" i="13"/>
  <c r="G131" i="13"/>
  <c r="G128" i="13" s="1"/>
  <c r="I131" i="13"/>
  <c r="K131" i="13"/>
  <c r="K128" i="13" s="1"/>
  <c r="O131" i="13"/>
  <c r="Q131" i="13"/>
  <c r="V131" i="13"/>
  <c r="G132" i="13"/>
  <c r="I132" i="13"/>
  <c r="K132" i="13"/>
  <c r="M132" i="13"/>
  <c r="O132" i="13"/>
  <c r="Q132" i="13"/>
  <c r="V132" i="13"/>
  <c r="G134" i="13"/>
  <c r="I134" i="13"/>
  <c r="I133" i="13" s="1"/>
  <c r="K134" i="13"/>
  <c r="M134" i="13"/>
  <c r="O134" i="13"/>
  <c r="Q134" i="13"/>
  <c r="Q133" i="13" s="1"/>
  <c r="V134" i="13"/>
  <c r="G136" i="13"/>
  <c r="M136" i="13" s="1"/>
  <c r="I136" i="13"/>
  <c r="K136" i="13"/>
  <c r="O136" i="13"/>
  <c r="O133" i="13" s="1"/>
  <c r="Q136" i="13"/>
  <c r="V136" i="13"/>
  <c r="V133" i="13" s="1"/>
  <c r="G138" i="13"/>
  <c r="I138" i="13"/>
  <c r="K138" i="13"/>
  <c r="M138" i="13"/>
  <c r="O138" i="13"/>
  <c r="Q138" i="13"/>
  <c r="V138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I143" i="13"/>
  <c r="K143" i="13"/>
  <c r="M143" i="13"/>
  <c r="O143" i="13"/>
  <c r="Q143" i="13"/>
  <c r="V143" i="13"/>
  <c r="G146" i="13"/>
  <c r="M146" i="13" s="1"/>
  <c r="I146" i="13"/>
  <c r="K146" i="13"/>
  <c r="K133" i="13" s="1"/>
  <c r="O146" i="13"/>
  <c r="Q146" i="13"/>
  <c r="V146" i="13"/>
  <c r="G151" i="13"/>
  <c r="I151" i="13"/>
  <c r="K151" i="13"/>
  <c r="M151" i="13"/>
  <c r="O151" i="13"/>
  <c r="Q151" i="13"/>
  <c r="V151" i="13"/>
  <c r="G154" i="13"/>
  <c r="M154" i="13" s="1"/>
  <c r="I154" i="13"/>
  <c r="K154" i="13"/>
  <c r="O154" i="13"/>
  <c r="Q154" i="13"/>
  <c r="V154" i="13"/>
  <c r="G155" i="13"/>
  <c r="I155" i="13"/>
  <c r="K155" i="13"/>
  <c r="M155" i="13"/>
  <c r="O155" i="13"/>
  <c r="Q155" i="13"/>
  <c r="V155" i="13"/>
  <c r="G156" i="13"/>
  <c r="K156" i="13"/>
  <c r="O156" i="13"/>
  <c r="V156" i="13"/>
  <c r="G157" i="13"/>
  <c r="I157" i="13"/>
  <c r="I156" i="13" s="1"/>
  <c r="K157" i="13"/>
  <c r="M157" i="13"/>
  <c r="M156" i="13" s="1"/>
  <c r="O157" i="13"/>
  <c r="Q157" i="13"/>
  <c r="Q156" i="13" s="1"/>
  <c r="V157" i="13"/>
  <c r="G159" i="13"/>
  <c r="K159" i="13"/>
  <c r="O159" i="13"/>
  <c r="V159" i="13"/>
  <c r="G160" i="13"/>
  <c r="I160" i="13"/>
  <c r="I159" i="13" s="1"/>
  <c r="K160" i="13"/>
  <c r="M160" i="13"/>
  <c r="M159" i="13" s="1"/>
  <c r="O160" i="13"/>
  <c r="Q160" i="13"/>
  <c r="Q159" i="13" s="1"/>
  <c r="V160" i="13"/>
  <c r="G162" i="13"/>
  <c r="K162" i="13"/>
  <c r="G163" i="13"/>
  <c r="I163" i="13"/>
  <c r="I162" i="13" s="1"/>
  <c r="K163" i="13"/>
  <c r="M163" i="13"/>
  <c r="M162" i="13" s="1"/>
  <c r="O163" i="13"/>
  <c r="Q163" i="13"/>
  <c r="Q162" i="13" s="1"/>
  <c r="V163" i="13"/>
  <c r="G169" i="13"/>
  <c r="M169" i="13" s="1"/>
  <c r="I169" i="13"/>
  <c r="K169" i="13"/>
  <c r="O169" i="13"/>
  <c r="O162" i="13" s="1"/>
  <c r="Q169" i="13"/>
  <c r="V169" i="13"/>
  <c r="V162" i="13" s="1"/>
  <c r="G173" i="13"/>
  <c r="I173" i="13"/>
  <c r="K173" i="13"/>
  <c r="M173" i="13"/>
  <c r="O173" i="13"/>
  <c r="Q173" i="13"/>
  <c r="V173" i="13"/>
  <c r="V179" i="13"/>
  <c r="G180" i="13"/>
  <c r="I180" i="13"/>
  <c r="I179" i="13" s="1"/>
  <c r="K180" i="13"/>
  <c r="M180" i="13"/>
  <c r="O180" i="13"/>
  <c r="Q180" i="13"/>
  <c r="Q179" i="13" s="1"/>
  <c r="V180" i="13"/>
  <c r="G184" i="13"/>
  <c r="G179" i="13" s="1"/>
  <c r="I184" i="13"/>
  <c r="K184" i="13"/>
  <c r="K179" i="13" s="1"/>
  <c r="O184" i="13"/>
  <c r="Q184" i="13"/>
  <c r="V184" i="13"/>
  <c r="G186" i="13"/>
  <c r="I186" i="13"/>
  <c r="K186" i="13"/>
  <c r="M186" i="13"/>
  <c r="O186" i="13"/>
  <c r="Q186" i="13"/>
  <c r="V186" i="13"/>
  <c r="G189" i="13"/>
  <c r="M189" i="13" s="1"/>
  <c r="I189" i="13"/>
  <c r="K189" i="13"/>
  <c r="O189" i="13"/>
  <c r="Q189" i="13"/>
  <c r="V189" i="13"/>
  <c r="G190" i="13"/>
  <c r="I190" i="13"/>
  <c r="K190" i="13"/>
  <c r="M190" i="13"/>
  <c r="O190" i="13"/>
  <c r="Q190" i="13"/>
  <c r="V190" i="13"/>
  <c r="G191" i="13"/>
  <c r="M191" i="13" s="1"/>
  <c r="I191" i="13"/>
  <c r="K191" i="13"/>
  <c r="O191" i="13"/>
  <c r="O179" i="13" s="1"/>
  <c r="Q191" i="13"/>
  <c r="V191" i="13"/>
  <c r="G193" i="13"/>
  <c r="I193" i="13"/>
  <c r="K193" i="13"/>
  <c r="M193" i="13"/>
  <c r="O193" i="13"/>
  <c r="Q193" i="13"/>
  <c r="V193" i="13"/>
  <c r="AE195" i="13"/>
  <c r="G44" i="12"/>
  <c r="BA42" i="12"/>
  <c r="BA41" i="12"/>
  <c r="BA39" i="12"/>
  <c r="BA36" i="12"/>
  <c r="BA35" i="12"/>
  <c r="BA25" i="12"/>
  <c r="BA23" i="12"/>
  <c r="BA21" i="12"/>
  <c r="BA19" i="12"/>
  <c r="BA17" i="12"/>
  <c r="BA15" i="12"/>
  <c r="BA11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34" i="12"/>
  <c r="M34" i="12" s="1"/>
  <c r="I34" i="12"/>
  <c r="K34" i="12"/>
  <c r="O34" i="12"/>
  <c r="Q34" i="12"/>
  <c r="V34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AE44" i="12"/>
  <c r="AF44" i="12"/>
  <c r="I20" i="1"/>
  <c r="I19" i="1"/>
  <c r="I18" i="1"/>
  <c r="I17" i="1"/>
  <c r="I16" i="1"/>
  <c r="I67" i="1"/>
  <c r="J66" i="1" s="1"/>
  <c r="F46" i="1"/>
  <c r="G46" i="1"/>
  <c r="G25" i="1" s="1"/>
  <c r="A25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6" i="1" s="1"/>
  <c r="J28" i="1"/>
  <c r="J26" i="1"/>
  <c r="G38" i="1"/>
  <c r="F38" i="1"/>
  <c r="J23" i="1"/>
  <c r="J24" i="1"/>
  <c r="J25" i="1"/>
  <c r="J27" i="1"/>
  <c r="E24" i="1"/>
  <c r="E26" i="1"/>
  <c r="J56" i="1" l="1"/>
  <c r="J62" i="1"/>
  <c r="J58" i="1"/>
  <c r="J53" i="1"/>
  <c r="J55" i="1"/>
  <c r="J63" i="1"/>
  <c r="J54" i="1"/>
  <c r="J59" i="1"/>
  <c r="J64" i="1"/>
  <c r="J60" i="1"/>
  <c r="J57" i="1"/>
  <c r="J65" i="1"/>
  <c r="J61" i="1"/>
  <c r="G26" i="1"/>
  <c r="A26" i="1"/>
  <c r="G28" i="1"/>
  <c r="G23" i="1"/>
  <c r="M102" i="15"/>
  <c r="M161" i="15"/>
  <c r="M48" i="15"/>
  <c r="M75" i="15"/>
  <c r="M89" i="15"/>
  <c r="M151" i="15"/>
  <c r="M150" i="15" s="1"/>
  <c r="G102" i="15"/>
  <c r="G48" i="15"/>
  <c r="M179" i="15"/>
  <c r="M178" i="15" s="1"/>
  <c r="M22" i="15"/>
  <c r="M21" i="15" s="1"/>
  <c r="AF196" i="15"/>
  <c r="M158" i="15"/>
  <c r="M157" i="15" s="1"/>
  <c r="M128" i="15"/>
  <c r="M127" i="15" s="1"/>
  <c r="M9" i="15"/>
  <c r="M8" i="15" s="1"/>
  <c r="M22" i="14"/>
  <c r="M8" i="14" s="1"/>
  <c r="G8" i="14"/>
  <c r="M102" i="13"/>
  <c r="M133" i="13"/>
  <c r="M47" i="13"/>
  <c r="M128" i="13"/>
  <c r="M88" i="13"/>
  <c r="M74" i="13"/>
  <c r="M8" i="13"/>
  <c r="G133" i="13"/>
  <c r="G102" i="13"/>
  <c r="G47" i="13"/>
  <c r="M98" i="13"/>
  <c r="M96" i="13" s="1"/>
  <c r="AF195" i="13"/>
  <c r="M184" i="13"/>
  <c r="M179" i="13" s="1"/>
  <c r="M131" i="13"/>
  <c r="M25" i="13"/>
  <c r="M19" i="13" s="1"/>
  <c r="M8" i="12"/>
  <c r="I21" i="1"/>
  <c r="I39" i="1"/>
  <c r="I46" i="1" s="1"/>
  <c r="J67" i="1" l="1"/>
  <c r="A23" i="1"/>
  <c r="J41" i="1"/>
  <c r="J43" i="1"/>
  <c r="J40" i="1"/>
  <c r="J45" i="1"/>
  <c r="J42" i="1"/>
  <c r="J39" i="1"/>
  <c r="J46" i="1" s="1"/>
  <c r="J44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S6" authorId="0" shapeId="0" xr:uid="{B0AF13CD-66F1-4D06-B14B-D2D7D6D884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23C1C1-7E23-48EF-AF6B-E8A3D56A8C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S6" authorId="0" shapeId="0" xr:uid="{DB62F490-85C4-4DA2-993C-B9C08607C4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04B71C-CDDC-4AFC-99C2-A61DD5ED13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S6" authorId="0" shapeId="0" xr:uid="{A736E664-0894-4FB4-B211-177153DDF2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7A4041-7B66-4A7F-A0B2-ABCC36212C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S6" authorId="0" shapeId="0" xr:uid="{71B10642-9308-4473-A99D-1885C798040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07ED80-8429-4670-9601-A1B9AF0226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<sst xmlns="http://schemas.openxmlformats.org/spreadsheetml/2006/main" count="2414" uniqueCount="523">
  <si>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</si>
  <si>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</si>
  <si>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</si>
  <si>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</si>
  <si>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</si>
  <si>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</si>
  <si>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</si>
  <si>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</si>
  <si>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</si>
  <si>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</si>
  <si>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</si>
  <si>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</si>
  <si>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</si>
  <si>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</si>
  <si>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</si>
  <si>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</si>
  <si>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</si>
  <si>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</si>
  <si>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</si>
  <si>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</si>
  <si>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</si>
  <si>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</si>
  <si>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</si>
  <si>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</si>
  <si>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</si>
  <si>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</si>
  <si>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</si>
  <si>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</si>
  <si>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</si>
  <si>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</si>
  <si>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</si>
  <si>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</si>
  <si>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</si>
  <si>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</si>
  <si>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</si>
  <si>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</si>
  <si>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</si>
  <si>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</si>
  <si>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</si>
  <si>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</si>
  <si>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</si>
  <si>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</si>
  <si>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</si>
  <si>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NP24014</t>
  </si>
  <si>
    <t>Výstavba chodníku podél větve 1 silnice I/55 Otrokovice</t>
  </si>
  <si>
    <t>město Otrokovice</t>
  </si>
  <si>
    <t>nám. 3. května 1340</t>
  </si>
  <si>
    <t>Otrokovice</t>
  </si>
  <si>
    <t>76502</t>
  </si>
  <si>
    <t>00284301</t>
  </si>
  <si>
    <t>CZ00284301</t>
  </si>
  <si>
    <t>NELL PROJEKT s.r.o.</t>
  </si>
  <si>
    <t>Zarámí 428</t>
  </si>
  <si>
    <t>Zlín</t>
  </si>
  <si>
    <t>76001</t>
  </si>
  <si>
    <t>29209081</t>
  </si>
  <si>
    <t>CZ29209081</t>
  </si>
  <si>
    <t>Stavba</t>
  </si>
  <si>
    <t>SO.101.1</t>
  </si>
  <si>
    <t>Úsek č. 1 - k.ú. Otrokovice - Město Otrokovice (objednatel 1)</t>
  </si>
  <si>
    <t>0</t>
  </si>
  <si>
    <t>Vedlejší a ostatní náklady úseku 1</t>
  </si>
  <si>
    <t>1</t>
  </si>
  <si>
    <t>Stavební část úseku 1</t>
  </si>
  <si>
    <t>SO.101.2</t>
  </si>
  <si>
    <t>Úsek č. 2 - k.ú. Tlumačov na Moravě (objednatel 2)</t>
  </si>
  <si>
    <t>Vedlejší a ostatní náklady úseku 2</t>
  </si>
  <si>
    <t>Stavební část úseku 2</t>
  </si>
  <si>
    <t>Celkem za stavbu</t>
  </si>
  <si>
    <t>CZK</t>
  </si>
  <si>
    <t>Rekapitulace dílů</t>
  </si>
  <si>
    <t>Typ dílu</t>
  </si>
  <si>
    <t>11</t>
  </si>
  <si>
    <t>Přípravné a přidružené práce</t>
  </si>
  <si>
    <t>12</t>
  </si>
  <si>
    <t>Odkopávky a prokopávky</t>
  </si>
  <si>
    <t>18</t>
  </si>
  <si>
    <t>Povrchové úpravy terénu</t>
  </si>
  <si>
    <t>2</t>
  </si>
  <si>
    <t>Základy a zvláštní zakládání</t>
  </si>
  <si>
    <t>56</t>
  </si>
  <si>
    <t>Podkladní vrstvy komunikací a zpevněných ploch</t>
  </si>
  <si>
    <t>57</t>
  </si>
  <si>
    <t>Kryty komunikací živičné a z kameniva</t>
  </si>
  <si>
    <t>59</t>
  </si>
  <si>
    <t>Dlažby a předlažby komunikací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</si>
  <si>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</si>
  <si>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</si>
  <si>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</si>
  <si>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</si>
  <si>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</si>
  <si>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</si>
  <si>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</si>
  <si>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</si>
  <si>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</si>
  <si>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</si>
  <si>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</si>
  <si>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</si>
  <si>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</si>
  <si>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</si>
  <si>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</si>
  <si>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</si>
  <si>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</si>
  <si>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</si>
  <si>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</si>
  <si>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</si>
  <si>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</si>
  <si>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</si>
  <si>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</si>
  <si>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</si>
  <si>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</si>
  <si>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</si>
  <si>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</si>
  <si>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</si>
  <si>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</si>
  <si>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</si>
  <si>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</si>
  <si>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</si>
  <si>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</si>
  <si>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</si>
  <si>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</si>
  <si>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</si>
  <si>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</si>
  <si>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</si>
  <si>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</si>
  <si>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</si>
  <si>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</si>
  <si>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</si>
  <si>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</si>
  <si>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R1</t>
  </si>
  <si>
    <t>Kompletační a koordinační činnost</t>
  </si>
  <si>
    <t>soubor</t>
  </si>
  <si>
    <t>Vlastní</t>
  </si>
  <si>
    <t>Indiv</t>
  </si>
  <si>
    <t>Práce</t>
  </si>
  <si>
    <t>Běžná</t>
  </si>
  <si>
    <t>POL1_</t>
  </si>
  <si>
    <t>R3</t>
  </si>
  <si>
    <t>Uvedení všech povrchů dotčených stavbou do původního stavu</t>
  </si>
  <si>
    <t>Uvedení všech povrchů dotčených stavbou do původního stavu (komunikace, chodníky zeleň, příkopy, propustky), včetně opravy, údržby a průběžného čištění, kropení komunikací užívaných v průběhu stavby</t>
  </si>
  <si>
    <t>POP</t>
  </si>
  <si>
    <t>R4</t>
  </si>
  <si>
    <t>Úklid staveniště před protokolárním předáním a převzetím díla</t>
  </si>
  <si>
    <t>005111020R</t>
  </si>
  <si>
    <t>Vytyčení stavby</t>
  </si>
  <si>
    <t>Soubor</t>
  </si>
  <si>
    <t>VRN</t>
  </si>
  <si>
    <t>POL99_8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</si>
  <si>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</si>
  <si>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</si>
  <si>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</si>
  <si>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</si>
  <si>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</si>
  <si>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</si>
  <si>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</si>
  <si>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</si>
  <si>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005211030R</t>
  </si>
  <si>
    <t>Dočasná dopravní opatření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</si>
  <si>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</si>
  <si>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</si>
  <si>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>Užívání veřejných ploch a prostranství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</si>
  <si>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</si>
  <si>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00523  R</t>
  </si>
  <si>
    <t>Zkoušky a revize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</si>
  <si>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</si>
  <si>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</si>
  <si>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</si>
  <si>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</si>
  <si>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</si>
  <si>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</si>
  <si>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</si>
  <si>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ČSN  EN 206  Beton</t>
  </si>
  <si>
    <t>atd.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</si>
  <si>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</si>
  <si>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</si>
  <si>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</si>
  <si>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- 2x vyhotovení - dokumentace v listinné a digitální podobě, zakreslení změn PD, vč. revizí, prohlášení o shodě apod.</t>
  </si>
  <si>
    <t>- 6x vyhotovéní - geometrický plán pro výkup pozemků - dokumentace v listinné a digitální podobě</t>
  </si>
  <si>
    <t>005241020R</t>
  </si>
  <si>
    <t>Geodetické zaměření skutečného provedení</t>
  </si>
  <si>
    <t>- náklady na provedení skutečného zaměření stavby v rozsahu nezbytném pro zápis změny do katastru nemovitostí.</t>
  </si>
  <si>
    <t>R</t>
  </si>
  <si>
    <t>Fotodokumentace stavby</t>
  </si>
  <si>
    <t>Fotodokumentace stavby před zahájením stavby, v průběhu výstavby a po stavbě. Zařazení fotek do fotoalba v časové posloupnosti a popisem činnosti a číslem objektů v listinné a digitální podobě.</t>
  </si>
  <si>
    <t>Zhotovitel zaznamená průběh prací. Fotky budou dokládat postup prací po jednotlivých dnech a fakturovaných položkách, nasazení jednotlivých mechanizmů, prováděných zkouškách, bude předáno na CD s popisem po jednotlivých dnech.</t>
  </si>
  <si>
    <t>SUM</t>
  </si>
  <si>
    <t>Poznámky uchazeče k zadání</t>
  </si>
  <si>
    <t>POPUZIV</t>
  </si>
  <si>
    <t>END</t>
  </si>
  <si>
    <t>113107610R00</t>
  </si>
  <si>
    <t>Odstranění podkladu nad 50 m2,kam.drcené tl.10 cm</t>
  </si>
  <si>
    <t>m2</t>
  </si>
  <si>
    <t>RTS 24/ I</t>
  </si>
  <si>
    <t>sjezd : 23</t>
  </si>
  <si>
    <t>VV</t>
  </si>
  <si>
    <t>parkoviště : 81,7</t>
  </si>
  <si>
    <t>113108405R00</t>
  </si>
  <si>
    <t>Odstranění asfaltové vrstvy pl.nad 50 m2, tl. 5 cm</t>
  </si>
  <si>
    <t>plocha parkoviště : 81,7</t>
  </si>
  <si>
    <t>113151119R00</t>
  </si>
  <si>
    <t>Fréz.živič.krytu pl.do 500 m2,pruh do 75cm,tl.10cm</t>
  </si>
  <si>
    <t>přefrézování : 97,3</t>
  </si>
  <si>
    <t>113202111R00</t>
  </si>
  <si>
    <t>Vytrhání obrub obrubníků silničních, chodníkových</t>
  </si>
  <si>
    <t>m</t>
  </si>
  <si>
    <t>120901121RT3</t>
  </si>
  <si>
    <t>Bourání konstrukcí z prostého betonu v odkopávkách bagrem s kladivem</t>
  </si>
  <si>
    <t>m3</t>
  </si>
  <si>
    <t>skryté konstrukce : 1</t>
  </si>
  <si>
    <t>122202201R00</t>
  </si>
  <si>
    <t>Odkopávky pro silnice v hor. 3 do 100 m3</t>
  </si>
  <si>
    <t>chodník : 75*1,05*0,27</t>
  </si>
  <si>
    <t>(107,4-35)*1,1*0,27*0,35</t>
  </si>
  <si>
    <t>sjezd : 12*1,1*0,44</t>
  </si>
  <si>
    <t>odpočty konstrukcí : -70*0,15-23*0,15</t>
  </si>
  <si>
    <t>122202209R00</t>
  </si>
  <si>
    <t>Příplatek za lepivost - odkop. pro silnice v hor.3</t>
  </si>
  <si>
    <t>Odkaz na mn. položky pořadí 6 : 20,64649*0,35</t>
  </si>
  <si>
    <t>132201111R00</t>
  </si>
  <si>
    <t>Hloubení rýh š.do 60 cm v hor.3 do 100 m3, STROJNĚ</t>
  </si>
  <si>
    <t>trativody : (83,5-35-6)*0,5*0,4</t>
  </si>
  <si>
    <t>132201119R00</t>
  </si>
  <si>
    <t>Přípl.za lepivost,hloubení rýh 60 cm,hor.3,STROJNĚ</t>
  </si>
  <si>
    <t>Odkaz na mn. položky pořadí 8 : 8,50000*0,5</t>
  </si>
  <si>
    <t>162701105R00</t>
  </si>
  <si>
    <t>Vodorovné přemístění výkopku z hor.1-4 do 10000 m</t>
  </si>
  <si>
    <t>Odkaz na mn. položky pořadí 6 : 20,64648</t>
  </si>
  <si>
    <t>Odkaz na mn. položky pořadí 8 : 8,50000</t>
  </si>
  <si>
    <t>Odkaz na mn. položky pořadí 13 : 4,32000*-1</t>
  </si>
  <si>
    <t>171101121R00</t>
  </si>
  <si>
    <t>Uložení sypaniny z hornin nesoudržných kamenitých</t>
  </si>
  <si>
    <t>násyp : 20*1,745*0,75+6,5*0,65*0,75+18,5*0,65*0,75</t>
  </si>
  <si>
    <t>171201201R00</t>
  </si>
  <si>
    <t>Uložení sypaniny na skl.-sypanina na výšku přes 2m</t>
  </si>
  <si>
    <t>Odkaz na mn. položky pořadí 10 : 24,82648</t>
  </si>
  <si>
    <t>174101102R00</t>
  </si>
  <si>
    <t>Zásyp ruční se zhutněním</t>
  </si>
  <si>
    <t>zpětný zásyp kolem obrub : 108*0,2*0,2</t>
  </si>
  <si>
    <t>181102302R00</t>
  </si>
  <si>
    <t>Úprava pláně v zářezech se zhutněním</t>
  </si>
  <si>
    <t>Odkaz na mn. položky pořadí 38 : 169,72000</t>
  </si>
  <si>
    <t>199000002R00</t>
  </si>
  <si>
    <t>Poplatek za skládku horniny 1- 4, č. dle katal. odpadů 17 05 04</t>
  </si>
  <si>
    <t>583424002R</t>
  </si>
  <si>
    <t>Kamenivo drcené 0/125</t>
  </si>
  <si>
    <t>t</t>
  </si>
  <si>
    <t>SPCM</t>
  </si>
  <si>
    <t>Specifikace</t>
  </si>
  <si>
    <t>POL3_</t>
  </si>
  <si>
    <t>Odkaz na mn. položky pořadí 11 : 38,36250*2,2</t>
  </si>
  <si>
    <t>167103101R00</t>
  </si>
  <si>
    <t>Nakládání výkopku zeminy schopné zúrodnění</t>
  </si>
  <si>
    <t>Odkaz na mn. položky pořadí 18 : 188,80000*0,1</t>
  </si>
  <si>
    <t>180401211R00</t>
  </si>
  <si>
    <t>Založení trávníku lučního výsevem v rovině</t>
  </si>
  <si>
    <t>plocha ze situace : 188,8</t>
  </si>
  <si>
    <t>181301101R00</t>
  </si>
  <si>
    <t>Rozprostření ornice, rovina, tl. do 10 cm do 500m2</t>
  </si>
  <si>
    <t>POL1_1</t>
  </si>
  <si>
    <t>Odkaz na mn. položky pořadí 18 : 188,80000</t>
  </si>
  <si>
    <t>182001111R00</t>
  </si>
  <si>
    <t>Plošná úprava terénu, nerovnosti do 10 cm v rovině</t>
  </si>
  <si>
    <t>183403113R00</t>
  </si>
  <si>
    <t>Obdělání půdy frézováním v rovině</t>
  </si>
  <si>
    <t>183403153R00</t>
  </si>
  <si>
    <t>Obdělání půdy hrabáním, v rovině</t>
  </si>
  <si>
    <t>183403161R00</t>
  </si>
  <si>
    <t>Obdělání půdy válením, v rovině</t>
  </si>
  <si>
    <t>184802111R00</t>
  </si>
  <si>
    <t>Chem. odplevelení před založ. postřikem, v rovině</t>
  </si>
  <si>
    <t>184851111R00</t>
  </si>
  <si>
    <t>Hnojení roztokem hnojiva v rovině</t>
  </si>
  <si>
    <t>Odkaz na mn. položky pořadí 18 : 188,80000*0,002</t>
  </si>
  <si>
    <t>00572473R</t>
  </si>
  <si>
    <t>Směs travní luční IV. - sušší a vlhčí podmínky PROFI á 25 kg</t>
  </si>
  <si>
    <t>kg</t>
  </si>
  <si>
    <t>Odkaz na mn. položky pořadí 18 : 188,80000*0,025</t>
  </si>
  <si>
    <t>25191158R</t>
  </si>
  <si>
    <t>Trávníkové hnojivo</t>
  </si>
  <si>
    <t xml:space="preserve">kg    </t>
  </si>
  <si>
    <t>Odkaz na mn. položky pořadí 18 : 188,80000*0,2</t>
  </si>
  <si>
    <t>25234000.AR</t>
  </si>
  <si>
    <t>Herbicid totální</t>
  </si>
  <si>
    <t>l</t>
  </si>
  <si>
    <t>POL3_0</t>
  </si>
  <si>
    <t>Odkaz na mn. položky pořadí 18 : 188,80000*0,003</t>
  </si>
  <si>
    <t>5832012R</t>
  </si>
  <si>
    <t>Zemina zahradní</t>
  </si>
  <si>
    <t>Odkaz na mn. položky pořadí 17 : 18,88000*1,7</t>
  </si>
  <si>
    <t>212572121R00</t>
  </si>
  <si>
    <t>Lože trativodu z kameniva drobného těženého</t>
  </si>
  <si>
    <t>83,5*0,4*0,1</t>
  </si>
  <si>
    <t>212531111R00</t>
  </si>
  <si>
    <t>Výplň odvodňov. trativodů kam. hrubě drcen. 63 mm</t>
  </si>
  <si>
    <t>83,5*0,4*0,4</t>
  </si>
  <si>
    <t>212752192R00</t>
  </si>
  <si>
    <t>Příplatek za práce ve štole,trativody z dren.trub.</t>
  </si>
  <si>
    <t>RTS 18/ I</t>
  </si>
  <si>
    <t>propustek : 35+6</t>
  </si>
  <si>
    <t>212753116R00</t>
  </si>
  <si>
    <t>Montáž ohebné dren. trubky do rýhy DN 160,bez lože</t>
  </si>
  <si>
    <t>212971122R00</t>
  </si>
  <si>
    <t>Opláštění trativ.z geot.,sklon nad 1:2,5 nad 2,5 m</t>
  </si>
  <si>
    <t>286139922R</t>
  </si>
  <si>
    <t>Trubka drenážní, PE-HD DN 150, perforovaná</t>
  </si>
  <si>
    <t>Odkaz na mn. položky pořadí 33 : 83,50000</t>
  </si>
  <si>
    <t>Koeficient : 0,1</t>
  </si>
  <si>
    <t>67352003R</t>
  </si>
  <si>
    <t>Geotextilie netkaná  PET 250 g/m2</t>
  </si>
  <si>
    <t>Odkaz na mn. položky pořadí 34 : 83,50000*1,2</t>
  </si>
  <si>
    <t>567211120R00</t>
  </si>
  <si>
    <t>Podklad z prostého betonu tř. I  tloušťky 20 cm</t>
  </si>
  <si>
    <t>dopojení vjezdu : 13</t>
  </si>
  <si>
    <t>dobetonování k mostní kci : 27</t>
  </si>
  <si>
    <t>568111111R00</t>
  </si>
  <si>
    <t>Zřízení vrstvy z geotextilie skl.do 1:5, š.do 3 m</t>
  </si>
  <si>
    <t>156,52+13,2</t>
  </si>
  <si>
    <t>Odkaz na mn. položky pořadí 38 : 169,72000*1,2</t>
  </si>
  <si>
    <t>565141111RT2</t>
  </si>
  <si>
    <t>Podklad z obal kam.ACP 16+,ACP 22+,do 3 m,tl. 6 cm plochy 201-1000 m2</t>
  </si>
  <si>
    <t>573111124R00</t>
  </si>
  <si>
    <t>Postřik infiltrační, množství zbytkového asfaltového pojiva 1,00 kg/m2</t>
  </si>
  <si>
    <t>573231125R00</t>
  </si>
  <si>
    <t>Postřik spojovací z KAE, množství zbytkového asfaltu 0,5 kg/m2</t>
  </si>
  <si>
    <t>577131211RT2</t>
  </si>
  <si>
    <t>Beton asfalt. ACO 8,nebo ACO 11, do 3 m, tl. 4 cm plochy 201-1000 m2</t>
  </si>
  <si>
    <t>599141111R00</t>
  </si>
  <si>
    <t>Vyplnění spár živičnou zálivkou</t>
  </si>
  <si>
    <t>451313511R00</t>
  </si>
  <si>
    <t>Podklad betonový pod dlažbu tl. do 100 mm</t>
  </si>
  <si>
    <t>mostní část : 35</t>
  </si>
  <si>
    <t>564851113RT2</t>
  </si>
  <si>
    <t>Podklad ze štěrkodrti po zhutnění tloušťky 17 cm štěrkodrť frakce 0-32 mm</t>
  </si>
  <si>
    <t>Odkaz na mn. položky pořadí 49 : 182,40000*1,05</t>
  </si>
  <si>
    <t>-35</t>
  </si>
  <si>
    <t>564861111RT4</t>
  </si>
  <si>
    <t>Podklad ze štěrkodrti po zhutnění tloušťky 20 cm štěrkodrť frakce 0-63 mm</t>
  </si>
  <si>
    <t>Odkaz na mn. položky pořadí 50 : 12,00000*1,1</t>
  </si>
  <si>
    <t>567122111R00</t>
  </si>
  <si>
    <t>Podklad z kameniva zpev.cementem SC C8/10 tl.12 cm</t>
  </si>
  <si>
    <t>Odkaz na mn. položky pořadí 50 : 12,00000*1,05</t>
  </si>
  <si>
    <t>596215021R00</t>
  </si>
  <si>
    <t>Kladení zámkové dlažby tl. 6 cm do drtě tl. 4 cm</t>
  </si>
  <si>
    <t>chodník, plocha ze situace : 182,4</t>
  </si>
  <si>
    <t>596215040R00</t>
  </si>
  <si>
    <t>Kladení zámkové dlažby tl. 8 cm do drtě tl. 4 cm</t>
  </si>
  <si>
    <t>sjezd : 12</t>
  </si>
  <si>
    <t>596291111R00</t>
  </si>
  <si>
    <t>Řezání zámkové dlažby tl. 60 mm</t>
  </si>
  <si>
    <t>Odkaz na mn. položky pořadí 49 : 182,40000*0,3</t>
  </si>
  <si>
    <t>596291113R00</t>
  </si>
  <si>
    <t xml:space="preserve">Řezání zámkové dlažby tl. 80 mm </t>
  </si>
  <si>
    <t>Odkaz na mn. položky pořadí 50 : 12,00000*0,3</t>
  </si>
  <si>
    <t>59245110R</t>
  </si>
  <si>
    <t>Dlažba skladebná 200 x 100 x 60 mm přírodní</t>
  </si>
  <si>
    <t>Odkaz na mn. položky pořadí 49 : 182,40000</t>
  </si>
  <si>
    <t>Koeficient : 0,03</t>
  </si>
  <si>
    <t>592451158R</t>
  </si>
  <si>
    <t>Dlažba skladebná SLP pro nevidomé 200 x 100 x 80 mm červená</t>
  </si>
  <si>
    <t>592451170R</t>
  </si>
  <si>
    <t>Dlažba skladebná 200 x 100 x 80 mm přírodní</t>
  </si>
  <si>
    <t>Odkaz na mn. položky pořadí 50 : 12,00000</t>
  </si>
  <si>
    <t>Odkaz na mn. položky pořadí 54 : 5,60000*-1</t>
  </si>
  <si>
    <t>831263195R00</t>
  </si>
  <si>
    <t>Příplatek za zřízení kanal. přípojky DN 100 - 300</t>
  </si>
  <si>
    <t>kus</t>
  </si>
  <si>
    <t>napojení drenážního potrubí : 1</t>
  </si>
  <si>
    <t>899331111R00</t>
  </si>
  <si>
    <t>Výšková úprava vstupu do 20 cm, zvýšení poklopu</t>
  </si>
  <si>
    <t>899431111R00</t>
  </si>
  <si>
    <t>Výšková úprava do 20 cm, zvýšení krytu šoupěte</t>
  </si>
  <si>
    <t>917862114R00</t>
  </si>
  <si>
    <t>Osazení stojatého obrubníku betonového, s boční opěrou, do lože z betonu C 25/30</t>
  </si>
  <si>
    <t>BO10/25 : 107,7</t>
  </si>
  <si>
    <t>BO15/25 : 99-6</t>
  </si>
  <si>
    <t>BO15/15 : 6</t>
  </si>
  <si>
    <t>917931132RT2</t>
  </si>
  <si>
    <t xml:space="preserve">Osazení přídlažby,kostka velká,2 řady, lože C20/25 včetně dodávky kamenných dlažebních kostek </t>
  </si>
  <si>
    <t>919735111R00</t>
  </si>
  <si>
    <t>Řezání stávajícího živičného krytu tl. do 5 cm</t>
  </si>
  <si>
    <t>919735113R00</t>
  </si>
  <si>
    <t>Řezání stávajícího živičného krytu tl. 10 - 15 cm</t>
  </si>
  <si>
    <t>59217421R</t>
  </si>
  <si>
    <t>Obrubník chodníkový ABO 14-10 v. 250 x 100 x 1000 mm přírodní</t>
  </si>
  <si>
    <t>Odkaz na mn. položky pořadí 59 : 107,70000</t>
  </si>
  <si>
    <t>Koeficient : 0,05</t>
  </si>
  <si>
    <t>59217488R</t>
  </si>
  <si>
    <t>Obrubník silniční ABO 2-15 v. 250 x 150 x 1000 mm přírodní</t>
  </si>
  <si>
    <t>Odkaz na mn. položky pořadí 60 : 93,00000</t>
  </si>
  <si>
    <t>Odkaz na mn. položky pořadí 68 : 1,00000*-1</t>
  </si>
  <si>
    <t>Odkaz na mn. položky pořadí 69 : 1,00000*-1</t>
  </si>
  <si>
    <t>59217490R</t>
  </si>
  <si>
    <t xml:space="preserve">Obrubník silniční nájezdový ABO 2-15 N v. 150 x 150 x 1000 mm </t>
  </si>
  <si>
    <t>Odkaz na mn. položky pořadí 61 : 6,00000</t>
  </si>
  <si>
    <t>59217491R</t>
  </si>
  <si>
    <t>Obrubník silniční přechodový pravý ABO 2-15 PP v 150 x 150 x 1000 mm</t>
  </si>
  <si>
    <t>59217492R</t>
  </si>
  <si>
    <t>Obrubník silniční přechodový levý ABO 2-15 PL v 150 x 150 x 1000 mm</t>
  </si>
  <si>
    <t>938908411R00</t>
  </si>
  <si>
    <t>Očištění povrchu krytu saponátovým roztokem</t>
  </si>
  <si>
    <t>Odkaz na mn. položky pořadí 40 : 97,30000</t>
  </si>
  <si>
    <t>961044111R00</t>
  </si>
  <si>
    <t>Bourání základů z betonu prostého</t>
  </si>
  <si>
    <t>čela propustků : 0,35*2</t>
  </si>
  <si>
    <t>998222012R00</t>
  </si>
  <si>
    <t>Přesun hmot, zpevněné plochy, kryt z kameniva</t>
  </si>
  <si>
    <t>Odkaz na hmot. položky pořadí 16 : 84,39750</t>
  </si>
  <si>
    <t>Odkaz na hmot. položky pořadí 46 : 61,19932</t>
  </si>
  <si>
    <t>Odkaz na hmot. položky pořadí 47 : 6,07200</t>
  </si>
  <si>
    <t>Odkaz na hmot. položky pořadí 30 : 6,41447</t>
  </si>
  <si>
    <t>Odkaz na hmot. položky pořadí 31 : 21,77680</t>
  </si>
  <si>
    <t>998223011R00</t>
  </si>
  <si>
    <t>Přesun hmot, pozemní komunikace, kryt dlážděný</t>
  </si>
  <si>
    <t>394,42658</t>
  </si>
  <si>
    <t>Odkaz na mn. položky pořadí 72 : 179,86009*-1</t>
  </si>
  <si>
    <t>Odkaz na mn. položky pořadí 74 : 25,74761*-1</t>
  </si>
  <si>
    <t>998225111R00</t>
  </si>
  <si>
    <t>Přesun hmot, pozemní komunikace, kryt živičný</t>
  </si>
  <si>
    <t>Odkaz na hmot. položky pořadí 40 : 15,39870</t>
  </si>
  <si>
    <t>Odkaz na hmot. položky pořadí 41 : 0,09827</t>
  </si>
  <si>
    <t>Odkaz na hmot. položky pořadí 42 : 0,04865</t>
  </si>
  <si>
    <t>Odkaz na hmot. položky pořadí 43 : 9,86719</t>
  </si>
  <si>
    <t>Odkaz na hmot. položky pořadí 44 : 0,33480</t>
  </si>
  <si>
    <t>979990107R00</t>
  </si>
  <si>
    <t>Poplatek za uložení suti - směs betonu, cihel, dřeva, skupina odpadu 170904</t>
  </si>
  <si>
    <t>Odkaz na dem. hmot. položky pořadí 4 : 7,29000</t>
  </si>
  <si>
    <t>Odkaz na dem. hmot. položky pořadí 5 : 2,00000</t>
  </si>
  <si>
    <t>Odkaz na dem. hmot. položky pořadí 71 : 1,40000</t>
  </si>
  <si>
    <t>979999973R00</t>
  </si>
  <si>
    <t>Poplatek za uložení, zemina a kamení, (skup.170504)</t>
  </si>
  <si>
    <t>Odkaz na dem. hmot. položky pořadí 1 : 23,03400</t>
  </si>
  <si>
    <t>979999995R00</t>
  </si>
  <si>
    <t>Poplatek za recyklaci asfaltu, kusovost do 1600 cm2, (skup.170302)</t>
  </si>
  <si>
    <t>Odkaz na dem. hmot. položky pořadí 3 : 21,40600</t>
  </si>
  <si>
    <t>Odkaz na dem. hmot. položky pořadí 2 : 8,98700</t>
  </si>
  <si>
    <t>979087212R00</t>
  </si>
  <si>
    <t>Nakládání suti na dopravní prostředky - komunikace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</si>
  <si>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</si>
  <si>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</si>
  <si>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</si>
  <si>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</si>
  <si>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</si>
  <si>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</si>
  <si>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Předpoklad 14 km</t>
  </si>
  <si>
    <t>979093111R00</t>
  </si>
  <si>
    <t>Uložení suti na skládku bez zhutnění</t>
  </si>
  <si>
    <t>zrušení napojení zpevněné štěrkem : 61</t>
  </si>
  <si>
    <t>113107615R00</t>
  </si>
  <si>
    <t>Odstranění podkladu nad 50 m2,kam.drcené tl.15 cm</t>
  </si>
  <si>
    <t>zrušení napojení na stezku : 61</t>
  </si>
  <si>
    <t>113108410R00</t>
  </si>
  <si>
    <t>Odstranění asfaltové vrstvy pl.nad 50 m2, tl.10 cm</t>
  </si>
  <si>
    <t>zrušení napojení na stezku : 66</t>
  </si>
  <si>
    <t>skryté konstrukce : 2</t>
  </si>
  <si>
    <t>chodník : (322,2-6)*1,1*0,27*0,35</t>
  </si>
  <si>
    <t>odpočty konstrukcí : -18*0,1-12*0,15-12*0,1</t>
  </si>
  <si>
    <t>Odkaz na mn. položky pořadí 7 : 33,87700*0,35</t>
  </si>
  <si>
    <t>trativody : (134-6)*0,5*0,4</t>
  </si>
  <si>
    <t>Odkaz na mn. položky pořadí 9 : 25,60000*0,5</t>
  </si>
  <si>
    <t>Odkaz na mn. položky pořadí 7 : 33,87699</t>
  </si>
  <si>
    <t>Odkaz na mn. položky pořadí 9 : 25,60000</t>
  </si>
  <si>
    <t>Odkaz na mn. položky pořadí 14 : 8,88800*-1</t>
  </si>
  <si>
    <t>násyp : (138,5-18)*1,745*0,75</t>
  </si>
  <si>
    <t>Odkaz na mn. položky pořadí 11 : 50,58899</t>
  </si>
  <si>
    <t>zpětný zásyp kolem obrub : 222,2*0,2*0,2</t>
  </si>
  <si>
    <t>Odkaz na mn. položky pořadí 39 : 204,10000</t>
  </si>
  <si>
    <t>Odkaz na mn. položky pořadí 12 : 157,70438*2,2</t>
  </si>
  <si>
    <t>Odkaz na mn. položky pořadí 19 : 437,00000*0,15</t>
  </si>
  <si>
    <t>plocha ze situace : 437</t>
  </si>
  <si>
    <t>181301102R00</t>
  </si>
  <si>
    <t>Rozprostření ornice, rovina, tl. 10-15 cm,do 500m2</t>
  </si>
  <si>
    <t>Odkaz na mn. položky pořadí 19 : 437,00000</t>
  </si>
  <si>
    <t>Odkaz na mn. položky pořadí 19 : 437,00000*0,002</t>
  </si>
  <si>
    <t>Odkaz na mn. položky pořadí 19 : 437,00000*0,025</t>
  </si>
  <si>
    <t>Odkaz na mn. položky pořadí 19 : 437,00000*0,2</t>
  </si>
  <si>
    <t>Odkaz na mn. položky pořadí 19 : 437,00000*0,003</t>
  </si>
  <si>
    <t>Odkaz na mn. položky pořadí 18 : 65,55000*1,7</t>
  </si>
  <si>
    <t>134*0,4*0,1</t>
  </si>
  <si>
    <t>134*0,4*0,4</t>
  </si>
  <si>
    <t xml:space="preserve"> propustek : 6</t>
  </si>
  <si>
    <t>Odkaz na mn. položky pořadí 34 : 134,00000</t>
  </si>
  <si>
    <t>Odkaz na mn. položky pořadí 35 : 134,00000*1,2</t>
  </si>
  <si>
    <t>dopojení vjezdu : 20</t>
  </si>
  <si>
    <t>191,5+12,6</t>
  </si>
  <si>
    <t>Odkaz na mn. položky pořadí 39 : 204,10000*1,2</t>
  </si>
  <si>
    <t>Odkaz na mn. položky pořadí 49 : 322,20000*1,05</t>
  </si>
  <si>
    <t>chodník, plocha ze situace : 322,2</t>
  </si>
  <si>
    <t>Odkaz na mn. položky pořadí 49 : 322,20000*0,3</t>
  </si>
  <si>
    <t>Odkaz na mn. položky pořadí 49 : 322,20000</t>
  </si>
  <si>
    <t>BO10/25 : 228,2</t>
  </si>
  <si>
    <t>BO15/25 : 144-6</t>
  </si>
  <si>
    <t>Odkaz na mn. položky pořadí 57 : 228,20000</t>
  </si>
  <si>
    <t>Odkaz na mn. položky pořadí 58 : 138,00000</t>
  </si>
  <si>
    <t>Odkaz na mn. položky pořadí 66 : 1,00000*-1</t>
  </si>
  <si>
    <t>Odkaz na mn. položky pořadí 67 : 2,00000*-1</t>
  </si>
  <si>
    <t>Odkaz na mn. položky pořadí 59 : 6,00000</t>
  </si>
  <si>
    <t>935112111R00</t>
  </si>
  <si>
    <t>Osazení přík.žlabu do C8/10 tl.10cm z tvárnic 50cm</t>
  </si>
  <si>
    <t>Odkaz na mn. položky pořadí 41 : 168,50000</t>
  </si>
  <si>
    <t>59227518R</t>
  </si>
  <si>
    <t>Žlab betonový TBM 1-65/33</t>
  </si>
  <si>
    <t>Odkaz na mn. položky pořadí 68 : 3,00000*3</t>
  </si>
  <si>
    <t>966008113R00</t>
  </si>
  <si>
    <t>Bourání trubního propustku z trub DN do 80 cm</t>
  </si>
  <si>
    <t>Odkaz na hmot. položky pořadí 17 : 346,94963</t>
  </si>
  <si>
    <t>Odkaz na hmot. položky pořadí 31 : 10,29388</t>
  </si>
  <si>
    <t>Odkaz na hmot. položky pořadí 32 : 34,94720</t>
  </si>
  <si>
    <t>Odkaz na hmot. položky pořadí 46 : 132,27921</t>
  </si>
  <si>
    <t>908,97219</t>
  </si>
  <si>
    <t>Odkaz na mn. položky pořadí 73 : 530,54192*-1</t>
  </si>
  <si>
    <t>Odkaz na mn. položky pořadí 75 : 44,57403*-1</t>
  </si>
  <si>
    <t>Odkaz na hmot. položky pořadí 41 : 26,66681</t>
  </si>
  <si>
    <t>Odkaz na hmot. položky pořadí 42 : 0,17019</t>
  </si>
  <si>
    <t>Odkaz na hmot. položky pořadí 43 : 0,08425</t>
  </si>
  <si>
    <t>Odkaz na hmot. položky pořadí 44 : 17,08759</t>
  </si>
  <si>
    <t>Odkaz na hmot. položky pořadí 45 : 0,56520</t>
  </si>
  <si>
    <t>Odkaz na dem. hmot. položky pořadí 5 : 17,82000</t>
  </si>
  <si>
    <t>Odkaz na dem. hmot. položky pořadí 6 : 4,00000</t>
  </si>
  <si>
    <t>Odkaz na dem. hmot. položky pořadí 72 : 5,54850</t>
  </si>
  <si>
    <t>Odkaz na dem. hmot. položky pořadí 2 : 24,09000</t>
  </si>
  <si>
    <t>Odkaz na dem. hmot. položky pořadí 1 : 13,42000</t>
  </si>
  <si>
    <t>Odkaz na dem. hmot. položky pořadí 4 : 37,07000</t>
  </si>
  <si>
    <t>Odkaz na dem. hmot. položky pořadí 3 : 13,42000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</si>
</sst>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2" t="s">
        <v>41</v>
      </c>
      <c r="B2" s="72"/>
      <c r="C2" s="72"/>
      <c r="D2" s="72"/>
      <c r="E2" s="72"/>
      <c r="F2" s="72"/>
      <c r="G2" s="72"/>
    </row>
  </sheetData>
  <sheetProtection algorithmName="SHA-512" hashValue="YpnzbBdqiWI6sVcJu6UHqnTTUaCBqkdbNCmdXzlqslh977iEIhEfwOV61hKvvkUW0A7WCNFk+hhLdKs/ViwIfw==" saltValue="8tg3k50FUPWL4JQriLLbZ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21</v>
      </c>
      <c r="D8" s="125" t="s">
        <v>51</v>
      </c>
      <c r="H8" s="18" t="s">
        <v>42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36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">
      <c r="A16" s="194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SUMIF(F53:F66,A16,I53:I66)+SUMIF(F53:F66,"PSU",I53:I66)</f>
        <v>0</v>
      </c>
      <c r="J16" s="81"/>
    </row>
    <row r="17" spans="1:10" ht="23.25" customHeight="1" x14ac:dyDescent="0.2">
      <c r="A17" s="194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SUMIF(F53:F66,A17,I53:I66)</f>
        <v>0</v>
      </c>
      <c r="J17" s="81"/>
    </row>
    <row r="18" spans="1:10" ht="23.25" customHeight="1" x14ac:dyDescent="0.2">
      <c r="A18" s="194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SUMIF(F53:F66,A18,I53:I66)</f>
        <v>0</v>
      </c>
      <c r="J18" s="81"/>
    </row>
    <row r="19" spans="1:10" ht="23.25" customHeight="1" x14ac:dyDescent="0.2">
      <c r="A19" s="194" t="s">
        <v>99</v>
      </c>
      <c r="B19" s="37" t="s">
        <v>29</v>
      </c>
      <c r="C19" s="58"/>
      <c r="D19" s="59"/>
      <c r="E19" s="79"/>
      <c r="F19" s="80"/>
      <c r="G19" s="79"/>
      <c r="H19" s="80"/>
      <c r="I19" s="79">
        <f>SUMIF(F53:F66,A19,I53:I66)</f>
        <v>0</v>
      </c>
      <c r="J19" s="81"/>
    </row>
    <row r="20" spans="1:10" ht="23.25" customHeight="1" x14ac:dyDescent="0.2">
      <c r="A20" s="194" t="s">
        <v>100</v>
      </c>
      <c r="B20" s="37" t="s">
        <v>30</v>
      </c>
      <c r="C20" s="58"/>
      <c r="D20" s="59"/>
      <c r="E20" s="79"/>
      <c r="F20" s="80"/>
      <c r="G20" s="79"/>
      <c r="H20" s="80"/>
      <c r="I20" s="79">
        <f>SUMIF(F53:F66,A20,I53:I66)</f>
        <v>0</v>
      </c>
      <c r="J20" s="81"/>
    </row>
    <row r="21" spans="1:10" ht="23.25" customHeight="1" x14ac:dyDescent="0.2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57</v>
      </c>
      <c r="C39" s="145"/>
      <c r="D39" s="145"/>
      <c r="E39" s="145"/>
      <c r="F39" s="146">
        <f>'SO.101.1 0 Pol'!AE44+'SO.101.1 1 Pol'!AE195+'SO.101.2 0 Pol'!AE44+'SO.101.2 1 Pol'!AE196</f>
        <v>0</v>
      </c>
      <c r="G39" s="147">
        <f>'SO.101.1 0 Pol'!AF44+'SO.101.1 1 Pol'!AF195+'SO.101.2 0 Pol'!AF44+'SO.101.2 1 Pol'!AF196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 t="s">
        <v>58</v>
      </c>
      <c r="C40" s="151" t="s">
        <v>59</v>
      </c>
      <c r="D40" s="151"/>
      <c r="E40" s="151"/>
      <c r="F40" s="152">
        <f>'SO.101.1 0 Pol'!AE44+'SO.101.1 1 Pol'!AE195</f>
        <v>0</v>
      </c>
      <c r="G40" s="153">
        <f>'SO.101.1 0 Pol'!AF44+'SO.101.1 1 Pol'!AF195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">
      <c r="A41" s="134">
        <v>3</v>
      </c>
      <c r="B41" s="155" t="s">
        <v>60</v>
      </c>
      <c r="C41" s="145" t="s">
        <v>61</v>
      </c>
      <c r="D41" s="145"/>
      <c r="E41" s="145"/>
      <c r="F41" s="156">
        <f>'SO.101.1 0 Pol'!AE44</f>
        <v>0</v>
      </c>
      <c r="G41" s="148">
        <f>'SO.101.1 0 Pol'!AF44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">
      <c r="A42" s="134">
        <v>3</v>
      </c>
      <c r="B42" s="155" t="s">
        <v>62</v>
      </c>
      <c r="C42" s="145" t="s">
        <v>63</v>
      </c>
      <c r="D42" s="145"/>
      <c r="E42" s="145"/>
      <c r="F42" s="156">
        <f>'SO.101.1 1 Pol'!AE195</f>
        <v>0</v>
      </c>
      <c r="G42" s="148">
        <f>'SO.101.1 1 Pol'!AF195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">
      <c r="A43" s="134">
        <v>2</v>
      </c>
      <c r="B43" s="150" t="s">
        <v>64</v>
      </c>
      <c r="C43" s="151" t="s">
        <v>65</v>
      </c>
      <c r="D43" s="151"/>
      <c r="E43" s="151"/>
      <c r="F43" s="152">
        <f>'SO.101.2 0 Pol'!AE44+'SO.101.2 1 Pol'!AE196</f>
        <v>0</v>
      </c>
      <c r="G43" s="153">
        <f>'SO.101.2 0 Pol'!AF44+'SO.101.2 1 Pol'!AF196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60</v>
      </c>
      <c r="C44" s="145" t="s">
        <v>66</v>
      </c>
      <c r="D44" s="145"/>
      <c r="E44" s="145"/>
      <c r="F44" s="156">
        <f>'SO.101.2 0 Pol'!AE44</f>
        <v>0</v>
      </c>
      <c r="G44" s="148">
        <f>'SO.101.2 0 Pol'!AF44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62</v>
      </c>
      <c r="C45" s="145" t="s">
        <v>67</v>
      </c>
      <c r="D45" s="145"/>
      <c r="E45" s="145"/>
      <c r="F45" s="156">
        <f>'SO.101.2 1 Pol'!AE196</f>
        <v>0</v>
      </c>
      <c r="G45" s="148">
        <f>'SO.101.2 1 Pol'!AF196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/>
      <c r="B46" s="157" t="s">
        <v>68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50" spans="1:10" ht="15.75" x14ac:dyDescent="0.25">
      <c r="B50" s="173" t="s">
        <v>70</v>
      </c>
    </row>
    <row r="52" spans="1:10" ht="25.5" customHeight="1" x14ac:dyDescent="0.2">
      <c r="A52" s="175"/>
      <c r="B52" s="178" t="s">
        <v>18</v>
      </c>
      <c r="C52" s="178" t="s">
        <v>6</v>
      </c>
      <c r="D52" s="179"/>
      <c r="E52" s="179"/>
      <c r="F52" s="180" t="s">
        <v>71</v>
      </c>
      <c r="G52" s="180"/>
      <c r="H52" s="180"/>
      <c r="I52" s="180" t="s">
        <v>31</v>
      </c>
      <c r="J52" s="180" t="s">
        <v>0</v>
      </c>
    </row>
    <row r="53" spans="1:10" ht="36.75" customHeight="1" x14ac:dyDescent="0.2">
      <c r="A53" s="176"/>
      <c r="B53" s="181" t="s">
        <v>72</v>
      </c>
      <c r="C53" s="182" t="s">
        <v>73</v>
      </c>
      <c r="D53" s="183"/>
      <c r="E53" s="183"/>
      <c r="F53" s="190" t="s">
        <v>26</v>
      </c>
      <c r="G53" s="191"/>
      <c r="H53" s="191"/>
      <c r="I53" s="191">
        <f>'SO.101.1 1 Pol'!G8+'SO.101.2 1 Pol'!G8</f>
        <v>0</v>
      </c>
      <c r="J53" s="187" t="str">
        <f>IF(I67=0,"",I53/I67*100)</f>
        <v/>
      </c>
    </row>
    <row r="54" spans="1:10" ht="36.75" customHeight="1" x14ac:dyDescent="0.2">
      <c r="A54" s="176"/>
      <c r="B54" s="181" t="s">
        <v>74</v>
      </c>
      <c r="C54" s="182" t="s">
        <v>75</v>
      </c>
      <c r="D54" s="183"/>
      <c r="E54" s="183"/>
      <c r="F54" s="190" t="s">
        <v>26</v>
      </c>
      <c r="G54" s="191"/>
      <c r="H54" s="191"/>
      <c r="I54" s="191">
        <f>'SO.101.1 1 Pol'!G19+'SO.101.2 1 Pol'!G21</f>
        <v>0</v>
      </c>
      <c r="J54" s="187" t="str">
        <f>IF(I67=0,"",I54/I67*100)</f>
        <v/>
      </c>
    </row>
    <row r="55" spans="1:10" ht="36.75" customHeight="1" x14ac:dyDescent="0.2">
      <c r="A55" s="176"/>
      <c r="B55" s="181" t="s">
        <v>76</v>
      </c>
      <c r="C55" s="182" t="s">
        <v>77</v>
      </c>
      <c r="D55" s="183"/>
      <c r="E55" s="183"/>
      <c r="F55" s="190" t="s">
        <v>26</v>
      </c>
      <c r="G55" s="191"/>
      <c r="H55" s="191"/>
      <c r="I55" s="191">
        <f>'SO.101.1 1 Pol'!G47+'SO.101.2 1 Pol'!G48</f>
        <v>0</v>
      </c>
      <c r="J55" s="187" t="str">
        <f>IF(I67=0,"",I55/I67*100)</f>
        <v/>
      </c>
    </row>
    <row r="56" spans="1:10" ht="36.75" customHeight="1" x14ac:dyDescent="0.2">
      <c r="A56" s="176"/>
      <c r="B56" s="181" t="s">
        <v>78</v>
      </c>
      <c r="C56" s="182" t="s">
        <v>79</v>
      </c>
      <c r="D56" s="183"/>
      <c r="E56" s="183"/>
      <c r="F56" s="190" t="s">
        <v>26</v>
      </c>
      <c r="G56" s="191"/>
      <c r="H56" s="191"/>
      <c r="I56" s="191">
        <f>'SO.101.1 1 Pol'!G74+'SO.101.2 1 Pol'!G75</f>
        <v>0</v>
      </c>
      <c r="J56" s="187" t="str">
        <f>IF(I67=0,"",I56/I67*100)</f>
        <v/>
      </c>
    </row>
    <row r="57" spans="1:10" ht="36.75" customHeight="1" x14ac:dyDescent="0.2">
      <c r="A57" s="176"/>
      <c r="B57" s="181" t="s">
        <v>80</v>
      </c>
      <c r="C57" s="182" t="s">
        <v>81</v>
      </c>
      <c r="D57" s="183"/>
      <c r="E57" s="183"/>
      <c r="F57" s="190" t="s">
        <v>26</v>
      </c>
      <c r="G57" s="191"/>
      <c r="H57" s="191"/>
      <c r="I57" s="191">
        <f>'SO.101.1 1 Pol'!G88+'SO.101.2 1 Pol'!G89</f>
        <v>0</v>
      </c>
      <c r="J57" s="187" t="str">
        <f>IF(I67=0,"",I57/I67*100)</f>
        <v/>
      </c>
    </row>
    <row r="58" spans="1:10" ht="36.75" customHeight="1" x14ac:dyDescent="0.2">
      <c r="A58" s="176"/>
      <c r="B58" s="181" t="s">
        <v>82</v>
      </c>
      <c r="C58" s="182" t="s">
        <v>83</v>
      </c>
      <c r="D58" s="183"/>
      <c r="E58" s="183"/>
      <c r="F58" s="190" t="s">
        <v>26</v>
      </c>
      <c r="G58" s="191"/>
      <c r="H58" s="191"/>
      <c r="I58" s="191">
        <f>'SO.101.1 1 Pol'!G96+'SO.101.2 1 Pol'!G96</f>
        <v>0</v>
      </c>
      <c r="J58" s="187" t="str">
        <f>IF(I67=0,"",I58/I67*100)</f>
        <v/>
      </c>
    </row>
    <row r="59" spans="1:10" ht="36.75" customHeight="1" x14ac:dyDescent="0.2">
      <c r="A59" s="176"/>
      <c r="B59" s="181" t="s">
        <v>84</v>
      </c>
      <c r="C59" s="182" t="s">
        <v>85</v>
      </c>
      <c r="D59" s="183"/>
      <c r="E59" s="183"/>
      <c r="F59" s="190" t="s">
        <v>26</v>
      </c>
      <c r="G59" s="191"/>
      <c r="H59" s="191"/>
      <c r="I59" s="191">
        <f>'SO.101.1 1 Pol'!G102+'SO.101.2 1 Pol'!G102</f>
        <v>0</v>
      </c>
      <c r="J59" s="187" t="str">
        <f>IF(I67=0,"",I59/I67*100)</f>
        <v/>
      </c>
    </row>
    <row r="60" spans="1:10" ht="36.75" customHeight="1" x14ac:dyDescent="0.2">
      <c r="A60" s="176"/>
      <c r="B60" s="181" t="s">
        <v>86</v>
      </c>
      <c r="C60" s="182" t="s">
        <v>87</v>
      </c>
      <c r="D60" s="183"/>
      <c r="E60" s="183"/>
      <c r="F60" s="190" t="s">
        <v>26</v>
      </c>
      <c r="G60" s="191"/>
      <c r="H60" s="191"/>
      <c r="I60" s="191">
        <f>'SO.101.1 1 Pol'!G128+'SO.101.2 1 Pol'!G125</f>
        <v>0</v>
      </c>
      <c r="J60" s="187" t="str">
        <f>IF(I67=0,"",I60/I67*100)</f>
        <v/>
      </c>
    </row>
    <row r="61" spans="1:10" ht="36.75" customHeight="1" x14ac:dyDescent="0.2">
      <c r="A61" s="176"/>
      <c r="B61" s="181" t="s">
        <v>88</v>
      </c>
      <c r="C61" s="182" t="s">
        <v>89</v>
      </c>
      <c r="D61" s="183"/>
      <c r="E61" s="183"/>
      <c r="F61" s="190" t="s">
        <v>26</v>
      </c>
      <c r="G61" s="191"/>
      <c r="H61" s="191"/>
      <c r="I61" s="191">
        <f>'SO.101.1 1 Pol'!G133+'SO.101.2 1 Pol'!G127</f>
        <v>0</v>
      </c>
      <c r="J61" s="187" t="str">
        <f>IF(I67=0,"",I61/I67*100)</f>
        <v/>
      </c>
    </row>
    <row r="62" spans="1:10" ht="36.75" customHeight="1" x14ac:dyDescent="0.2">
      <c r="A62" s="176"/>
      <c r="B62" s="181" t="s">
        <v>90</v>
      </c>
      <c r="C62" s="182" t="s">
        <v>91</v>
      </c>
      <c r="D62" s="183"/>
      <c r="E62" s="183"/>
      <c r="F62" s="190" t="s">
        <v>26</v>
      </c>
      <c r="G62" s="191"/>
      <c r="H62" s="191"/>
      <c r="I62" s="191">
        <f>'SO.101.1 1 Pol'!G156+'SO.101.2 1 Pol'!G150</f>
        <v>0</v>
      </c>
      <c r="J62" s="187" t="str">
        <f>IF(I67=0,"",I62/I67*100)</f>
        <v/>
      </c>
    </row>
    <row r="63" spans="1:10" ht="36.75" customHeight="1" x14ac:dyDescent="0.2">
      <c r="A63" s="176"/>
      <c r="B63" s="181" t="s">
        <v>92</v>
      </c>
      <c r="C63" s="182" t="s">
        <v>93</v>
      </c>
      <c r="D63" s="183"/>
      <c r="E63" s="183"/>
      <c r="F63" s="190" t="s">
        <v>26</v>
      </c>
      <c r="G63" s="191"/>
      <c r="H63" s="191"/>
      <c r="I63" s="191">
        <f>'SO.101.1 1 Pol'!G159+'SO.101.2 1 Pol'!G157</f>
        <v>0</v>
      </c>
      <c r="J63" s="187" t="str">
        <f>IF(I67=0,"",I63/I67*100)</f>
        <v/>
      </c>
    </row>
    <row r="64" spans="1:10" ht="36.75" customHeight="1" x14ac:dyDescent="0.2">
      <c r="A64" s="176"/>
      <c r="B64" s="181" t="s">
        <v>94</v>
      </c>
      <c r="C64" s="182" t="s">
        <v>95</v>
      </c>
      <c r="D64" s="183"/>
      <c r="E64" s="183"/>
      <c r="F64" s="190" t="s">
        <v>26</v>
      </c>
      <c r="G64" s="191"/>
      <c r="H64" s="191"/>
      <c r="I64" s="191">
        <f>'SO.101.1 1 Pol'!G162+'SO.101.2 1 Pol'!G161</f>
        <v>0</v>
      </c>
      <c r="J64" s="187" t="str">
        <f>IF(I67=0,"",I64/I67*100)</f>
        <v/>
      </c>
    </row>
    <row r="65" spans="1:10" ht="36.75" customHeight="1" x14ac:dyDescent="0.2">
      <c r="A65" s="176"/>
      <c r="B65" s="181" t="s">
        <v>96</v>
      </c>
      <c r="C65" s="182" t="s">
        <v>97</v>
      </c>
      <c r="D65" s="183"/>
      <c r="E65" s="183"/>
      <c r="F65" s="190" t="s">
        <v>98</v>
      </c>
      <c r="G65" s="191"/>
      <c r="H65" s="191"/>
      <c r="I65" s="191">
        <f>'SO.101.1 1 Pol'!G179+'SO.101.2 1 Pol'!G178</f>
        <v>0</v>
      </c>
      <c r="J65" s="187" t="str">
        <f>IF(I67=0,"",I65/I67*100)</f>
        <v/>
      </c>
    </row>
    <row r="66" spans="1:10" ht="36.75" customHeight="1" x14ac:dyDescent="0.2">
      <c r="A66" s="176"/>
      <c r="B66" s="181" t="s">
        <v>99</v>
      </c>
      <c r="C66" s="182" t="s">
        <v>29</v>
      </c>
      <c r="D66" s="183"/>
      <c r="E66" s="183"/>
      <c r="F66" s="190" t="s">
        <v>99</v>
      </c>
      <c r="G66" s="191"/>
      <c r="H66" s="191"/>
      <c r="I66" s="191">
        <f>'SO.101.1 0 Pol'!G8+'SO.101.2 0 Pol'!G8</f>
        <v>0</v>
      </c>
      <c r="J66" s="187" t="str">
        <f>IF(I67=0,"",I66/I67*100)</f>
        <v/>
      </c>
    </row>
    <row r="67" spans="1:10" ht="25.5" customHeight="1" x14ac:dyDescent="0.2">
      <c r="A67" s="177"/>
      <c r="B67" s="184" t="s">
        <v>1</v>
      </c>
      <c r="C67" s="185"/>
      <c r="D67" s="186"/>
      <c r="E67" s="186"/>
      <c r="F67" s="192"/>
      <c r="G67" s="193"/>
      <c r="H67" s="193"/>
      <c r="I67" s="193">
        <f>SUM(I53:I66)</f>
        <v>0</v>
      </c>
      <c r="J67" s="188">
        <f>SUM(J53:J66)</f>
        <v>0</v>
      </c>
    </row>
    <row r="68" spans="1:10" x14ac:dyDescent="0.2">
      <c r="F68" s="133"/>
      <c r="G68" s="133"/>
      <c r="H68" s="133"/>
      <c r="I68" s="133"/>
      <c r="J68" s="189"/>
    </row>
    <row r="69" spans="1:10" x14ac:dyDescent="0.2">
      <c r="F69" s="133"/>
      <c r="G69" s="133"/>
      <c r="H69" s="133"/>
      <c r="I69" s="133"/>
      <c r="J69" s="189"/>
    </row>
    <row r="70" spans="1:10" x14ac:dyDescent="0.2">
      <c r="F70" s="133"/>
      <c r="G70" s="133"/>
      <c r="H70" s="133"/>
      <c r="I70" s="133"/>
      <c r="J70" s="189"/>
    </row>
  </sheetData>
  <sheetProtection algorithmName="SHA-512" hashValue="PO4UxlCCtX12yS+azzn+9ZempnGVioURmBs2LG7OHac/smYQ1MipFJ+yVUn+SRTlRm9J4qqnCQAsZaBhqWHK/A==" saltValue="Lzm58w0ECU0jHfDoXjXtB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8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9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10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Y2NWAjBKkI46XylG+0doygIs+cv5Rt7wsGt7COMzcefePcPqXcUHxfqwyGE1k9pjuN2HL/XGLKadk4FeqrRIrg==" saltValue="OtNBKIA2R0XIzEOCSFaTJ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9D5F-0038-4C10-92DD-5CAA078E27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4" t="s">
        <v>102</v>
      </c>
      <c r="AG3" t="s">
        <v>103</v>
      </c>
    </row>
    <row r="4" spans="1:60" ht="24.95" customHeight="1" x14ac:dyDescent="0.2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104</v>
      </c>
    </row>
    <row r="5" spans="1:60" x14ac:dyDescent="0.2">
      <c r="D5" s="10"/>
    </row>
    <row r="6" spans="1:60" ht="38.25" x14ac:dyDescent="0.2">
      <c r="A6" s="206" t="s">
        <v>105</v>
      </c>
      <c r="B6" s="208" t="s">
        <v>106</v>
      </c>
      <c r="C6" s="208" t="s">
        <v>107</v>
      </c>
      <c r="D6" s="207" t="s">
        <v>108</v>
      </c>
      <c r="E6" s="206" t="s">
        <v>109</v>
      </c>
      <c r="F6" s="205" t="s">
        <v>110</v>
      </c>
      <c r="G6" s="206" t="s">
        <v>31</v>
      </c>
      <c r="H6" s="209" t="s">
        <v>32</v>
      </c>
      <c r="I6" s="209" t="s">
        <v>111</v>
      </c>
      <c r="J6" s="209" t="s">
        <v>33</v>
      </c>
      <c r="K6" s="209" t="s">
        <v>112</v>
      </c>
      <c r="L6" s="209" t="s">
        <v>113</v>
      </c>
      <c r="M6" s="209" t="s">
        <v>114</v>
      </c>
      <c r="N6" s="209" t="s">
        <v>115</v>
      </c>
      <c r="O6" s="209" t="s">
        <v>116</v>
      </c>
      <c r="P6" s="209" t="s">
        <v>117</v>
      </c>
      <c r="Q6" s="209" t="s">
        <v>118</v>
      </c>
      <c r="R6" s="209" t="s">
        <v>119</v>
      </c>
      <c r="S6" s="209" t="s">
        <v>120</v>
      </c>
      <c r="T6" s="209" t="s">
        <v>121</v>
      </c>
      <c r="U6" s="209" t="s">
        <v>122</v>
      </c>
      <c r="V6" s="209" t="s">
        <v>123</v>
      </c>
      <c r="W6" s="209" t="s">
        <v>124</v>
      </c>
      <c r="X6" s="209" t="s">
        <v>125</v>
      </c>
      <c r="Y6" s="209" t="s">
        <v>126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127</v>
      </c>
      <c r="B8" s="233" t="s">
        <v>99</v>
      </c>
      <c r="C8" s="256" t="s">
        <v>29</v>
      </c>
      <c r="D8" s="234"/>
      <c r="E8" s="235"/>
      <c r="F8" s="236"/>
      <c r="G8" s="236">
        <f>SUMIF(AG9:AG42,"&lt;&gt;NOR",G9:G42)</f>
        <v>0</v>
      </c>
      <c r="H8" s="236"/>
      <c r="I8" s="236">
        <f>SUM(I9:I42)</f>
        <v>0</v>
      </c>
      <c r="J8" s="236"/>
      <c r="K8" s="236">
        <f>SUM(K9:K42)</f>
        <v>0</v>
      </c>
      <c r="L8" s="236"/>
      <c r="M8" s="236">
        <f>SUM(M9:M42)</f>
        <v>0</v>
      </c>
      <c r="N8" s="235"/>
      <c r="O8" s="235">
        <f>SUM(O9:O42)</f>
        <v>0</v>
      </c>
      <c r="P8" s="235"/>
      <c r="Q8" s="235">
        <f>SUM(Q9:Q42)</f>
        <v>0</v>
      </c>
      <c r="R8" s="236"/>
      <c r="S8" s="236"/>
      <c r="T8" s="237"/>
      <c r="U8" s="231"/>
      <c r="V8" s="231">
        <f>SUM(V9:V42)</f>
        <v>0</v>
      </c>
      <c r="W8" s="231"/>
      <c r="X8" s="231"/>
      <c r="Y8" s="231"/>
      <c r="AG8" t="s">
        <v>128</v>
      </c>
    </row>
    <row r="9" spans="1:60" outlineLevel="1" x14ac:dyDescent="0.2">
      <c r="A9" s="246">
        <v>1</v>
      </c>
      <c r="B9" s="247" t="s">
        <v>129</v>
      </c>
      <c r="C9" s="257" t="s">
        <v>130</v>
      </c>
      <c r="D9" s="248" t="s">
        <v>131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132</v>
      </c>
      <c r="T9" s="252" t="s">
        <v>133</v>
      </c>
      <c r="U9" s="230">
        <v>0</v>
      </c>
      <c r="V9" s="230">
        <f>ROUND(E9*U9,2)</f>
        <v>0</v>
      </c>
      <c r="W9" s="230"/>
      <c r="X9" s="230" t="s">
        <v>134</v>
      </c>
      <c r="Y9" s="230" t="s">
        <v>135</v>
      </c>
      <c r="Z9" s="210"/>
      <c r="AA9" s="210"/>
      <c r="AB9" s="210"/>
      <c r="AC9" s="210"/>
      <c r="AD9" s="210"/>
      <c r="AE9" s="210"/>
      <c r="AF9" s="210"/>
      <c r="AG9" s="210" t="s">
        <v>136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39">
        <v>2</v>
      </c>
      <c r="B10" s="240" t="s">
        <v>137</v>
      </c>
      <c r="C10" s="258" t="s">
        <v>138</v>
      </c>
      <c r="D10" s="241" t="s">
        <v>131</v>
      </c>
      <c r="E10" s="242">
        <v>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4"/>
      <c r="S10" s="244" t="s">
        <v>132</v>
      </c>
      <c r="T10" s="245" t="s">
        <v>133</v>
      </c>
      <c r="U10" s="230">
        <v>0</v>
      </c>
      <c r="V10" s="230">
        <f>ROUND(E10*U10,2)</f>
        <v>0</v>
      </c>
      <c r="W10" s="230"/>
      <c r="X10" s="230" t="s">
        <v>134</v>
      </c>
      <c r="Y10" s="230" t="s">
        <v>135</v>
      </c>
      <c r="Z10" s="210"/>
      <c r="AA10" s="210"/>
      <c r="AB10" s="210"/>
      <c r="AC10" s="210"/>
      <c r="AD10" s="210"/>
      <c r="AE10" s="210"/>
      <c r="AF10" s="210"/>
      <c r="AG10" s="210" t="s">
        <v>136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2" x14ac:dyDescent="0.2">
      <c r="A11" s="227"/>
      <c r="B11" s="228"/>
      <c r="C11" s="259" t="s">
        <v>139</v>
      </c>
      <c r="D11" s="254"/>
      <c r="E11" s="254"/>
      <c r="F11" s="254"/>
      <c r="G11" s="254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140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53" t="str">
        <f>C11</f>
        <v>Uvedení všech povrchů dotčených stavbou do původního stavu (komunikace, chodníky zeleň, příkopy, propustky), včetně opravy, údržby a průběžného čištění, kropení komunikací užívaných v průběhu stavby</v>
      </c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6">
        <v>3</v>
      </c>
      <c r="B12" s="247" t="s">
        <v>141</v>
      </c>
      <c r="C12" s="257" t="s">
        <v>142</v>
      </c>
      <c r="D12" s="248" t="s">
        <v>131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132</v>
      </c>
      <c r="T12" s="252" t="s">
        <v>133</v>
      </c>
      <c r="U12" s="230">
        <v>0</v>
      </c>
      <c r="V12" s="230">
        <f>ROUND(E12*U12,2)</f>
        <v>0</v>
      </c>
      <c r="W12" s="230"/>
      <c r="X12" s="230" t="s">
        <v>134</v>
      </c>
      <c r="Y12" s="230" t="s">
        <v>135</v>
      </c>
      <c r="Z12" s="210"/>
      <c r="AA12" s="210"/>
      <c r="AB12" s="210"/>
      <c r="AC12" s="210"/>
      <c r="AD12" s="210"/>
      <c r="AE12" s="210"/>
      <c r="AF12" s="210"/>
      <c r="AG12" s="210" t="s">
        <v>136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4</v>
      </c>
      <c r="B13" s="240" t="s">
        <v>143</v>
      </c>
      <c r="C13" s="258" t="s">
        <v>144</v>
      </c>
      <c r="D13" s="241" t="s">
        <v>145</v>
      </c>
      <c r="E13" s="242">
        <v>1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/>
      <c r="S13" s="244" t="s">
        <v>132</v>
      </c>
      <c r="T13" s="245" t="s">
        <v>133</v>
      </c>
      <c r="U13" s="230">
        <v>0</v>
      </c>
      <c r="V13" s="230">
        <f>ROUND(E13*U13,2)</f>
        <v>0</v>
      </c>
      <c r="W13" s="230"/>
      <c r="X13" s="230" t="s">
        <v>146</v>
      </c>
      <c r="Y13" s="230" t="s">
        <v>135</v>
      </c>
      <c r="Z13" s="210"/>
      <c r="AA13" s="210"/>
      <c r="AB13" s="210"/>
      <c r="AC13" s="210"/>
      <c r="AD13" s="210"/>
      <c r="AE13" s="210"/>
      <c r="AF13" s="210"/>
      <c r="AG13" s="210" t="s">
        <v>147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9" t="s">
        <v>148</v>
      </c>
      <c r="D14" s="254"/>
      <c r="E14" s="254"/>
      <c r="F14" s="254"/>
      <c r="G14" s="254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27"/>
      <c r="B15" s="228"/>
      <c r="C15" s="260" t="s">
        <v>149</v>
      </c>
      <c r="D15" s="255"/>
      <c r="E15" s="255"/>
      <c r="F15" s="255"/>
      <c r="G15" s="255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53" t="str">
        <f>C15</f>
        <v>Vyhotovení protokolu o vytyčení stavby se seznamem souřadnic vytyčených bodů a jejich polohopisnými (S-JTSK) a výškopisnými (Bpv) hodnotami.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9">
        <v>5</v>
      </c>
      <c r="B16" s="240" t="s">
        <v>150</v>
      </c>
      <c r="C16" s="258" t="s">
        <v>151</v>
      </c>
      <c r="D16" s="241" t="s">
        <v>145</v>
      </c>
      <c r="E16" s="242">
        <v>1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4"/>
      <c r="S16" s="244" t="s">
        <v>132</v>
      </c>
      <c r="T16" s="245" t="s">
        <v>133</v>
      </c>
      <c r="U16" s="230">
        <v>0</v>
      </c>
      <c r="V16" s="230">
        <f>ROUND(E16*U16,2)</f>
        <v>0</v>
      </c>
      <c r="W16" s="230"/>
      <c r="X16" s="230" t="s">
        <v>146</v>
      </c>
      <c r="Y16" s="230" t="s">
        <v>135</v>
      </c>
      <c r="Z16" s="210"/>
      <c r="AA16" s="210"/>
      <c r="AB16" s="210"/>
      <c r="AC16" s="210"/>
      <c r="AD16" s="210"/>
      <c r="AE16" s="210"/>
      <c r="AF16" s="210"/>
      <c r="AG16" s="210" t="s">
        <v>147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27"/>
      <c r="B17" s="228"/>
      <c r="C17" s="259" t="s">
        <v>152</v>
      </c>
      <c r="D17" s="254"/>
      <c r="E17" s="254"/>
      <c r="F17" s="254"/>
      <c r="G17" s="254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53" t="str">
        <f>C17</f>
        <v>Zaměření a vytýčení stávajících inženýrských sítí v místě stavby z hlediska jejich ochrany při provádění stavby.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9">
        <v>6</v>
      </c>
      <c r="B18" s="240" t="s">
        <v>153</v>
      </c>
      <c r="C18" s="258" t="s">
        <v>154</v>
      </c>
      <c r="D18" s="241" t="s">
        <v>145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4"/>
      <c r="S18" s="244" t="s">
        <v>132</v>
      </c>
      <c r="T18" s="245" t="s">
        <v>133</v>
      </c>
      <c r="U18" s="230">
        <v>0</v>
      </c>
      <c r="V18" s="230">
        <f>ROUND(E18*U18,2)</f>
        <v>0</v>
      </c>
      <c r="W18" s="230"/>
      <c r="X18" s="230" t="s">
        <v>146</v>
      </c>
      <c r="Y18" s="230" t="s">
        <v>135</v>
      </c>
      <c r="Z18" s="210"/>
      <c r="AA18" s="210"/>
      <c r="AB18" s="210"/>
      <c r="AC18" s="210"/>
      <c r="AD18" s="210"/>
      <c r="AE18" s="210"/>
      <c r="AF18" s="210"/>
      <c r="AG18" s="210" t="s">
        <v>147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78.75" outlineLevel="2" x14ac:dyDescent="0.2">
      <c r="A19" s="227"/>
      <c r="B19" s="228"/>
      <c r="C19" s="259" t="s">
        <v>155</v>
      </c>
      <c r="D19" s="254"/>
      <c r="E19" s="254"/>
      <c r="F19" s="254"/>
      <c r="G19" s="254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53" t="str">
        <f>C19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9">
        <v>7</v>
      </c>
      <c r="B20" s="240" t="s">
        <v>156</v>
      </c>
      <c r="C20" s="258" t="s">
        <v>157</v>
      </c>
      <c r="D20" s="241" t="s">
        <v>145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4"/>
      <c r="S20" s="244" t="s">
        <v>132</v>
      </c>
      <c r="T20" s="245" t="s">
        <v>133</v>
      </c>
      <c r="U20" s="230">
        <v>0</v>
      </c>
      <c r="V20" s="230">
        <f>ROUND(E20*U20,2)</f>
        <v>0</v>
      </c>
      <c r="W20" s="230"/>
      <c r="X20" s="230" t="s">
        <v>146</v>
      </c>
      <c r="Y20" s="230" t="s">
        <v>135</v>
      </c>
      <c r="Z20" s="210"/>
      <c r="AA20" s="210"/>
      <c r="AB20" s="210"/>
      <c r="AC20" s="210"/>
      <c r="AD20" s="210"/>
      <c r="AE20" s="210"/>
      <c r="AF20" s="210"/>
      <c r="AG20" s="210" t="s">
        <v>147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2" x14ac:dyDescent="0.2">
      <c r="A21" s="227"/>
      <c r="B21" s="228"/>
      <c r="C21" s="259" t="s">
        <v>158</v>
      </c>
      <c r="D21" s="254"/>
      <c r="E21" s="254"/>
      <c r="F21" s="254"/>
      <c r="G21" s="254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53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9">
        <v>8</v>
      </c>
      <c r="B22" s="240" t="s">
        <v>159</v>
      </c>
      <c r="C22" s="258" t="s">
        <v>160</v>
      </c>
      <c r="D22" s="241" t="s">
        <v>145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4"/>
      <c r="S22" s="244" t="s">
        <v>132</v>
      </c>
      <c r="T22" s="245" t="s">
        <v>133</v>
      </c>
      <c r="U22" s="230">
        <v>0</v>
      </c>
      <c r="V22" s="230">
        <f>ROUND(E22*U22,2)</f>
        <v>0</v>
      </c>
      <c r="W22" s="230"/>
      <c r="X22" s="230" t="s">
        <v>146</v>
      </c>
      <c r="Y22" s="230" t="s">
        <v>135</v>
      </c>
      <c r="Z22" s="210"/>
      <c r="AA22" s="210"/>
      <c r="AB22" s="210"/>
      <c r="AC22" s="210"/>
      <c r="AD22" s="210"/>
      <c r="AE22" s="210"/>
      <c r="AF22" s="210"/>
      <c r="AG22" s="210" t="s">
        <v>147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2" x14ac:dyDescent="0.2">
      <c r="A23" s="227"/>
      <c r="B23" s="228"/>
      <c r="C23" s="259" t="s">
        <v>161</v>
      </c>
      <c r="D23" s="254"/>
      <c r="E23" s="254"/>
      <c r="F23" s="254"/>
      <c r="G23" s="254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53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9">
        <v>9</v>
      </c>
      <c r="B24" s="240" t="s">
        <v>162</v>
      </c>
      <c r="C24" s="258" t="s">
        <v>163</v>
      </c>
      <c r="D24" s="241" t="s">
        <v>145</v>
      </c>
      <c r="E24" s="242">
        <v>1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4"/>
      <c r="S24" s="244" t="s">
        <v>132</v>
      </c>
      <c r="T24" s="245" t="s">
        <v>133</v>
      </c>
      <c r="U24" s="230">
        <v>0</v>
      </c>
      <c r="V24" s="230">
        <f>ROUND(E24*U24,2)</f>
        <v>0</v>
      </c>
      <c r="W24" s="230"/>
      <c r="X24" s="230" t="s">
        <v>146</v>
      </c>
      <c r="Y24" s="230" t="s">
        <v>135</v>
      </c>
      <c r="Z24" s="210"/>
      <c r="AA24" s="210"/>
      <c r="AB24" s="210"/>
      <c r="AC24" s="210"/>
      <c r="AD24" s="210"/>
      <c r="AE24" s="210"/>
      <c r="AF24" s="210"/>
      <c r="AG24" s="210" t="s">
        <v>147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27"/>
      <c r="B25" s="228"/>
      <c r="C25" s="259" t="s">
        <v>164</v>
      </c>
      <c r="D25" s="254"/>
      <c r="E25" s="254"/>
      <c r="F25" s="254"/>
      <c r="G25" s="254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53" t="str">
        <f>C25</f>
        <v>Náklady zhotovitele, související s prováděním zkoušek a revizí předepsaných technickými normami, TP nebo objednatelem a které jsou pro provedení díla nezbytné.</v>
      </c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0" t="s">
        <v>165</v>
      </c>
      <c r="D26" s="255"/>
      <c r="E26" s="255"/>
      <c r="F26" s="255"/>
      <c r="G26" s="255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0" t="s">
        <v>166</v>
      </c>
      <c r="D27" s="255"/>
      <c r="E27" s="255"/>
      <c r="F27" s="255"/>
      <c r="G27" s="255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0" t="s">
        <v>167</v>
      </c>
      <c r="D28" s="255"/>
      <c r="E28" s="255"/>
      <c r="F28" s="255"/>
      <c r="G28" s="255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0" t="s">
        <v>168</v>
      </c>
      <c r="D29" s="255"/>
      <c r="E29" s="255"/>
      <c r="F29" s="255"/>
      <c r="G29" s="255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0" t="s">
        <v>169</v>
      </c>
      <c r="D30" s="255"/>
      <c r="E30" s="255"/>
      <c r="F30" s="255"/>
      <c r="G30" s="255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60" t="s">
        <v>170</v>
      </c>
      <c r="D31" s="255"/>
      <c r="E31" s="255"/>
      <c r="F31" s="255"/>
      <c r="G31" s="255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60" t="s">
        <v>171</v>
      </c>
      <c r="D32" s="255"/>
      <c r="E32" s="255"/>
      <c r="F32" s="255"/>
      <c r="G32" s="255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0" t="s">
        <v>172</v>
      </c>
      <c r="D33" s="255"/>
      <c r="E33" s="255"/>
      <c r="F33" s="255"/>
      <c r="G33" s="255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10</v>
      </c>
      <c r="B34" s="240" t="s">
        <v>173</v>
      </c>
      <c r="C34" s="258" t="s">
        <v>174</v>
      </c>
      <c r="D34" s="241" t="s">
        <v>145</v>
      </c>
      <c r="E34" s="242">
        <v>1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/>
      <c r="S34" s="244" t="s">
        <v>132</v>
      </c>
      <c r="T34" s="245" t="s">
        <v>133</v>
      </c>
      <c r="U34" s="230">
        <v>0</v>
      </c>
      <c r="V34" s="230">
        <f>ROUND(E34*U34,2)</f>
        <v>0</v>
      </c>
      <c r="W34" s="230"/>
      <c r="X34" s="230" t="s">
        <v>146</v>
      </c>
      <c r="Y34" s="230" t="s">
        <v>135</v>
      </c>
      <c r="Z34" s="210"/>
      <c r="AA34" s="210"/>
      <c r="AB34" s="210"/>
      <c r="AC34" s="210"/>
      <c r="AD34" s="210"/>
      <c r="AE34" s="210"/>
      <c r="AF34" s="210"/>
      <c r="AG34" s="210" t="s">
        <v>147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27"/>
      <c r="B35" s="228"/>
      <c r="C35" s="259" t="s">
        <v>175</v>
      </c>
      <c r="D35" s="254"/>
      <c r="E35" s="254"/>
      <c r="F35" s="254"/>
      <c r="G35" s="254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53" t="str">
        <f>C35</f>
        <v>Náklady na vyhotovení dokumentace skutečného provedení stavby a její předání objednateli v požadované formě a požadovaném počtu.</v>
      </c>
      <c r="BB35" s="210"/>
      <c r="BC35" s="210"/>
      <c r="BD35" s="210"/>
      <c r="BE35" s="210"/>
      <c r="BF35" s="210"/>
      <c r="BG35" s="210"/>
      <c r="BH35" s="210"/>
    </row>
    <row r="36" spans="1:60" ht="22.5" outlineLevel="3" x14ac:dyDescent="0.2">
      <c r="A36" s="227"/>
      <c r="B36" s="228"/>
      <c r="C36" s="260" t="s">
        <v>176</v>
      </c>
      <c r="D36" s="255"/>
      <c r="E36" s="255"/>
      <c r="F36" s="255"/>
      <c r="G36" s="255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53" t="str">
        <f>C36</f>
        <v>- 2x vyhotovení - dokumentace v listinné a digitální podobě, zakreslení změn PD, vč. revizí, prohlášení o shodě apod.</v>
      </c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0" t="s">
        <v>177</v>
      </c>
      <c r="D37" s="255"/>
      <c r="E37" s="255"/>
      <c r="F37" s="255"/>
      <c r="G37" s="255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9">
        <v>11</v>
      </c>
      <c r="B38" s="240" t="s">
        <v>178</v>
      </c>
      <c r="C38" s="258" t="s">
        <v>179</v>
      </c>
      <c r="D38" s="241" t="s">
        <v>145</v>
      </c>
      <c r="E38" s="242">
        <v>1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/>
      <c r="S38" s="244" t="s">
        <v>132</v>
      </c>
      <c r="T38" s="245" t="s">
        <v>133</v>
      </c>
      <c r="U38" s="230">
        <v>0</v>
      </c>
      <c r="V38" s="230">
        <f>ROUND(E38*U38,2)</f>
        <v>0</v>
      </c>
      <c r="W38" s="230"/>
      <c r="X38" s="230" t="s">
        <v>146</v>
      </c>
      <c r="Y38" s="230" t="s">
        <v>135</v>
      </c>
      <c r="Z38" s="210"/>
      <c r="AA38" s="210"/>
      <c r="AB38" s="210"/>
      <c r="AC38" s="210"/>
      <c r="AD38" s="210"/>
      <c r="AE38" s="210"/>
      <c r="AF38" s="210"/>
      <c r="AG38" s="210" t="s">
        <v>147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2" x14ac:dyDescent="0.2">
      <c r="A39" s="227"/>
      <c r="B39" s="228"/>
      <c r="C39" s="259" t="s">
        <v>180</v>
      </c>
      <c r="D39" s="254"/>
      <c r="E39" s="254"/>
      <c r="F39" s="254"/>
      <c r="G39" s="254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53" t="str">
        <f>C39</f>
        <v>- náklady na provedení skutečného zaměření stavby v rozsahu nezbytném pro zápis změny do katastru nemovitostí.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9">
        <v>12</v>
      </c>
      <c r="B40" s="240" t="s">
        <v>181</v>
      </c>
      <c r="C40" s="258" t="s">
        <v>182</v>
      </c>
      <c r="D40" s="241" t="s">
        <v>131</v>
      </c>
      <c r="E40" s="242">
        <v>1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4"/>
      <c r="S40" s="244" t="s">
        <v>132</v>
      </c>
      <c r="T40" s="245" t="s">
        <v>133</v>
      </c>
      <c r="U40" s="230">
        <v>0</v>
      </c>
      <c r="V40" s="230">
        <f>ROUND(E40*U40,2)</f>
        <v>0</v>
      </c>
      <c r="W40" s="230"/>
      <c r="X40" s="230" t="s">
        <v>146</v>
      </c>
      <c r="Y40" s="230" t="s">
        <v>135</v>
      </c>
      <c r="Z40" s="210"/>
      <c r="AA40" s="210"/>
      <c r="AB40" s="210"/>
      <c r="AC40" s="210"/>
      <c r="AD40" s="210"/>
      <c r="AE40" s="210"/>
      <c r="AF40" s="210"/>
      <c r="AG40" s="210" t="s">
        <v>147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2" x14ac:dyDescent="0.2">
      <c r="A41" s="227"/>
      <c r="B41" s="228"/>
      <c r="C41" s="259" t="s">
        <v>183</v>
      </c>
      <c r="D41" s="254"/>
      <c r="E41" s="254"/>
      <c r="F41" s="254"/>
      <c r="G41" s="254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53" t="str">
        <f>C41</f>
        <v>Fotodokumentace stavby před zahájením stavby, v průběhu výstavby a po stavbě. Zařazení fotek do fotoalba v časové posloupnosti a popisem činnosti a číslem objektů v listinné a digitální podobě.</v>
      </c>
      <c r="BB41" s="210"/>
      <c r="BC41" s="210"/>
      <c r="BD41" s="210"/>
      <c r="BE41" s="210"/>
      <c r="BF41" s="210"/>
      <c r="BG41" s="210"/>
      <c r="BH41" s="210"/>
    </row>
    <row r="42" spans="1:60" ht="33.75" outlineLevel="3" x14ac:dyDescent="0.2">
      <c r="A42" s="227"/>
      <c r="B42" s="228"/>
      <c r="C42" s="260" t="s">
        <v>184</v>
      </c>
      <c r="D42" s="255"/>
      <c r="E42" s="255"/>
      <c r="F42" s="255"/>
      <c r="G42" s="255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53" t="str">
        <f>C42</f>
        <v>Zhotovitel zaznamená průběh prací. Fotky budou dokládat postup prací po jednotlivých dnech a fakturovaných položkách, nasazení jednotlivých mechanizmů, prováděných zkouškách, bude předáno na CD s popisem po jednotlivých dnech.</v>
      </c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3"/>
      <c r="B43" s="4"/>
      <c r="C43" s="261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113</v>
      </c>
    </row>
    <row r="44" spans="1:60" x14ac:dyDescent="0.2">
      <c r="A44" s="213"/>
      <c r="B44" s="214" t="s">
        <v>31</v>
      </c>
      <c r="C44" s="262"/>
      <c r="D44" s="215"/>
      <c r="E44" s="216"/>
      <c r="F44" s="216"/>
      <c r="G44" s="238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185</v>
      </c>
    </row>
    <row r="45" spans="1:60" x14ac:dyDescent="0.2">
      <c r="A45" s="3"/>
      <c r="B45" s="4"/>
      <c r="C45" s="261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3"/>
      <c r="B46" s="4"/>
      <c r="C46" s="261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17" t="s">
        <v>186</v>
      </c>
      <c r="B47" s="217"/>
      <c r="C47" s="263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18"/>
      <c r="B48" s="219"/>
      <c r="C48" s="264"/>
      <c r="D48" s="219"/>
      <c r="E48" s="219"/>
      <c r="F48" s="219"/>
      <c r="G48" s="22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187</v>
      </c>
    </row>
    <row r="49" spans="1:33" x14ac:dyDescent="0.2">
      <c r="A49" s="221"/>
      <c r="B49" s="222"/>
      <c r="C49" s="265"/>
      <c r="D49" s="222"/>
      <c r="E49" s="222"/>
      <c r="F49" s="222"/>
      <c r="G49" s="2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21"/>
      <c r="B50" s="222"/>
      <c r="C50" s="265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21"/>
      <c r="B51" s="222"/>
      <c r="C51" s="265"/>
      <c r="D51" s="222"/>
      <c r="E51" s="222"/>
      <c r="F51" s="222"/>
      <c r="G51" s="2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24"/>
      <c r="B52" s="225"/>
      <c r="C52" s="266"/>
      <c r="D52" s="225"/>
      <c r="E52" s="225"/>
      <c r="F52" s="225"/>
      <c r="G52" s="22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3"/>
      <c r="B53" s="4"/>
      <c r="C53" s="26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C54" s="267"/>
      <c r="D54" s="10"/>
      <c r="AG54" t="s">
        <v>188</v>
      </c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YXwHkkyiMZAun7WaIuj/xJ128btyBSLLBZda57utRoURrEHcp8ebFH/a81zqNiAWBdBWrCTwA7IegAR2UEyDA==" saltValue="s5fhrTsO2HCN1XmLB1PWQw==" spinCount="100000" sheet="1" formatRows="0"/>
  <mergeCells count="28">
    <mergeCell ref="C35:G35"/>
    <mergeCell ref="C36:G36"/>
    <mergeCell ref="C37:G37"/>
    <mergeCell ref="C39:G39"/>
    <mergeCell ref="C41:G41"/>
    <mergeCell ref="C42:G42"/>
    <mergeCell ref="C28:G28"/>
    <mergeCell ref="C29:G29"/>
    <mergeCell ref="C30:G30"/>
    <mergeCell ref="C31:G31"/>
    <mergeCell ref="C32:G32"/>
    <mergeCell ref="C33:G33"/>
    <mergeCell ref="C19:G19"/>
    <mergeCell ref="C21:G21"/>
    <mergeCell ref="C23:G23"/>
    <mergeCell ref="C25:G25"/>
    <mergeCell ref="C26:G26"/>
    <mergeCell ref="C27:G27"/>
    <mergeCell ref="A1:G1"/>
    <mergeCell ref="C2:G2"/>
    <mergeCell ref="C3:G3"/>
    <mergeCell ref="C4:G4"/>
    <mergeCell ref="A47:C47"/>
    <mergeCell ref="A48:G52"/>
    <mergeCell ref="C11:G11"/>
    <mergeCell ref="C14:G14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B1FD6-117A-4AEE-8E87-1199AE3A78D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4" t="s">
        <v>102</v>
      </c>
      <c r="AG3" t="s">
        <v>103</v>
      </c>
    </row>
    <row r="4" spans="1:60" ht="24.95" customHeight="1" x14ac:dyDescent="0.2">
      <c r="A4" s="200" t="s">
        <v>10</v>
      </c>
      <c r="B4" s="201" t="s">
        <v>62</v>
      </c>
      <c r="C4" s="202" t="s">
        <v>63</v>
      </c>
      <c r="D4" s="203"/>
      <c r="E4" s="203"/>
      <c r="F4" s="203"/>
      <c r="G4" s="204"/>
      <c r="AG4" t="s">
        <v>104</v>
      </c>
    </row>
    <row r="5" spans="1:60" x14ac:dyDescent="0.2">
      <c r="D5" s="10"/>
    </row>
    <row r="6" spans="1:60" ht="38.25" x14ac:dyDescent="0.2">
      <c r="A6" s="206" t="s">
        <v>105</v>
      </c>
      <c r="B6" s="208" t="s">
        <v>106</v>
      </c>
      <c r="C6" s="208" t="s">
        <v>107</v>
      </c>
      <c r="D6" s="207" t="s">
        <v>108</v>
      </c>
      <c r="E6" s="206" t="s">
        <v>109</v>
      </c>
      <c r="F6" s="205" t="s">
        <v>110</v>
      </c>
      <c r="G6" s="206" t="s">
        <v>31</v>
      </c>
      <c r="H6" s="209" t="s">
        <v>32</v>
      </c>
      <c r="I6" s="209" t="s">
        <v>111</v>
      </c>
      <c r="J6" s="209" t="s">
        <v>33</v>
      </c>
      <c r="K6" s="209" t="s">
        <v>112</v>
      </c>
      <c r="L6" s="209" t="s">
        <v>113</v>
      </c>
      <c r="M6" s="209" t="s">
        <v>114</v>
      </c>
      <c r="N6" s="209" t="s">
        <v>115</v>
      </c>
      <c r="O6" s="209" t="s">
        <v>116</v>
      </c>
      <c r="P6" s="209" t="s">
        <v>117</v>
      </c>
      <c r="Q6" s="209" t="s">
        <v>118</v>
      </c>
      <c r="R6" s="209" t="s">
        <v>119</v>
      </c>
      <c r="S6" s="209" t="s">
        <v>120</v>
      </c>
      <c r="T6" s="209" t="s">
        <v>121</v>
      </c>
      <c r="U6" s="209" t="s">
        <v>122</v>
      </c>
      <c r="V6" s="209" t="s">
        <v>123</v>
      </c>
      <c r="W6" s="209" t="s">
        <v>124</v>
      </c>
      <c r="X6" s="209" t="s">
        <v>125</v>
      </c>
      <c r="Y6" s="209" t="s">
        <v>126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127</v>
      </c>
      <c r="B8" s="233" t="s">
        <v>72</v>
      </c>
      <c r="C8" s="256" t="s">
        <v>73</v>
      </c>
      <c r="D8" s="234"/>
      <c r="E8" s="235"/>
      <c r="F8" s="236"/>
      <c r="G8" s="236">
        <f>SUMIF(AG9:AG18,"&lt;&gt;NOR",G9:G18)</f>
        <v>0</v>
      </c>
      <c r="H8" s="236"/>
      <c r="I8" s="236">
        <f>SUM(I9:I18)</f>
        <v>0</v>
      </c>
      <c r="J8" s="236"/>
      <c r="K8" s="236">
        <f>SUM(K9:K18)</f>
        <v>0</v>
      </c>
      <c r="L8" s="236"/>
      <c r="M8" s="236">
        <f>SUM(M9:M18)</f>
        <v>0</v>
      </c>
      <c r="N8" s="235"/>
      <c r="O8" s="235">
        <f>SUM(O9:O18)</f>
        <v>0</v>
      </c>
      <c r="P8" s="235"/>
      <c r="Q8" s="235">
        <f>SUM(Q9:Q18)</f>
        <v>62.720000000000006</v>
      </c>
      <c r="R8" s="236"/>
      <c r="S8" s="236"/>
      <c r="T8" s="237"/>
      <c r="U8" s="231"/>
      <c r="V8" s="231">
        <f>SUM(V9:V18)</f>
        <v>24.41</v>
      </c>
      <c r="W8" s="231"/>
      <c r="X8" s="231"/>
      <c r="Y8" s="231"/>
      <c r="AG8" t="s">
        <v>128</v>
      </c>
    </row>
    <row r="9" spans="1:60" outlineLevel="1" x14ac:dyDescent="0.2">
      <c r="A9" s="239">
        <v>1</v>
      </c>
      <c r="B9" s="240" t="s">
        <v>189</v>
      </c>
      <c r="C9" s="258" t="s">
        <v>190</v>
      </c>
      <c r="D9" s="241" t="s">
        <v>191</v>
      </c>
      <c r="E9" s="242">
        <v>104.7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0.22</v>
      </c>
      <c r="Q9" s="242">
        <f>ROUND(E9*P9,2)</f>
        <v>23.03</v>
      </c>
      <c r="R9" s="244"/>
      <c r="S9" s="244" t="s">
        <v>192</v>
      </c>
      <c r="T9" s="245" t="s">
        <v>192</v>
      </c>
      <c r="U9" s="230">
        <v>4.9000000000000002E-2</v>
      </c>
      <c r="V9" s="230">
        <f>ROUND(E9*U9,2)</f>
        <v>5.13</v>
      </c>
      <c r="W9" s="230"/>
      <c r="X9" s="230" t="s">
        <v>134</v>
      </c>
      <c r="Y9" s="230" t="s">
        <v>135</v>
      </c>
      <c r="Z9" s="210"/>
      <c r="AA9" s="210"/>
      <c r="AB9" s="210"/>
      <c r="AC9" s="210"/>
      <c r="AD9" s="210"/>
      <c r="AE9" s="210"/>
      <c r="AF9" s="210"/>
      <c r="AG9" s="210" t="s">
        <v>136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72" t="s">
        <v>193</v>
      </c>
      <c r="D10" s="268"/>
      <c r="E10" s="269">
        <v>23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194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72" t="s">
        <v>195</v>
      </c>
      <c r="D11" s="268"/>
      <c r="E11" s="269">
        <v>81.7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194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9">
        <v>2</v>
      </c>
      <c r="B12" s="240" t="s">
        <v>196</v>
      </c>
      <c r="C12" s="258" t="s">
        <v>197</v>
      </c>
      <c r="D12" s="241" t="s">
        <v>191</v>
      </c>
      <c r="E12" s="242">
        <v>81.7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0</v>
      </c>
      <c r="O12" s="242">
        <f>ROUND(E12*N12,2)</f>
        <v>0</v>
      </c>
      <c r="P12" s="242">
        <v>0.11</v>
      </c>
      <c r="Q12" s="242">
        <f>ROUND(E12*P12,2)</f>
        <v>8.99</v>
      </c>
      <c r="R12" s="244"/>
      <c r="S12" s="244" t="s">
        <v>192</v>
      </c>
      <c r="T12" s="245" t="s">
        <v>192</v>
      </c>
      <c r="U12" s="230">
        <v>4.2999999999999997E-2</v>
      </c>
      <c r="V12" s="230">
        <f>ROUND(E12*U12,2)</f>
        <v>3.51</v>
      </c>
      <c r="W12" s="230"/>
      <c r="X12" s="230" t="s">
        <v>134</v>
      </c>
      <c r="Y12" s="230" t="s">
        <v>135</v>
      </c>
      <c r="Z12" s="210"/>
      <c r="AA12" s="210"/>
      <c r="AB12" s="210"/>
      <c r="AC12" s="210"/>
      <c r="AD12" s="210"/>
      <c r="AE12" s="210"/>
      <c r="AF12" s="210"/>
      <c r="AG12" s="210" t="s">
        <v>136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72" t="s">
        <v>198</v>
      </c>
      <c r="D13" s="268"/>
      <c r="E13" s="269">
        <v>81.7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194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9">
        <v>3</v>
      </c>
      <c r="B14" s="240" t="s">
        <v>199</v>
      </c>
      <c r="C14" s="258" t="s">
        <v>200</v>
      </c>
      <c r="D14" s="241" t="s">
        <v>191</v>
      </c>
      <c r="E14" s="242">
        <v>97.3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0</v>
      </c>
      <c r="O14" s="242">
        <f>ROUND(E14*N14,2)</f>
        <v>0</v>
      </c>
      <c r="P14" s="242">
        <v>0.22</v>
      </c>
      <c r="Q14" s="242">
        <f>ROUND(E14*P14,2)</f>
        <v>21.41</v>
      </c>
      <c r="R14" s="244"/>
      <c r="S14" s="244" t="s">
        <v>192</v>
      </c>
      <c r="T14" s="245" t="s">
        <v>192</v>
      </c>
      <c r="U14" s="230">
        <v>0.12</v>
      </c>
      <c r="V14" s="230">
        <f>ROUND(E14*U14,2)</f>
        <v>11.68</v>
      </c>
      <c r="W14" s="230"/>
      <c r="X14" s="230" t="s">
        <v>134</v>
      </c>
      <c r="Y14" s="230" t="s">
        <v>135</v>
      </c>
      <c r="Z14" s="210"/>
      <c r="AA14" s="210"/>
      <c r="AB14" s="210"/>
      <c r="AC14" s="210"/>
      <c r="AD14" s="210"/>
      <c r="AE14" s="210"/>
      <c r="AF14" s="210"/>
      <c r="AG14" s="210" t="s">
        <v>136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72" t="s">
        <v>201</v>
      </c>
      <c r="D15" s="268"/>
      <c r="E15" s="269">
        <v>97.3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194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6">
        <v>4</v>
      </c>
      <c r="B16" s="247" t="s">
        <v>202</v>
      </c>
      <c r="C16" s="257" t="s">
        <v>203</v>
      </c>
      <c r="D16" s="248" t="s">
        <v>204</v>
      </c>
      <c r="E16" s="249">
        <v>27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0.27</v>
      </c>
      <c r="Q16" s="249">
        <f>ROUND(E16*P16,2)</f>
        <v>7.29</v>
      </c>
      <c r="R16" s="251"/>
      <c r="S16" s="251" t="s">
        <v>192</v>
      </c>
      <c r="T16" s="252" t="s">
        <v>192</v>
      </c>
      <c r="U16" s="230">
        <v>0.123</v>
      </c>
      <c r="V16" s="230">
        <f>ROUND(E16*U16,2)</f>
        <v>3.32</v>
      </c>
      <c r="W16" s="230"/>
      <c r="X16" s="230" t="s">
        <v>134</v>
      </c>
      <c r="Y16" s="230" t="s">
        <v>135</v>
      </c>
      <c r="Z16" s="210"/>
      <c r="AA16" s="210"/>
      <c r="AB16" s="210"/>
      <c r="AC16" s="210"/>
      <c r="AD16" s="210"/>
      <c r="AE16" s="210"/>
      <c r="AF16" s="210"/>
      <c r="AG16" s="210" t="s">
        <v>136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9">
        <v>5</v>
      </c>
      <c r="B17" s="240" t="s">
        <v>205</v>
      </c>
      <c r="C17" s="258" t="s">
        <v>206</v>
      </c>
      <c r="D17" s="241" t="s">
        <v>207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0</v>
      </c>
      <c r="O17" s="242">
        <f>ROUND(E17*N17,2)</f>
        <v>0</v>
      </c>
      <c r="P17" s="242">
        <v>2</v>
      </c>
      <c r="Q17" s="242">
        <f>ROUND(E17*P17,2)</f>
        <v>2</v>
      </c>
      <c r="R17" s="244"/>
      <c r="S17" s="244" t="s">
        <v>192</v>
      </c>
      <c r="T17" s="245" t="s">
        <v>192</v>
      </c>
      <c r="U17" s="230">
        <v>0.77</v>
      </c>
      <c r="V17" s="230">
        <f>ROUND(E17*U17,2)</f>
        <v>0.77</v>
      </c>
      <c r="W17" s="230"/>
      <c r="X17" s="230" t="s">
        <v>134</v>
      </c>
      <c r="Y17" s="230" t="s">
        <v>135</v>
      </c>
      <c r="Z17" s="210"/>
      <c r="AA17" s="210"/>
      <c r="AB17" s="210"/>
      <c r="AC17" s="210"/>
      <c r="AD17" s="210"/>
      <c r="AE17" s="210"/>
      <c r="AF17" s="210"/>
      <c r="AG17" s="210" t="s">
        <v>136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72" t="s">
        <v>208</v>
      </c>
      <c r="D18" s="268"/>
      <c r="E18" s="269">
        <v>1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194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2" t="s">
        <v>127</v>
      </c>
      <c r="B19" s="233" t="s">
        <v>74</v>
      </c>
      <c r="C19" s="256" t="s">
        <v>75</v>
      </c>
      <c r="D19" s="234"/>
      <c r="E19" s="235"/>
      <c r="F19" s="236"/>
      <c r="G19" s="236">
        <f>SUMIF(AG20:AG46,"&lt;&gt;NOR",G20:G46)</f>
        <v>0</v>
      </c>
      <c r="H19" s="236"/>
      <c r="I19" s="236">
        <f>SUM(I20:I46)</f>
        <v>0</v>
      </c>
      <c r="J19" s="236"/>
      <c r="K19" s="236">
        <f>SUM(K20:K46)</f>
        <v>0</v>
      </c>
      <c r="L19" s="236"/>
      <c r="M19" s="236">
        <f>SUM(M20:M46)</f>
        <v>0</v>
      </c>
      <c r="N19" s="235"/>
      <c r="O19" s="235">
        <f>SUM(O20:O46)</f>
        <v>84.4</v>
      </c>
      <c r="P19" s="235"/>
      <c r="Q19" s="235">
        <f>SUM(Q20:Q46)</f>
        <v>0</v>
      </c>
      <c r="R19" s="236"/>
      <c r="S19" s="236"/>
      <c r="T19" s="237"/>
      <c r="U19" s="231"/>
      <c r="V19" s="231">
        <f>SUM(V20:V46)</f>
        <v>25.43</v>
      </c>
      <c r="W19" s="231"/>
      <c r="X19" s="231"/>
      <c r="Y19" s="231"/>
      <c r="AG19" t="s">
        <v>128</v>
      </c>
    </row>
    <row r="20" spans="1:60" outlineLevel="1" x14ac:dyDescent="0.2">
      <c r="A20" s="239">
        <v>6</v>
      </c>
      <c r="B20" s="240" t="s">
        <v>209</v>
      </c>
      <c r="C20" s="258" t="s">
        <v>210</v>
      </c>
      <c r="D20" s="241" t="s">
        <v>207</v>
      </c>
      <c r="E20" s="242">
        <v>20.64648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4"/>
      <c r="S20" s="244" t="s">
        <v>192</v>
      </c>
      <c r="T20" s="245" t="s">
        <v>192</v>
      </c>
      <c r="U20" s="230">
        <v>0.42199999999999999</v>
      </c>
      <c r="V20" s="230">
        <f>ROUND(E20*U20,2)</f>
        <v>8.7100000000000009</v>
      </c>
      <c r="W20" s="230"/>
      <c r="X20" s="230" t="s">
        <v>134</v>
      </c>
      <c r="Y20" s="230" t="s">
        <v>135</v>
      </c>
      <c r="Z20" s="210"/>
      <c r="AA20" s="210"/>
      <c r="AB20" s="210"/>
      <c r="AC20" s="210"/>
      <c r="AD20" s="210"/>
      <c r="AE20" s="210"/>
      <c r="AF20" s="210"/>
      <c r="AG20" s="210" t="s">
        <v>136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72" t="s">
        <v>211</v>
      </c>
      <c r="D21" s="268"/>
      <c r="E21" s="269">
        <v>21.262499999999999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194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72" t="s">
        <v>212</v>
      </c>
      <c r="D22" s="268"/>
      <c r="E22" s="269">
        <v>7.5259799999999997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194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72" t="s">
        <v>213</v>
      </c>
      <c r="D23" s="268"/>
      <c r="E23" s="269">
        <v>5.8079999999999998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194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72" t="s">
        <v>214</v>
      </c>
      <c r="D24" s="268"/>
      <c r="E24" s="269">
        <v>-13.95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194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9">
        <v>7</v>
      </c>
      <c r="B25" s="240" t="s">
        <v>215</v>
      </c>
      <c r="C25" s="258" t="s">
        <v>216</v>
      </c>
      <c r="D25" s="241" t="s">
        <v>207</v>
      </c>
      <c r="E25" s="242">
        <v>7.2262700000000004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192</v>
      </c>
      <c r="T25" s="245" t="s">
        <v>192</v>
      </c>
      <c r="U25" s="230">
        <v>0.09</v>
      </c>
      <c r="V25" s="230">
        <f>ROUND(E25*U25,2)</f>
        <v>0.65</v>
      </c>
      <c r="W25" s="230"/>
      <c r="X25" s="230" t="s">
        <v>134</v>
      </c>
      <c r="Y25" s="230" t="s">
        <v>135</v>
      </c>
      <c r="Z25" s="210"/>
      <c r="AA25" s="210"/>
      <c r="AB25" s="210"/>
      <c r="AC25" s="210"/>
      <c r="AD25" s="210"/>
      <c r="AE25" s="210"/>
      <c r="AF25" s="210"/>
      <c r="AG25" s="210" t="s">
        <v>136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72" t="s">
        <v>217</v>
      </c>
      <c r="D26" s="268"/>
      <c r="E26" s="269">
        <v>7.2262700000000004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194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9">
        <v>8</v>
      </c>
      <c r="B27" s="240" t="s">
        <v>218</v>
      </c>
      <c r="C27" s="258" t="s">
        <v>219</v>
      </c>
      <c r="D27" s="241" t="s">
        <v>207</v>
      </c>
      <c r="E27" s="242">
        <v>8.5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/>
      <c r="S27" s="244" t="s">
        <v>192</v>
      </c>
      <c r="T27" s="245" t="s">
        <v>192</v>
      </c>
      <c r="U27" s="230">
        <v>0.23</v>
      </c>
      <c r="V27" s="230">
        <f>ROUND(E27*U27,2)</f>
        <v>1.96</v>
      </c>
      <c r="W27" s="230"/>
      <c r="X27" s="230" t="s">
        <v>134</v>
      </c>
      <c r="Y27" s="230" t="s">
        <v>135</v>
      </c>
      <c r="Z27" s="210"/>
      <c r="AA27" s="210"/>
      <c r="AB27" s="210"/>
      <c r="AC27" s="210"/>
      <c r="AD27" s="210"/>
      <c r="AE27" s="210"/>
      <c r="AF27" s="210"/>
      <c r="AG27" s="210" t="s">
        <v>136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27"/>
      <c r="B28" s="228"/>
      <c r="C28" s="272" t="s">
        <v>220</v>
      </c>
      <c r="D28" s="268"/>
      <c r="E28" s="269">
        <v>8.5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194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9">
        <v>9</v>
      </c>
      <c r="B29" s="240" t="s">
        <v>221</v>
      </c>
      <c r="C29" s="258" t="s">
        <v>222</v>
      </c>
      <c r="D29" s="241" t="s">
        <v>207</v>
      </c>
      <c r="E29" s="242">
        <v>4.25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4"/>
      <c r="S29" s="244" t="s">
        <v>192</v>
      </c>
      <c r="T29" s="245" t="s">
        <v>192</v>
      </c>
      <c r="U29" s="230">
        <v>0.38979999999999998</v>
      </c>
      <c r="V29" s="230">
        <f>ROUND(E29*U29,2)</f>
        <v>1.66</v>
      </c>
      <c r="W29" s="230"/>
      <c r="X29" s="230" t="s">
        <v>134</v>
      </c>
      <c r="Y29" s="230" t="s">
        <v>135</v>
      </c>
      <c r="Z29" s="210"/>
      <c r="AA29" s="210"/>
      <c r="AB29" s="210"/>
      <c r="AC29" s="210"/>
      <c r="AD29" s="210"/>
      <c r="AE29" s="210"/>
      <c r="AF29" s="210"/>
      <c r="AG29" s="210" t="s">
        <v>136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72" t="s">
        <v>223</v>
      </c>
      <c r="D30" s="268"/>
      <c r="E30" s="269">
        <v>4.25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194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9">
        <v>10</v>
      </c>
      <c r="B31" s="240" t="s">
        <v>224</v>
      </c>
      <c r="C31" s="258" t="s">
        <v>225</v>
      </c>
      <c r="D31" s="241" t="s">
        <v>207</v>
      </c>
      <c r="E31" s="242">
        <v>24.82648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4"/>
      <c r="S31" s="244" t="s">
        <v>192</v>
      </c>
      <c r="T31" s="245" t="s">
        <v>192</v>
      </c>
      <c r="U31" s="230">
        <v>0.01</v>
      </c>
      <c r="V31" s="230">
        <f>ROUND(E31*U31,2)</f>
        <v>0.25</v>
      </c>
      <c r="W31" s="230"/>
      <c r="X31" s="230" t="s">
        <v>134</v>
      </c>
      <c r="Y31" s="230" t="s">
        <v>135</v>
      </c>
      <c r="Z31" s="210"/>
      <c r="AA31" s="210"/>
      <c r="AB31" s="210"/>
      <c r="AC31" s="210"/>
      <c r="AD31" s="210"/>
      <c r="AE31" s="210"/>
      <c r="AF31" s="210"/>
      <c r="AG31" s="210" t="s">
        <v>136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72" t="s">
        <v>226</v>
      </c>
      <c r="D32" s="268"/>
      <c r="E32" s="269">
        <v>20.64648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194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72" t="s">
        <v>227</v>
      </c>
      <c r="D33" s="268"/>
      <c r="E33" s="269">
        <v>8.5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194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72" t="s">
        <v>228</v>
      </c>
      <c r="D34" s="268"/>
      <c r="E34" s="269">
        <v>-4.32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194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9">
        <v>11</v>
      </c>
      <c r="B35" s="240" t="s">
        <v>229</v>
      </c>
      <c r="C35" s="258" t="s">
        <v>230</v>
      </c>
      <c r="D35" s="241" t="s">
        <v>207</v>
      </c>
      <c r="E35" s="242">
        <v>38.362499999999997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4"/>
      <c r="S35" s="244" t="s">
        <v>192</v>
      </c>
      <c r="T35" s="245" t="s">
        <v>192</v>
      </c>
      <c r="U35" s="230">
        <v>0.05</v>
      </c>
      <c r="V35" s="230">
        <f>ROUND(E35*U35,2)</f>
        <v>1.92</v>
      </c>
      <c r="W35" s="230"/>
      <c r="X35" s="230" t="s">
        <v>134</v>
      </c>
      <c r="Y35" s="230" t="s">
        <v>135</v>
      </c>
      <c r="Z35" s="210"/>
      <c r="AA35" s="210"/>
      <c r="AB35" s="210"/>
      <c r="AC35" s="210"/>
      <c r="AD35" s="210"/>
      <c r="AE35" s="210"/>
      <c r="AF35" s="210"/>
      <c r="AG35" s="210" t="s">
        <v>136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2" x14ac:dyDescent="0.2">
      <c r="A36" s="227"/>
      <c r="B36" s="228"/>
      <c r="C36" s="272" t="s">
        <v>231</v>
      </c>
      <c r="D36" s="268"/>
      <c r="E36" s="269">
        <v>38.362499999999997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194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9">
        <v>12</v>
      </c>
      <c r="B37" s="240" t="s">
        <v>232</v>
      </c>
      <c r="C37" s="258" t="s">
        <v>233</v>
      </c>
      <c r="D37" s="241" t="s">
        <v>207</v>
      </c>
      <c r="E37" s="242">
        <v>24.82648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/>
      <c r="S37" s="244" t="s">
        <v>192</v>
      </c>
      <c r="T37" s="245" t="s">
        <v>192</v>
      </c>
      <c r="U37" s="230">
        <v>8.9999999999999993E-3</v>
      </c>
      <c r="V37" s="230">
        <f>ROUND(E37*U37,2)</f>
        <v>0.22</v>
      </c>
      <c r="W37" s="230"/>
      <c r="X37" s="230" t="s">
        <v>134</v>
      </c>
      <c r="Y37" s="230" t="s">
        <v>135</v>
      </c>
      <c r="Z37" s="210"/>
      <c r="AA37" s="210"/>
      <c r="AB37" s="210"/>
      <c r="AC37" s="210"/>
      <c r="AD37" s="210"/>
      <c r="AE37" s="210"/>
      <c r="AF37" s="210"/>
      <c r="AG37" s="210" t="s">
        <v>136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72" t="s">
        <v>234</v>
      </c>
      <c r="D38" s="268"/>
      <c r="E38" s="269">
        <v>24.82648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194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9">
        <v>13</v>
      </c>
      <c r="B39" s="240" t="s">
        <v>235</v>
      </c>
      <c r="C39" s="258" t="s">
        <v>236</v>
      </c>
      <c r="D39" s="241" t="s">
        <v>207</v>
      </c>
      <c r="E39" s="242">
        <v>4.32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4"/>
      <c r="S39" s="244" t="s">
        <v>192</v>
      </c>
      <c r="T39" s="245" t="s">
        <v>192</v>
      </c>
      <c r="U39" s="230">
        <v>1.1499999999999999</v>
      </c>
      <c r="V39" s="230">
        <f>ROUND(E39*U39,2)</f>
        <v>4.97</v>
      </c>
      <c r="W39" s="230"/>
      <c r="X39" s="230" t="s">
        <v>134</v>
      </c>
      <c r="Y39" s="230" t="s">
        <v>135</v>
      </c>
      <c r="Z39" s="210"/>
      <c r="AA39" s="210"/>
      <c r="AB39" s="210"/>
      <c r="AC39" s="210"/>
      <c r="AD39" s="210"/>
      <c r="AE39" s="210"/>
      <c r="AF39" s="210"/>
      <c r="AG39" s="210" t="s">
        <v>136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72" t="s">
        <v>237</v>
      </c>
      <c r="D40" s="268"/>
      <c r="E40" s="269">
        <v>4.32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194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9">
        <v>14</v>
      </c>
      <c r="B41" s="240" t="s">
        <v>238</v>
      </c>
      <c r="C41" s="258" t="s">
        <v>239</v>
      </c>
      <c r="D41" s="241" t="s">
        <v>191</v>
      </c>
      <c r="E41" s="242">
        <v>169.72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4"/>
      <c r="S41" s="244" t="s">
        <v>192</v>
      </c>
      <c r="T41" s="245" t="s">
        <v>192</v>
      </c>
      <c r="U41" s="230">
        <v>0.03</v>
      </c>
      <c r="V41" s="230">
        <f>ROUND(E41*U41,2)</f>
        <v>5.09</v>
      </c>
      <c r="W41" s="230"/>
      <c r="X41" s="230" t="s">
        <v>134</v>
      </c>
      <c r="Y41" s="230" t="s">
        <v>135</v>
      </c>
      <c r="Z41" s="210"/>
      <c r="AA41" s="210"/>
      <c r="AB41" s="210"/>
      <c r="AC41" s="210"/>
      <c r="AD41" s="210"/>
      <c r="AE41" s="210"/>
      <c r="AF41" s="210"/>
      <c r="AG41" s="210" t="s">
        <v>136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72" t="s">
        <v>240</v>
      </c>
      <c r="D42" s="268"/>
      <c r="E42" s="269">
        <v>169.72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194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9">
        <v>15</v>
      </c>
      <c r="B43" s="240" t="s">
        <v>241</v>
      </c>
      <c r="C43" s="258" t="s">
        <v>242</v>
      </c>
      <c r="D43" s="241" t="s">
        <v>207</v>
      </c>
      <c r="E43" s="242">
        <v>24.82648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4"/>
      <c r="S43" s="244" t="s">
        <v>192</v>
      </c>
      <c r="T43" s="245" t="s">
        <v>192</v>
      </c>
      <c r="U43" s="230">
        <v>0</v>
      </c>
      <c r="V43" s="230">
        <f>ROUND(E43*U43,2)</f>
        <v>0</v>
      </c>
      <c r="W43" s="230"/>
      <c r="X43" s="230" t="s">
        <v>134</v>
      </c>
      <c r="Y43" s="230" t="s">
        <v>135</v>
      </c>
      <c r="Z43" s="210"/>
      <c r="AA43" s="210"/>
      <c r="AB43" s="210"/>
      <c r="AC43" s="210"/>
      <c r="AD43" s="210"/>
      <c r="AE43" s="210"/>
      <c r="AF43" s="210"/>
      <c r="AG43" s="210" t="s">
        <v>136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72" t="s">
        <v>234</v>
      </c>
      <c r="D44" s="268"/>
      <c r="E44" s="269">
        <v>24.82648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194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9">
        <v>16</v>
      </c>
      <c r="B45" s="240" t="s">
        <v>243</v>
      </c>
      <c r="C45" s="258" t="s">
        <v>244</v>
      </c>
      <c r="D45" s="241" t="s">
        <v>245</v>
      </c>
      <c r="E45" s="242">
        <v>84.397499999999994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2">
        <v>1</v>
      </c>
      <c r="O45" s="242">
        <f>ROUND(E45*N45,2)</f>
        <v>84.4</v>
      </c>
      <c r="P45" s="242">
        <v>0</v>
      </c>
      <c r="Q45" s="242">
        <f>ROUND(E45*P45,2)</f>
        <v>0</v>
      </c>
      <c r="R45" s="244" t="s">
        <v>246</v>
      </c>
      <c r="S45" s="244" t="s">
        <v>192</v>
      </c>
      <c r="T45" s="245" t="s">
        <v>192</v>
      </c>
      <c r="U45" s="230">
        <v>0</v>
      </c>
      <c r="V45" s="230">
        <f>ROUND(E45*U45,2)</f>
        <v>0</v>
      </c>
      <c r="W45" s="230"/>
      <c r="X45" s="230" t="s">
        <v>247</v>
      </c>
      <c r="Y45" s="230" t="s">
        <v>135</v>
      </c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72" t="s">
        <v>249</v>
      </c>
      <c r="D46" s="268"/>
      <c r="E46" s="269">
        <v>84.397499999999994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194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32" t="s">
        <v>127</v>
      </c>
      <c r="B47" s="233" t="s">
        <v>76</v>
      </c>
      <c r="C47" s="256" t="s">
        <v>77</v>
      </c>
      <c r="D47" s="234"/>
      <c r="E47" s="235"/>
      <c r="F47" s="236"/>
      <c r="G47" s="236">
        <f>SUMIF(AG48:AG73,"&lt;&gt;NOR",G48:G73)</f>
        <v>0</v>
      </c>
      <c r="H47" s="236"/>
      <c r="I47" s="236">
        <f>SUM(I48:I73)</f>
        <v>0</v>
      </c>
      <c r="J47" s="236"/>
      <c r="K47" s="236">
        <f>SUM(K48:K73)</f>
        <v>0</v>
      </c>
      <c r="L47" s="236"/>
      <c r="M47" s="236">
        <f>SUM(M48:M73)</f>
        <v>0</v>
      </c>
      <c r="N47" s="235"/>
      <c r="O47" s="235">
        <f>SUM(O48:O73)</f>
        <v>32.14</v>
      </c>
      <c r="P47" s="235"/>
      <c r="Q47" s="235">
        <f>SUM(Q48:Q73)</f>
        <v>0</v>
      </c>
      <c r="R47" s="236"/>
      <c r="S47" s="236"/>
      <c r="T47" s="237"/>
      <c r="U47" s="231"/>
      <c r="V47" s="231">
        <f>SUM(V48:V73)</f>
        <v>52.69</v>
      </c>
      <c r="W47" s="231"/>
      <c r="X47" s="231"/>
      <c r="Y47" s="231"/>
      <c r="AG47" t="s">
        <v>128</v>
      </c>
    </row>
    <row r="48" spans="1:60" outlineLevel="1" x14ac:dyDescent="0.2">
      <c r="A48" s="239">
        <v>17</v>
      </c>
      <c r="B48" s="240" t="s">
        <v>250</v>
      </c>
      <c r="C48" s="258" t="s">
        <v>251</v>
      </c>
      <c r="D48" s="241" t="s">
        <v>207</v>
      </c>
      <c r="E48" s="242">
        <v>18.88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4"/>
      <c r="S48" s="244" t="s">
        <v>192</v>
      </c>
      <c r="T48" s="245" t="s">
        <v>192</v>
      </c>
      <c r="U48" s="230">
        <v>6.7000000000000004E-2</v>
      </c>
      <c r="V48" s="230">
        <f>ROUND(E48*U48,2)</f>
        <v>1.26</v>
      </c>
      <c r="W48" s="230"/>
      <c r="X48" s="230" t="s">
        <v>134</v>
      </c>
      <c r="Y48" s="230" t="s">
        <v>135</v>
      </c>
      <c r="Z48" s="210"/>
      <c r="AA48" s="210"/>
      <c r="AB48" s="210"/>
      <c r="AC48" s="210"/>
      <c r="AD48" s="210"/>
      <c r="AE48" s="210"/>
      <c r="AF48" s="210"/>
      <c r="AG48" s="210" t="s">
        <v>136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72" t="s">
        <v>252</v>
      </c>
      <c r="D49" s="268"/>
      <c r="E49" s="269">
        <v>18.88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194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9">
        <v>18</v>
      </c>
      <c r="B50" s="240" t="s">
        <v>253</v>
      </c>
      <c r="C50" s="258" t="s">
        <v>254</v>
      </c>
      <c r="D50" s="241" t="s">
        <v>191</v>
      </c>
      <c r="E50" s="242">
        <v>188.8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2">
        <v>0</v>
      </c>
      <c r="O50" s="242">
        <f>ROUND(E50*N50,2)</f>
        <v>0</v>
      </c>
      <c r="P50" s="242">
        <v>0</v>
      </c>
      <c r="Q50" s="242">
        <f>ROUND(E50*P50,2)</f>
        <v>0</v>
      </c>
      <c r="R50" s="244"/>
      <c r="S50" s="244" t="s">
        <v>192</v>
      </c>
      <c r="T50" s="245" t="s">
        <v>192</v>
      </c>
      <c r="U50" s="230">
        <v>2.1000000000000001E-2</v>
      </c>
      <c r="V50" s="230">
        <f>ROUND(E50*U50,2)</f>
        <v>3.96</v>
      </c>
      <c r="W50" s="230"/>
      <c r="X50" s="230" t="s">
        <v>134</v>
      </c>
      <c r="Y50" s="230" t="s">
        <v>135</v>
      </c>
      <c r="Z50" s="210"/>
      <c r="AA50" s="210"/>
      <c r="AB50" s="210"/>
      <c r="AC50" s="210"/>
      <c r="AD50" s="210"/>
      <c r="AE50" s="210"/>
      <c r="AF50" s="210"/>
      <c r="AG50" s="210" t="s">
        <v>136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72" t="s">
        <v>255</v>
      </c>
      <c r="D51" s="268"/>
      <c r="E51" s="269">
        <v>188.8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194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9">
        <v>19</v>
      </c>
      <c r="B52" s="240" t="s">
        <v>256</v>
      </c>
      <c r="C52" s="258" t="s">
        <v>257</v>
      </c>
      <c r="D52" s="241" t="s">
        <v>191</v>
      </c>
      <c r="E52" s="242">
        <v>188.8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2">
        <v>0</v>
      </c>
      <c r="O52" s="242">
        <f>ROUND(E52*N52,2)</f>
        <v>0</v>
      </c>
      <c r="P52" s="242">
        <v>0</v>
      </c>
      <c r="Q52" s="242">
        <f>ROUND(E52*P52,2)</f>
        <v>0</v>
      </c>
      <c r="R52" s="244"/>
      <c r="S52" s="244" t="s">
        <v>192</v>
      </c>
      <c r="T52" s="245" t="s">
        <v>192</v>
      </c>
      <c r="U52" s="230">
        <v>0.13</v>
      </c>
      <c r="V52" s="230">
        <f>ROUND(E52*U52,2)</f>
        <v>24.54</v>
      </c>
      <c r="W52" s="230"/>
      <c r="X52" s="230" t="s">
        <v>134</v>
      </c>
      <c r="Y52" s="230" t="s">
        <v>135</v>
      </c>
      <c r="Z52" s="210"/>
      <c r="AA52" s="210"/>
      <c r="AB52" s="210"/>
      <c r="AC52" s="210"/>
      <c r="AD52" s="210"/>
      <c r="AE52" s="210"/>
      <c r="AF52" s="210"/>
      <c r="AG52" s="210" t="s">
        <v>258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72" t="s">
        <v>259</v>
      </c>
      <c r="D53" s="268"/>
      <c r="E53" s="269">
        <v>188.8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194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9">
        <v>20</v>
      </c>
      <c r="B54" s="240" t="s">
        <v>260</v>
      </c>
      <c r="C54" s="258" t="s">
        <v>261</v>
      </c>
      <c r="D54" s="241" t="s">
        <v>191</v>
      </c>
      <c r="E54" s="242">
        <v>188.8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2">
        <v>0</v>
      </c>
      <c r="O54" s="242">
        <f>ROUND(E54*N54,2)</f>
        <v>0</v>
      </c>
      <c r="P54" s="242">
        <v>0</v>
      </c>
      <c r="Q54" s="242">
        <f>ROUND(E54*P54,2)</f>
        <v>0</v>
      </c>
      <c r="R54" s="244"/>
      <c r="S54" s="244" t="s">
        <v>192</v>
      </c>
      <c r="T54" s="245" t="s">
        <v>192</v>
      </c>
      <c r="U54" s="230">
        <v>0.09</v>
      </c>
      <c r="V54" s="230">
        <f>ROUND(E54*U54,2)</f>
        <v>16.989999999999998</v>
      </c>
      <c r="W54" s="230"/>
      <c r="X54" s="230" t="s">
        <v>134</v>
      </c>
      <c r="Y54" s="230" t="s">
        <v>135</v>
      </c>
      <c r="Z54" s="210"/>
      <c r="AA54" s="210"/>
      <c r="AB54" s="210"/>
      <c r="AC54" s="210"/>
      <c r="AD54" s="210"/>
      <c r="AE54" s="210"/>
      <c r="AF54" s="210"/>
      <c r="AG54" s="210" t="s">
        <v>136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27"/>
      <c r="B55" s="228"/>
      <c r="C55" s="272" t="s">
        <v>259</v>
      </c>
      <c r="D55" s="268"/>
      <c r="E55" s="269">
        <v>188.8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194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9">
        <v>21</v>
      </c>
      <c r="B56" s="240" t="s">
        <v>262</v>
      </c>
      <c r="C56" s="258" t="s">
        <v>263</v>
      </c>
      <c r="D56" s="241" t="s">
        <v>191</v>
      </c>
      <c r="E56" s="242">
        <v>188.8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2">
        <v>0</v>
      </c>
      <c r="O56" s="242">
        <f>ROUND(E56*N56,2)</f>
        <v>0</v>
      </c>
      <c r="P56" s="242">
        <v>0</v>
      </c>
      <c r="Q56" s="242">
        <f>ROUND(E56*P56,2)</f>
        <v>0</v>
      </c>
      <c r="R56" s="244"/>
      <c r="S56" s="244" t="s">
        <v>192</v>
      </c>
      <c r="T56" s="245" t="s">
        <v>192</v>
      </c>
      <c r="U56" s="230">
        <v>2E-3</v>
      </c>
      <c r="V56" s="230">
        <f>ROUND(E56*U56,2)</f>
        <v>0.38</v>
      </c>
      <c r="W56" s="230"/>
      <c r="X56" s="230" t="s">
        <v>134</v>
      </c>
      <c r="Y56" s="230" t="s">
        <v>135</v>
      </c>
      <c r="Z56" s="210"/>
      <c r="AA56" s="210"/>
      <c r="AB56" s="210"/>
      <c r="AC56" s="210"/>
      <c r="AD56" s="210"/>
      <c r="AE56" s="210"/>
      <c r="AF56" s="210"/>
      <c r="AG56" s="210" t="s">
        <v>136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72" t="s">
        <v>259</v>
      </c>
      <c r="D57" s="268"/>
      <c r="E57" s="269">
        <v>188.8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194</v>
      </c>
      <c r="AH57" s="210">
        <v>5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9">
        <v>22</v>
      </c>
      <c r="B58" s="240" t="s">
        <v>264</v>
      </c>
      <c r="C58" s="258" t="s">
        <v>265</v>
      </c>
      <c r="D58" s="241" t="s">
        <v>191</v>
      </c>
      <c r="E58" s="242">
        <v>188.8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2">
        <v>0</v>
      </c>
      <c r="O58" s="242">
        <f>ROUND(E58*N58,2)</f>
        <v>0</v>
      </c>
      <c r="P58" s="242">
        <v>0</v>
      </c>
      <c r="Q58" s="242">
        <f>ROUND(E58*P58,2)</f>
        <v>0</v>
      </c>
      <c r="R58" s="244"/>
      <c r="S58" s="244" t="s">
        <v>192</v>
      </c>
      <c r="T58" s="245" t="s">
        <v>192</v>
      </c>
      <c r="U58" s="230">
        <v>1.4999999999999999E-2</v>
      </c>
      <c r="V58" s="230">
        <f>ROUND(E58*U58,2)</f>
        <v>2.83</v>
      </c>
      <c r="W58" s="230"/>
      <c r="X58" s="230" t="s">
        <v>134</v>
      </c>
      <c r="Y58" s="230" t="s">
        <v>135</v>
      </c>
      <c r="Z58" s="210"/>
      <c r="AA58" s="210"/>
      <c r="AB58" s="210"/>
      <c r="AC58" s="210"/>
      <c r="AD58" s="210"/>
      <c r="AE58" s="210"/>
      <c r="AF58" s="210"/>
      <c r="AG58" s="210" t="s">
        <v>136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27"/>
      <c r="B59" s="228"/>
      <c r="C59" s="272" t="s">
        <v>259</v>
      </c>
      <c r="D59" s="268"/>
      <c r="E59" s="269">
        <v>188.8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194</v>
      </c>
      <c r="AH59" s="210">
        <v>5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9">
        <v>23</v>
      </c>
      <c r="B60" s="240" t="s">
        <v>266</v>
      </c>
      <c r="C60" s="258" t="s">
        <v>267</v>
      </c>
      <c r="D60" s="241" t="s">
        <v>191</v>
      </c>
      <c r="E60" s="242">
        <v>188.8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2">
        <v>0</v>
      </c>
      <c r="O60" s="242">
        <f>ROUND(E60*N60,2)</f>
        <v>0</v>
      </c>
      <c r="P60" s="242">
        <v>0</v>
      </c>
      <c r="Q60" s="242">
        <f>ROUND(E60*P60,2)</f>
        <v>0</v>
      </c>
      <c r="R60" s="244"/>
      <c r="S60" s="244" t="s">
        <v>192</v>
      </c>
      <c r="T60" s="245" t="s">
        <v>192</v>
      </c>
      <c r="U60" s="230">
        <v>1E-3</v>
      </c>
      <c r="V60" s="230">
        <f>ROUND(E60*U60,2)</f>
        <v>0.19</v>
      </c>
      <c r="W60" s="230"/>
      <c r="X60" s="230" t="s">
        <v>134</v>
      </c>
      <c r="Y60" s="230" t="s">
        <v>135</v>
      </c>
      <c r="Z60" s="210"/>
      <c r="AA60" s="210"/>
      <c r="AB60" s="210"/>
      <c r="AC60" s="210"/>
      <c r="AD60" s="210"/>
      <c r="AE60" s="210"/>
      <c r="AF60" s="210"/>
      <c r="AG60" s="210" t="s">
        <v>136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72" t="s">
        <v>259</v>
      </c>
      <c r="D61" s="268"/>
      <c r="E61" s="269">
        <v>188.8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194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9">
        <v>24</v>
      </c>
      <c r="B62" s="240" t="s">
        <v>268</v>
      </c>
      <c r="C62" s="258" t="s">
        <v>269</v>
      </c>
      <c r="D62" s="241" t="s">
        <v>191</v>
      </c>
      <c r="E62" s="242">
        <v>188.8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2">
        <v>0</v>
      </c>
      <c r="O62" s="242">
        <f>ROUND(E62*N62,2)</f>
        <v>0</v>
      </c>
      <c r="P62" s="242">
        <v>0</v>
      </c>
      <c r="Q62" s="242">
        <f>ROUND(E62*P62,2)</f>
        <v>0</v>
      </c>
      <c r="R62" s="244"/>
      <c r="S62" s="244" t="s">
        <v>192</v>
      </c>
      <c r="T62" s="245" t="s">
        <v>192</v>
      </c>
      <c r="U62" s="230">
        <v>3.5000000000000001E-3</v>
      </c>
      <c r="V62" s="230">
        <f>ROUND(E62*U62,2)</f>
        <v>0.66</v>
      </c>
      <c r="W62" s="230"/>
      <c r="X62" s="230" t="s">
        <v>134</v>
      </c>
      <c r="Y62" s="230" t="s">
        <v>135</v>
      </c>
      <c r="Z62" s="210"/>
      <c r="AA62" s="210"/>
      <c r="AB62" s="210"/>
      <c r="AC62" s="210"/>
      <c r="AD62" s="210"/>
      <c r="AE62" s="210"/>
      <c r="AF62" s="210"/>
      <c r="AG62" s="210" t="s">
        <v>136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72" t="s">
        <v>259</v>
      </c>
      <c r="D63" s="268"/>
      <c r="E63" s="269">
        <v>188.8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194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9">
        <v>25</v>
      </c>
      <c r="B64" s="240" t="s">
        <v>270</v>
      </c>
      <c r="C64" s="258" t="s">
        <v>271</v>
      </c>
      <c r="D64" s="241" t="s">
        <v>207</v>
      </c>
      <c r="E64" s="242">
        <v>0.37759999999999999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2">
        <v>0</v>
      </c>
      <c r="O64" s="242">
        <f>ROUND(E64*N64,2)</f>
        <v>0</v>
      </c>
      <c r="P64" s="242">
        <v>0</v>
      </c>
      <c r="Q64" s="242">
        <f>ROUND(E64*P64,2)</f>
        <v>0</v>
      </c>
      <c r="R64" s="244"/>
      <c r="S64" s="244" t="s">
        <v>192</v>
      </c>
      <c r="T64" s="245" t="s">
        <v>192</v>
      </c>
      <c r="U64" s="230">
        <v>4.9870000000000001</v>
      </c>
      <c r="V64" s="230">
        <f>ROUND(E64*U64,2)</f>
        <v>1.88</v>
      </c>
      <c r="W64" s="230"/>
      <c r="X64" s="230" t="s">
        <v>134</v>
      </c>
      <c r="Y64" s="230" t="s">
        <v>135</v>
      </c>
      <c r="Z64" s="210"/>
      <c r="AA64" s="210"/>
      <c r="AB64" s="210"/>
      <c r="AC64" s="210"/>
      <c r="AD64" s="210"/>
      <c r="AE64" s="210"/>
      <c r="AF64" s="210"/>
      <c r="AG64" s="210" t="s">
        <v>136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7"/>
      <c r="B65" s="228"/>
      <c r="C65" s="272" t="s">
        <v>272</v>
      </c>
      <c r="D65" s="268"/>
      <c r="E65" s="269">
        <v>0.37759999999999999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194</v>
      </c>
      <c r="AH65" s="210">
        <v>5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9">
        <v>26</v>
      </c>
      <c r="B66" s="240" t="s">
        <v>273</v>
      </c>
      <c r="C66" s="258" t="s">
        <v>274</v>
      </c>
      <c r="D66" s="241" t="s">
        <v>275</v>
      </c>
      <c r="E66" s="242">
        <v>4.72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2">
        <v>1E-3</v>
      </c>
      <c r="O66" s="242">
        <f>ROUND(E66*N66,2)</f>
        <v>0</v>
      </c>
      <c r="P66" s="242">
        <v>0</v>
      </c>
      <c r="Q66" s="242">
        <f>ROUND(E66*P66,2)</f>
        <v>0</v>
      </c>
      <c r="R66" s="244" t="s">
        <v>246</v>
      </c>
      <c r="S66" s="244" t="s">
        <v>192</v>
      </c>
      <c r="T66" s="245" t="s">
        <v>192</v>
      </c>
      <c r="U66" s="230">
        <v>0</v>
      </c>
      <c r="V66" s="230">
        <f>ROUND(E66*U66,2)</f>
        <v>0</v>
      </c>
      <c r="W66" s="230"/>
      <c r="X66" s="230" t="s">
        <v>247</v>
      </c>
      <c r="Y66" s="230" t="s">
        <v>135</v>
      </c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27"/>
      <c r="B67" s="228"/>
      <c r="C67" s="272" t="s">
        <v>276</v>
      </c>
      <c r="D67" s="268"/>
      <c r="E67" s="269">
        <v>4.72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194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9">
        <v>27</v>
      </c>
      <c r="B68" s="240" t="s">
        <v>277</v>
      </c>
      <c r="C68" s="258" t="s">
        <v>278</v>
      </c>
      <c r="D68" s="241" t="s">
        <v>279</v>
      </c>
      <c r="E68" s="242">
        <v>37.76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2">
        <v>1E-3</v>
      </c>
      <c r="O68" s="242">
        <f>ROUND(E68*N68,2)</f>
        <v>0.04</v>
      </c>
      <c r="P68" s="242">
        <v>0</v>
      </c>
      <c r="Q68" s="242">
        <f>ROUND(E68*P68,2)</f>
        <v>0</v>
      </c>
      <c r="R68" s="244" t="s">
        <v>246</v>
      </c>
      <c r="S68" s="244" t="s">
        <v>192</v>
      </c>
      <c r="T68" s="245" t="s">
        <v>192</v>
      </c>
      <c r="U68" s="230">
        <v>0</v>
      </c>
      <c r="V68" s="230">
        <f>ROUND(E68*U68,2)</f>
        <v>0</v>
      </c>
      <c r="W68" s="230"/>
      <c r="X68" s="230" t="s">
        <v>247</v>
      </c>
      <c r="Y68" s="230" t="s">
        <v>135</v>
      </c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72" t="s">
        <v>280</v>
      </c>
      <c r="D69" s="268"/>
      <c r="E69" s="269">
        <v>37.76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194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9">
        <v>28</v>
      </c>
      <c r="B70" s="240" t="s">
        <v>281</v>
      </c>
      <c r="C70" s="258" t="s">
        <v>282</v>
      </c>
      <c r="D70" s="241" t="s">
        <v>283</v>
      </c>
      <c r="E70" s="242">
        <v>0.56640000000000001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1E-3</v>
      </c>
      <c r="O70" s="242">
        <f>ROUND(E70*N70,2)</f>
        <v>0</v>
      </c>
      <c r="P70" s="242">
        <v>0</v>
      </c>
      <c r="Q70" s="242">
        <f>ROUND(E70*P70,2)</f>
        <v>0</v>
      </c>
      <c r="R70" s="244" t="s">
        <v>246</v>
      </c>
      <c r="S70" s="244" t="s">
        <v>192</v>
      </c>
      <c r="T70" s="245" t="s">
        <v>192</v>
      </c>
      <c r="U70" s="230">
        <v>0</v>
      </c>
      <c r="V70" s="230">
        <f>ROUND(E70*U70,2)</f>
        <v>0</v>
      </c>
      <c r="W70" s="230"/>
      <c r="X70" s="230" t="s">
        <v>247</v>
      </c>
      <c r="Y70" s="230" t="s">
        <v>135</v>
      </c>
      <c r="Z70" s="210"/>
      <c r="AA70" s="210"/>
      <c r="AB70" s="210"/>
      <c r="AC70" s="210"/>
      <c r="AD70" s="210"/>
      <c r="AE70" s="210"/>
      <c r="AF70" s="210"/>
      <c r="AG70" s="210" t="s">
        <v>284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72" t="s">
        <v>285</v>
      </c>
      <c r="D71" s="268"/>
      <c r="E71" s="269">
        <v>0.56640000000000001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194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9">
        <v>29</v>
      </c>
      <c r="B72" s="240" t="s">
        <v>286</v>
      </c>
      <c r="C72" s="258" t="s">
        <v>287</v>
      </c>
      <c r="D72" s="241" t="s">
        <v>245</v>
      </c>
      <c r="E72" s="242">
        <v>32.095999999999997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1</v>
      </c>
      <c r="O72" s="242">
        <f>ROUND(E72*N72,2)</f>
        <v>32.1</v>
      </c>
      <c r="P72" s="242">
        <v>0</v>
      </c>
      <c r="Q72" s="242">
        <f>ROUND(E72*P72,2)</f>
        <v>0</v>
      </c>
      <c r="R72" s="244" t="s">
        <v>246</v>
      </c>
      <c r="S72" s="244" t="s">
        <v>192</v>
      </c>
      <c r="T72" s="245" t="s">
        <v>192</v>
      </c>
      <c r="U72" s="230">
        <v>0</v>
      </c>
      <c r="V72" s="230">
        <f>ROUND(E72*U72,2)</f>
        <v>0</v>
      </c>
      <c r="W72" s="230"/>
      <c r="X72" s="230" t="s">
        <v>247</v>
      </c>
      <c r="Y72" s="230" t="s">
        <v>135</v>
      </c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27"/>
      <c r="B73" s="228"/>
      <c r="C73" s="272" t="s">
        <v>288</v>
      </c>
      <c r="D73" s="268"/>
      <c r="E73" s="269">
        <v>32.095999999999997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194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32" t="s">
        <v>127</v>
      </c>
      <c r="B74" s="233" t="s">
        <v>78</v>
      </c>
      <c r="C74" s="256" t="s">
        <v>79</v>
      </c>
      <c r="D74" s="234"/>
      <c r="E74" s="235"/>
      <c r="F74" s="236"/>
      <c r="G74" s="236">
        <f>SUMIF(AG75:AG87,"&lt;&gt;NOR",G75:G87)</f>
        <v>0</v>
      </c>
      <c r="H74" s="236"/>
      <c r="I74" s="236">
        <f>SUM(I75:I87)</f>
        <v>0</v>
      </c>
      <c r="J74" s="236"/>
      <c r="K74" s="236">
        <f>SUM(K75:K87)</f>
        <v>0</v>
      </c>
      <c r="L74" s="236"/>
      <c r="M74" s="236">
        <f>SUM(M75:M87)</f>
        <v>0</v>
      </c>
      <c r="N74" s="235"/>
      <c r="O74" s="235">
        <f>SUM(O75:O87)</f>
        <v>28.42</v>
      </c>
      <c r="P74" s="235"/>
      <c r="Q74" s="235">
        <f>SUM(Q75:Q87)</f>
        <v>0</v>
      </c>
      <c r="R74" s="236"/>
      <c r="S74" s="236"/>
      <c r="T74" s="237"/>
      <c r="U74" s="231"/>
      <c r="V74" s="231">
        <f>SUM(V75:V87)</f>
        <v>35.58</v>
      </c>
      <c r="W74" s="231"/>
      <c r="X74" s="231"/>
      <c r="Y74" s="231"/>
      <c r="AG74" t="s">
        <v>128</v>
      </c>
    </row>
    <row r="75" spans="1:60" outlineLevel="1" x14ac:dyDescent="0.2">
      <c r="A75" s="239">
        <v>30</v>
      </c>
      <c r="B75" s="240" t="s">
        <v>289</v>
      </c>
      <c r="C75" s="258" t="s">
        <v>290</v>
      </c>
      <c r="D75" s="241" t="s">
        <v>207</v>
      </c>
      <c r="E75" s="242">
        <v>3.34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2">
        <v>1.9205000000000001</v>
      </c>
      <c r="O75" s="242">
        <f>ROUND(E75*N75,2)</f>
        <v>6.41</v>
      </c>
      <c r="P75" s="242">
        <v>0</v>
      </c>
      <c r="Q75" s="242">
        <f>ROUND(E75*P75,2)</f>
        <v>0</v>
      </c>
      <c r="R75" s="244"/>
      <c r="S75" s="244" t="s">
        <v>192</v>
      </c>
      <c r="T75" s="245" t="s">
        <v>192</v>
      </c>
      <c r="U75" s="230">
        <v>1.5840000000000001</v>
      </c>
      <c r="V75" s="230">
        <f>ROUND(E75*U75,2)</f>
        <v>5.29</v>
      </c>
      <c r="W75" s="230"/>
      <c r="X75" s="230" t="s">
        <v>134</v>
      </c>
      <c r="Y75" s="230" t="s">
        <v>135</v>
      </c>
      <c r="Z75" s="210"/>
      <c r="AA75" s="210"/>
      <c r="AB75" s="210"/>
      <c r="AC75" s="210"/>
      <c r="AD75" s="210"/>
      <c r="AE75" s="210"/>
      <c r="AF75" s="210"/>
      <c r="AG75" s="210" t="s">
        <v>136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72" t="s">
        <v>291</v>
      </c>
      <c r="D76" s="268"/>
      <c r="E76" s="269">
        <v>3.34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194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9">
        <v>31</v>
      </c>
      <c r="B77" s="240" t="s">
        <v>292</v>
      </c>
      <c r="C77" s="258" t="s">
        <v>293</v>
      </c>
      <c r="D77" s="241" t="s">
        <v>207</v>
      </c>
      <c r="E77" s="242">
        <v>13.36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2">
        <v>1.63</v>
      </c>
      <c r="O77" s="242">
        <f>ROUND(E77*N77,2)</f>
        <v>21.78</v>
      </c>
      <c r="P77" s="242">
        <v>0</v>
      </c>
      <c r="Q77" s="242">
        <f>ROUND(E77*P77,2)</f>
        <v>0</v>
      </c>
      <c r="R77" s="244"/>
      <c r="S77" s="244" t="s">
        <v>192</v>
      </c>
      <c r="T77" s="245" t="s">
        <v>192</v>
      </c>
      <c r="U77" s="230">
        <v>0.92</v>
      </c>
      <c r="V77" s="230">
        <f>ROUND(E77*U77,2)</f>
        <v>12.29</v>
      </c>
      <c r="W77" s="230"/>
      <c r="X77" s="230" t="s">
        <v>134</v>
      </c>
      <c r="Y77" s="230" t="s">
        <v>135</v>
      </c>
      <c r="Z77" s="210"/>
      <c r="AA77" s="210"/>
      <c r="AB77" s="210"/>
      <c r="AC77" s="210"/>
      <c r="AD77" s="210"/>
      <c r="AE77" s="210"/>
      <c r="AF77" s="210"/>
      <c r="AG77" s="210" t="s">
        <v>136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27"/>
      <c r="B78" s="228"/>
      <c r="C78" s="272" t="s">
        <v>294</v>
      </c>
      <c r="D78" s="268"/>
      <c r="E78" s="269">
        <v>13.36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194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9">
        <v>32</v>
      </c>
      <c r="B79" s="240" t="s">
        <v>295</v>
      </c>
      <c r="C79" s="258" t="s">
        <v>296</v>
      </c>
      <c r="D79" s="241" t="s">
        <v>204</v>
      </c>
      <c r="E79" s="242">
        <v>41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2">
        <v>0</v>
      </c>
      <c r="O79" s="242">
        <f>ROUND(E79*N79,2)</f>
        <v>0</v>
      </c>
      <c r="P79" s="242">
        <v>0</v>
      </c>
      <c r="Q79" s="242">
        <f>ROUND(E79*P79,2)</f>
        <v>0</v>
      </c>
      <c r="R79" s="244"/>
      <c r="S79" s="244" t="s">
        <v>297</v>
      </c>
      <c r="T79" s="245" t="s">
        <v>133</v>
      </c>
      <c r="U79" s="230">
        <v>0.05</v>
      </c>
      <c r="V79" s="230">
        <f>ROUND(E79*U79,2)</f>
        <v>2.0499999999999998</v>
      </c>
      <c r="W79" s="230"/>
      <c r="X79" s="230" t="s">
        <v>134</v>
      </c>
      <c r="Y79" s="230" t="s">
        <v>135</v>
      </c>
      <c r="Z79" s="210"/>
      <c r="AA79" s="210"/>
      <c r="AB79" s="210"/>
      <c r="AC79" s="210"/>
      <c r="AD79" s="210"/>
      <c r="AE79" s="210"/>
      <c r="AF79" s="210"/>
      <c r="AG79" s="210" t="s">
        <v>136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27"/>
      <c r="B80" s="228"/>
      <c r="C80" s="272" t="s">
        <v>298</v>
      </c>
      <c r="D80" s="268"/>
      <c r="E80" s="269">
        <v>41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194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6">
        <v>33</v>
      </c>
      <c r="B81" s="247" t="s">
        <v>299</v>
      </c>
      <c r="C81" s="257" t="s">
        <v>300</v>
      </c>
      <c r="D81" s="248" t="s">
        <v>204</v>
      </c>
      <c r="E81" s="249">
        <v>83.5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49">
        <v>0</v>
      </c>
      <c r="O81" s="249">
        <f>ROUND(E81*N81,2)</f>
        <v>0</v>
      </c>
      <c r="P81" s="249">
        <v>0</v>
      </c>
      <c r="Q81" s="249">
        <f>ROUND(E81*P81,2)</f>
        <v>0</v>
      </c>
      <c r="R81" s="251"/>
      <c r="S81" s="251" t="s">
        <v>192</v>
      </c>
      <c r="T81" s="252" t="s">
        <v>192</v>
      </c>
      <c r="U81" s="230">
        <v>0.08</v>
      </c>
      <c r="V81" s="230">
        <f>ROUND(E81*U81,2)</f>
        <v>6.68</v>
      </c>
      <c r="W81" s="230"/>
      <c r="X81" s="230" t="s">
        <v>134</v>
      </c>
      <c r="Y81" s="230" t="s">
        <v>135</v>
      </c>
      <c r="Z81" s="210"/>
      <c r="AA81" s="210"/>
      <c r="AB81" s="210"/>
      <c r="AC81" s="210"/>
      <c r="AD81" s="210"/>
      <c r="AE81" s="210"/>
      <c r="AF81" s="210"/>
      <c r="AG81" s="210" t="s">
        <v>136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6">
        <v>34</v>
      </c>
      <c r="B82" s="247" t="s">
        <v>301</v>
      </c>
      <c r="C82" s="257" t="s">
        <v>302</v>
      </c>
      <c r="D82" s="248" t="s">
        <v>191</v>
      </c>
      <c r="E82" s="249">
        <v>83.5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49">
        <v>2.7999999999999998E-4</v>
      </c>
      <c r="O82" s="249">
        <f>ROUND(E82*N82,2)</f>
        <v>0.02</v>
      </c>
      <c r="P82" s="249">
        <v>0</v>
      </c>
      <c r="Q82" s="249">
        <f>ROUND(E82*P82,2)</f>
        <v>0</v>
      </c>
      <c r="R82" s="251"/>
      <c r="S82" s="251" t="s">
        <v>192</v>
      </c>
      <c r="T82" s="252" t="s">
        <v>192</v>
      </c>
      <c r="U82" s="230">
        <v>0.111</v>
      </c>
      <c r="V82" s="230">
        <f>ROUND(E82*U82,2)</f>
        <v>9.27</v>
      </c>
      <c r="W82" s="230"/>
      <c r="X82" s="230" t="s">
        <v>134</v>
      </c>
      <c r="Y82" s="230" t="s">
        <v>135</v>
      </c>
      <c r="Z82" s="210"/>
      <c r="AA82" s="210"/>
      <c r="AB82" s="210"/>
      <c r="AC82" s="210"/>
      <c r="AD82" s="210"/>
      <c r="AE82" s="210"/>
      <c r="AF82" s="210"/>
      <c r="AG82" s="210" t="s">
        <v>136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9">
        <v>35</v>
      </c>
      <c r="B83" s="240" t="s">
        <v>303</v>
      </c>
      <c r="C83" s="258" t="s">
        <v>304</v>
      </c>
      <c r="D83" s="241" t="s">
        <v>204</v>
      </c>
      <c r="E83" s="242">
        <v>91.85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2">
        <v>1.9599999999999999E-3</v>
      </c>
      <c r="O83" s="242">
        <f>ROUND(E83*N83,2)</f>
        <v>0.18</v>
      </c>
      <c r="P83" s="242">
        <v>0</v>
      </c>
      <c r="Q83" s="242">
        <f>ROUND(E83*P83,2)</f>
        <v>0</v>
      </c>
      <c r="R83" s="244" t="s">
        <v>246</v>
      </c>
      <c r="S83" s="244" t="s">
        <v>192</v>
      </c>
      <c r="T83" s="245" t="s">
        <v>192</v>
      </c>
      <c r="U83" s="230">
        <v>0</v>
      </c>
      <c r="V83" s="230">
        <f>ROUND(E83*U83,2)</f>
        <v>0</v>
      </c>
      <c r="W83" s="230"/>
      <c r="X83" s="230" t="s">
        <v>247</v>
      </c>
      <c r="Y83" s="230" t="s">
        <v>135</v>
      </c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7"/>
      <c r="B84" s="228"/>
      <c r="C84" s="272" t="s">
        <v>305</v>
      </c>
      <c r="D84" s="268"/>
      <c r="E84" s="269">
        <v>83.5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194</v>
      </c>
      <c r="AH84" s="210">
        <v>5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7"/>
      <c r="B85" s="228"/>
      <c r="C85" s="273" t="s">
        <v>306</v>
      </c>
      <c r="D85" s="270"/>
      <c r="E85" s="271">
        <v>8.35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194</v>
      </c>
      <c r="AH85" s="210">
        <v>4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9">
        <v>36</v>
      </c>
      <c r="B86" s="240" t="s">
        <v>307</v>
      </c>
      <c r="C86" s="258" t="s">
        <v>308</v>
      </c>
      <c r="D86" s="241" t="s">
        <v>191</v>
      </c>
      <c r="E86" s="242">
        <v>100.2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2">
        <v>2.5000000000000001E-4</v>
      </c>
      <c r="O86" s="242">
        <f>ROUND(E86*N86,2)</f>
        <v>0.03</v>
      </c>
      <c r="P86" s="242">
        <v>0</v>
      </c>
      <c r="Q86" s="242">
        <f>ROUND(E86*P86,2)</f>
        <v>0</v>
      </c>
      <c r="R86" s="244" t="s">
        <v>246</v>
      </c>
      <c r="S86" s="244" t="s">
        <v>192</v>
      </c>
      <c r="T86" s="245" t="s">
        <v>192</v>
      </c>
      <c r="U86" s="230">
        <v>0</v>
      </c>
      <c r="V86" s="230">
        <f>ROUND(E86*U86,2)</f>
        <v>0</v>
      </c>
      <c r="W86" s="230"/>
      <c r="X86" s="230" t="s">
        <v>247</v>
      </c>
      <c r="Y86" s="230" t="s">
        <v>135</v>
      </c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7"/>
      <c r="B87" s="228"/>
      <c r="C87" s="272" t="s">
        <v>309</v>
      </c>
      <c r="D87" s="268"/>
      <c r="E87" s="269">
        <v>100.2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194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5.5" x14ac:dyDescent="0.2">
      <c r="A88" s="232" t="s">
        <v>127</v>
      </c>
      <c r="B88" s="233" t="s">
        <v>80</v>
      </c>
      <c r="C88" s="256" t="s">
        <v>81</v>
      </c>
      <c r="D88" s="234"/>
      <c r="E88" s="235"/>
      <c r="F88" s="236"/>
      <c r="G88" s="236">
        <f>SUMIF(AG89:AG95,"&lt;&gt;NOR",G89:G95)</f>
        <v>0</v>
      </c>
      <c r="H88" s="236"/>
      <c r="I88" s="236">
        <f>SUM(I89:I95)</f>
        <v>0</v>
      </c>
      <c r="J88" s="236"/>
      <c r="K88" s="236">
        <f>SUM(K89:K95)</f>
        <v>0</v>
      </c>
      <c r="L88" s="236"/>
      <c r="M88" s="236">
        <f>SUM(M89:M95)</f>
        <v>0</v>
      </c>
      <c r="N88" s="235"/>
      <c r="O88" s="235">
        <f>SUM(O89:O95)</f>
        <v>20.32</v>
      </c>
      <c r="P88" s="235"/>
      <c r="Q88" s="235">
        <f>SUM(Q89:Q95)</f>
        <v>0</v>
      </c>
      <c r="R88" s="236"/>
      <c r="S88" s="236"/>
      <c r="T88" s="237"/>
      <c r="U88" s="231"/>
      <c r="V88" s="231">
        <f>SUM(V89:V95)</f>
        <v>21.84</v>
      </c>
      <c r="W88" s="231"/>
      <c r="X88" s="231"/>
      <c r="Y88" s="231"/>
      <c r="AG88" t="s">
        <v>128</v>
      </c>
    </row>
    <row r="89" spans="1:60" outlineLevel="1" x14ac:dyDescent="0.2">
      <c r="A89" s="239">
        <v>37</v>
      </c>
      <c r="B89" s="240" t="s">
        <v>310</v>
      </c>
      <c r="C89" s="258" t="s">
        <v>311</v>
      </c>
      <c r="D89" s="241" t="s">
        <v>191</v>
      </c>
      <c r="E89" s="242">
        <v>40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2">
        <v>0.50666</v>
      </c>
      <c r="O89" s="242">
        <f>ROUND(E89*N89,2)</f>
        <v>20.27</v>
      </c>
      <c r="P89" s="242">
        <v>0</v>
      </c>
      <c r="Q89" s="242">
        <f>ROUND(E89*P89,2)</f>
        <v>0</v>
      </c>
      <c r="R89" s="244"/>
      <c r="S89" s="244" t="s">
        <v>192</v>
      </c>
      <c r="T89" s="245" t="s">
        <v>192</v>
      </c>
      <c r="U89" s="230">
        <v>0.16</v>
      </c>
      <c r="V89" s="230">
        <f>ROUND(E89*U89,2)</f>
        <v>6.4</v>
      </c>
      <c r="W89" s="230"/>
      <c r="X89" s="230" t="s">
        <v>134</v>
      </c>
      <c r="Y89" s="230" t="s">
        <v>135</v>
      </c>
      <c r="Z89" s="210"/>
      <c r="AA89" s="210"/>
      <c r="AB89" s="210"/>
      <c r="AC89" s="210"/>
      <c r="AD89" s="210"/>
      <c r="AE89" s="210"/>
      <c r="AF89" s="210"/>
      <c r="AG89" s="210" t="s">
        <v>136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7"/>
      <c r="B90" s="228"/>
      <c r="C90" s="272" t="s">
        <v>312</v>
      </c>
      <c r="D90" s="268"/>
      <c r="E90" s="269">
        <v>13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194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7"/>
      <c r="B91" s="228"/>
      <c r="C91" s="272" t="s">
        <v>313</v>
      </c>
      <c r="D91" s="268"/>
      <c r="E91" s="269">
        <v>27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194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9">
        <v>38</v>
      </c>
      <c r="B92" s="240" t="s">
        <v>314</v>
      </c>
      <c r="C92" s="258" t="s">
        <v>315</v>
      </c>
      <c r="D92" s="241" t="s">
        <v>191</v>
      </c>
      <c r="E92" s="242">
        <v>169.72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2">
        <v>0</v>
      </c>
      <c r="O92" s="242">
        <f>ROUND(E92*N92,2)</f>
        <v>0</v>
      </c>
      <c r="P92" s="242">
        <v>0</v>
      </c>
      <c r="Q92" s="242">
        <f>ROUND(E92*P92,2)</f>
        <v>0</v>
      </c>
      <c r="R92" s="244"/>
      <c r="S92" s="244" t="s">
        <v>192</v>
      </c>
      <c r="T92" s="245" t="s">
        <v>192</v>
      </c>
      <c r="U92" s="230">
        <v>9.0999999999999998E-2</v>
      </c>
      <c r="V92" s="230">
        <f>ROUND(E92*U92,2)</f>
        <v>15.44</v>
      </c>
      <c r="W92" s="230"/>
      <c r="X92" s="230" t="s">
        <v>134</v>
      </c>
      <c r="Y92" s="230" t="s">
        <v>135</v>
      </c>
      <c r="Z92" s="210"/>
      <c r="AA92" s="210"/>
      <c r="AB92" s="210"/>
      <c r="AC92" s="210"/>
      <c r="AD92" s="210"/>
      <c r="AE92" s="210"/>
      <c r="AF92" s="210"/>
      <c r="AG92" s="210" t="s">
        <v>136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72" t="s">
        <v>316</v>
      </c>
      <c r="D93" s="268"/>
      <c r="E93" s="269">
        <v>169.72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194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9">
        <v>39</v>
      </c>
      <c r="B94" s="240" t="s">
        <v>307</v>
      </c>
      <c r="C94" s="258" t="s">
        <v>308</v>
      </c>
      <c r="D94" s="241" t="s">
        <v>191</v>
      </c>
      <c r="E94" s="242">
        <v>203.66399999999999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2">
        <v>2.5000000000000001E-4</v>
      </c>
      <c r="O94" s="242">
        <f>ROUND(E94*N94,2)</f>
        <v>0.05</v>
      </c>
      <c r="P94" s="242">
        <v>0</v>
      </c>
      <c r="Q94" s="242">
        <f>ROUND(E94*P94,2)</f>
        <v>0</v>
      </c>
      <c r="R94" s="244" t="s">
        <v>246</v>
      </c>
      <c r="S94" s="244" t="s">
        <v>192</v>
      </c>
      <c r="T94" s="245" t="s">
        <v>192</v>
      </c>
      <c r="U94" s="230">
        <v>0</v>
      </c>
      <c r="V94" s="230">
        <f>ROUND(E94*U94,2)</f>
        <v>0</v>
      </c>
      <c r="W94" s="230"/>
      <c r="X94" s="230" t="s">
        <v>247</v>
      </c>
      <c r="Y94" s="230" t="s">
        <v>135</v>
      </c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7"/>
      <c r="B95" s="228"/>
      <c r="C95" s="272" t="s">
        <v>317</v>
      </c>
      <c r="D95" s="268"/>
      <c r="E95" s="269">
        <v>203.66399999999999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194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32" t="s">
        <v>127</v>
      </c>
      <c r="B96" s="233" t="s">
        <v>82</v>
      </c>
      <c r="C96" s="256" t="s">
        <v>83</v>
      </c>
      <c r="D96" s="234"/>
      <c r="E96" s="235"/>
      <c r="F96" s="236"/>
      <c r="G96" s="236">
        <f>SUMIF(AG97:AG101,"&lt;&gt;NOR",G97:G101)</f>
        <v>0</v>
      </c>
      <c r="H96" s="236"/>
      <c r="I96" s="236">
        <f>SUM(I97:I101)</f>
        <v>0</v>
      </c>
      <c r="J96" s="236"/>
      <c r="K96" s="236">
        <f>SUM(K97:K101)</f>
        <v>0</v>
      </c>
      <c r="L96" s="236"/>
      <c r="M96" s="236">
        <f>SUM(M97:M101)</f>
        <v>0</v>
      </c>
      <c r="N96" s="235"/>
      <c r="O96" s="235">
        <f>SUM(O97:O101)</f>
        <v>25.75</v>
      </c>
      <c r="P96" s="235"/>
      <c r="Q96" s="235">
        <f>SUM(Q97:Q101)</f>
        <v>0</v>
      </c>
      <c r="R96" s="236"/>
      <c r="S96" s="236"/>
      <c r="T96" s="237"/>
      <c r="U96" s="231"/>
      <c r="V96" s="231">
        <f>SUM(V97:V101)</f>
        <v>16.910000000000004</v>
      </c>
      <c r="W96" s="231"/>
      <c r="X96" s="231"/>
      <c r="Y96" s="231"/>
      <c r="AG96" t="s">
        <v>128</v>
      </c>
    </row>
    <row r="97" spans="1:60" ht="22.5" outlineLevel="1" x14ac:dyDescent="0.2">
      <c r="A97" s="246">
        <v>40</v>
      </c>
      <c r="B97" s="247" t="s">
        <v>318</v>
      </c>
      <c r="C97" s="257" t="s">
        <v>319</v>
      </c>
      <c r="D97" s="248" t="s">
        <v>191</v>
      </c>
      <c r="E97" s="249">
        <v>97.3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49">
        <v>0.15826000000000001</v>
      </c>
      <c r="O97" s="249">
        <f>ROUND(E97*N97,2)</f>
        <v>15.4</v>
      </c>
      <c r="P97" s="249">
        <v>0</v>
      </c>
      <c r="Q97" s="249">
        <f>ROUND(E97*P97,2)</f>
        <v>0</v>
      </c>
      <c r="R97" s="251"/>
      <c r="S97" s="251" t="s">
        <v>192</v>
      </c>
      <c r="T97" s="252" t="s">
        <v>192</v>
      </c>
      <c r="U97" s="230">
        <v>5.6000000000000001E-2</v>
      </c>
      <c r="V97" s="230">
        <f>ROUND(E97*U97,2)</f>
        <v>5.45</v>
      </c>
      <c r="W97" s="230"/>
      <c r="X97" s="230" t="s">
        <v>134</v>
      </c>
      <c r="Y97" s="230" t="s">
        <v>135</v>
      </c>
      <c r="Z97" s="210"/>
      <c r="AA97" s="210"/>
      <c r="AB97" s="210"/>
      <c r="AC97" s="210"/>
      <c r="AD97" s="210"/>
      <c r="AE97" s="210"/>
      <c r="AF97" s="210"/>
      <c r="AG97" s="210" t="s">
        <v>136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46">
        <v>41</v>
      </c>
      <c r="B98" s="247" t="s">
        <v>320</v>
      </c>
      <c r="C98" s="257" t="s">
        <v>321</v>
      </c>
      <c r="D98" s="248" t="s">
        <v>191</v>
      </c>
      <c r="E98" s="249">
        <v>97.3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49">
        <v>1.01E-3</v>
      </c>
      <c r="O98" s="249">
        <f>ROUND(E98*N98,2)</f>
        <v>0.1</v>
      </c>
      <c r="P98" s="249">
        <v>0</v>
      </c>
      <c r="Q98" s="249">
        <f>ROUND(E98*P98,2)</f>
        <v>0</v>
      </c>
      <c r="R98" s="251"/>
      <c r="S98" s="251" t="s">
        <v>192</v>
      </c>
      <c r="T98" s="252" t="s">
        <v>192</v>
      </c>
      <c r="U98" s="230">
        <v>4.0000000000000001E-3</v>
      </c>
      <c r="V98" s="230">
        <f>ROUND(E98*U98,2)</f>
        <v>0.39</v>
      </c>
      <c r="W98" s="230"/>
      <c r="X98" s="230" t="s">
        <v>134</v>
      </c>
      <c r="Y98" s="230" t="s">
        <v>135</v>
      </c>
      <c r="Z98" s="210"/>
      <c r="AA98" s="210"/>
      <c r="AB98" s="210"/>
      <c r="AC98" s="210"/>
      <c r="AD98" s="210"/>
      <c r="AE98" s="210"/>
      <c r="AF98" s="210"/>
      <c r="AG98" s="210" t="s">
        <v>136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6">
        <v>42</v>
      </c>
      <c r="B99" s="247" t="s">
        <v>322</v>
      </c>
      <c r="C99" s="257" t="s">
        <v>323</v>
      </c>
      <c r="D99" s="248" t="s">
        <v>191</v>
      </c>
      <c r="E99" s="249">
        <v>97.3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49">
        <v>5.0000000000000001E-4</v>
      </c>
      <c r="O99" s="249">
        <f>ROUND(E99*N99,2)</f>
        <v>0.05</v>
      </c>
      <c r="P99" s="249">
        <v>0</v>
      </c>
      <c r="Q99" s="249">
        <f>ROUND(E99*P99,2)</f>
        <v>0</v>
      </c>
      <c r="R99" s="251"/>
      <c r="S99" s="251" t="s">
        <v>192</v>
      </c>
      <c r="T99" s="252" t="s">
        <v>192</v>
      </c>
      <c r="U99" s="230">
        <v>2E-3</v>
      </c>
      <c r="V99" s="230">
        <f>ROUND(E99*U99,2)</f>
        <v>0.19</v>
      </c>
      <c r="W99" s="230"/>
      <c r="X99" s="230" t="s">
        <v>134</v>
      </c>
      <c r="Y99" s="230" t="s">
        <v>135</v>
      </c>
      <c r="Z99" s="210"/>
      <c r="AA99" s="210"/>
      <c r="AB99" s="210"/>
      <c r="AC99" s="210"/>
      <c r="AD99" s="210"/>
      <c r="AE99" s="210"/>
      <c r="AF99" s="210"/>
      <c r="AG99" s="210" t="s">
        <v>136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6">
        <v>43</v>
      </c>
      <c r="B100" s="247" t="s">
        <v>324</v>
      </c>
      <c r="C100" s="257" t="s">
        <v>325</v>
      </c>
      <c r="D100" s="248" t="s">
        <v>191</v>
      </c>
      <c r="E100" s="249">
        <v>97.3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49">
        <v>0.10141</v>
      </c>
      <c r="O100" s="249">
        <f>ROUND(E100*N100,2)</f>
        <v>9.8699999999999992</v>
      </c>
      <c r="P100" s="249">
        <v>0</v>
      </c>
      <c r="Q100" s="249">
        <f>ROUND(E100*P100,2)</f>
        <v>0</v>
      </c>
      <c r="R100" s="251"/>
      <c r="S100" s="251" t="s">
        <v>192</v>
      </c>
      <c r="T100" s="252" t="s">
        <v>192</v>
      </c>
      <c r="U100" s="230">
        <v>6.4000000000000001E-2</v>
      </c>
      <c r="V100" s="230">
        <f>ROUND(E100*U100,2)</f>
        <v>6.23</v>
      </c>
      <c r="W100" s="230"/>
      <c r="X100" s="230" t="s">
        <v>134</v>
      </c>
      <c r="Y100" s="230" t="s">
        <v>135</v>
      </c>
      <c r="Z100" s="210"/>
      <c r="AA100" s="210"/>
      <c r="AB100" s="210"/>
      <c r="AC100" s="210"/>
      <c r="AD100" s="210"/>
      <c r="AE100" s="210"/>
      <c r="AF100" s="210"/>
      <c r="AG100" s="210" t="s">
        <v>136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6">
        <v>44</v>
      </c>
      <c r="B101" s="247" t="s">
        <v>326</v>
      </c>
      <c r="C101" s="257" t="s">
        <v>327</v>
      </c>
      <c r="D101" s="248" t="s">
        <v>204</v>
      </c>
      <c r="E101" s="249">
        <v>93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49">
        <v>3.5999999999999999E-3</v>
      </c>
      <c r="O101" s="249">
        <f>ROUND(E101*N101,2)</f>
        <v>0.33</v>
      </c>
      <c r="P101" s="249">
        <v>0</v>
      </c>
      <c r="Q101" s="249">
        <f>ROUND(E101*P101,2)</f>
        <v>0</v>
      </c>
      <c r="R101" s="251"/>
      <c r="S101" s="251" t="s">
        <v>192</v>
      </c>
      <c r="T101" s="252" t="s">
        <v>192</v>
      </c>
      <c r="U101" s="230">
        <v>0.05</v>
      </c>
      <c r="V101" s="230">
        <f>ROUND(E101*U101,2)</f>
        <v>4.6500000000000004</v>
      </c>
      <c r="W101" s="230"/>
      <c r="X101" s="230" t="s">
        <v>134</v>
      </c>
      <c r="Y101" s="230" t="s">
        <v>135</v>
      </c>
      <c r="Z101" s="210"/>
      <c r="AA101" s="210"/>
      <c r="AB101" s="210"/>
      <c r="AC101" s="210"/>
      <c r="AD101" s="210"/>
      <c r="AE101" s="210"/>
      <c r="AF101" s="210"/>
      <c r="AG101" s="210" t="s">
        <v>136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32" t="s">
        <v>127</v>
      </c>
      <c r="B102" s="233" t="s">
        <v>84</v>
      </c>
      <c r="C102" s="256" t="s">
        <v>85</v>
      </c>
      <c r="D102" s="234"/>
      <c r="E102" s="235"/>
      <c r="F102" s="236"/>
      <c r="G102" s="236">
        <f>SUMIF(AG103:AG127,"&lt;&gt;NOR",G103:G127)</f>
        <v>0</v>
      </c>
      <c r="H102" s="236"/>
      <c r="I102" s="236">
        <f>SUM(I103:I127)</f>
        <v>0</v>
      </c>
      <c r="J102" s="236"/>
      <c r="K102" s="236">
        <f>SUM(K103:K127)</f>
        <v>0</v>
      </c>
      <c r="L102" s="236"/>
      <c r="M102" s="236">
        <f>SUM(M103:M127)</f>
        <v>0</v>
      </c>
      <c r="N102" s="235"/>
      <c r="O102" s="235">
        <f>SUM(O103:O127)</f>
        <v>120.77000000000001</v>
      </c>
      <c r="P102" s="235"/>
      <c r="Q102" s="235">
        <f>SUM(Q103:Q127)</f>
        <v>0</v>
      </c>
      <c r="R102" s="236"/>
      <c r="S102" s="236"/>
      <c r="T102" s="237"/>
      <c r="U102" s="231"/>
      <c r="V102" s="231">
        <f>SUM(V103:V127)</f>
        <v>125.33999999999999</v>
      </c>
      <c r="W102" s="231"/>
      <c r="X102" s="231"/>
      <c r="Y102" s="231"/>
      <c r="AG102" t="s">
        <v>128</v>
      </c>
    </row>
    <row r="103" spans="1:60" outlineLevel="1" x14ac:dyDescent="0.2">
      <c r="A103" s="239">
        <v>45</v>
      </c>
      <c r="B103" s="240" t="s">
        <v>328</v>
      </c>
      <c r="C103" s="258" t="s">
        <v>329</v>
      </c>
      <c r="D103" s="241" t="s">
        <v>191</v>
      </c>
      <c r="E103" s="242">
        <v>35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2">
        <v>0.2525</v>
      </c>
      <c r="O103" s="242">
        <f>ROUND(E103*N103,2)</f>
        <v>8.84</v>
      </c>
      <c r="P103" s="242">
        <v>0</v>
      </c>
      <c r="Q103" s="242">
        <f>ROUND(E103*P103,2)</f>
        <v>0</v>
      </c>
      <c r="R103" s="244"/>
      <c r="S103" s="244" t="s">
        <v>192</v>
      </c>
      <c r="T103" s="245" t="s">
        <v>192</v>
      </c>
      <c r="U103" s="230">
        <v>0.24</v>
      </c>
      <c r="V103" s="230">
        <f>ROUND(E103*U103,2)</f>
        <v>8.4</v>
      </c>
      <c r="W103" s="230"/>
      <c r="X103" s="230" t="s">
        <v>134</v>
      </c>
      <c r="Y103" s="230" t="s">
        <v>135</v>
      </c>
      <c r="Z103" s="210"/>
      <c r="AA103" s="210"/>
      <c r="AB103" s="210"/>
      <c r="AC103" s="210"/>
      <c r="AD103" s="210"/>
      <c r="AE103" s="210"/>
      <c r="AF103" s="210"/>
      <c r="AG103" s="210" t="s">
        <v>136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7"/>
      <c r="B104" s="228"/>
      <c r="C104" s="272" t="s">
        <v>330</v>
      </c>
      <c r="D104" s="268"/>
      <c r="E104" s="269">
        <v>35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194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9">
        <v>46</v>
      </c>
      <c r="B105" s="240" t="s">
        <v>331</v>
      </c>
      <c r="C105" s="258" t="s">
        <v>332</v>
      </c>
      <c r="D105" s="241" t="s">
        <v>191</v>
      </c>
      <c r="E105" s="242">
        <v>156.52000000000001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2">
        <v>0.39100000000000001</v>
      </c>
      <c r="O105" s="242">
        <f>ROUND(E105*N105,2)</f>
        <v>61.2</v>
      </c>
      <c r="P105" s="242">
        <v>0</v>
      </c>
      <c r="Q105" s="242">
        <f>ROUND(E105*P105,2)</f>
        <v>0</v>
      </c>
      <c r="R105" s="244"/>
      <c r="S105" s="244" t="s">
        <v>192</v>
      </c>
      <c r="T105" s="245" t="s">
        <v>192</v>
      </c>
      <c r="U105" s="230">
        <v>2.5999999999999999E-2</v>
      </c>
      <c r="V105" s="230">
        <f>ROUND(E105*U105,2)</f>
        <v>4.07</v>
      </c>
      <c r="W105" s="230"/>
      <c r="X105" s="230" t="s">
        <v>134</v>
      </c>
      <c r="Y105" s="230" t="s">
        <v>135</v>
      </c>
      <c r="Z105" s="210"/>
      <c r="AA105" s="210"/>
      <c r="AB105" s="210"/>
      <c r="AC105" s="210"/>
      <c r="AD105" s="210"/>
      <c r="AE105" s="210"/>
      <c r="AF105" s="210"/>
      <c r="AG105" s="210" t="s">
        <v>136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7"/>
      <c r="B106" s="228"/>
      <c r="C106" s="272" t="s">
        <v>333</v>
      </c>
      <c r="D106" s="268"/>
      <c r="E106" s="269">
        <v>191.52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194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27"/>
      <c r="B107" s="228"/>
      <c r="C107" s="272" t="s">
        <v>334</v>
      </c>
      <c r="D107" s="268"/>
      <c r="E107" s="269">
        <v>-35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194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9">
        <v>47</v>
      </c>
      <c r="B108" s="240" t="s">
        <v>335</v>
      </c>
      <c r="C108" s="258" t="s">
        <v>336</v>
      </c>
      <c r="D108" s="241" t="s">
        <v>191</v>
      </c>
      <c r="E108" s="242">
        <v>13.2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2">
        <v>0.46</v>
      </c>
      <c r="O108" s="242">
        <f>ROUND(E108*N108,2)</f>
        <v>6.07</v>
      </c>
      <c r="P108" s="242">
        <v>0</v>
      </c>
      <c r="Q108" s="242">
        <f>ROUND(E108*P108,2)</f>
        <v>0</v>
      </c>
      <c r="R108" s="244"/>
      <c r="S108" s="244" t="s">
        <v>192</v>
      </c>
      <c r="T108" s="245" t="s">
        <v>192</v>
      </c>
      <c r="U108" s="230">
        <v>2.9000000000000001E-2</v>
      </c>
      <c r="V108" s="230">
        <f>ROUND(E108*U108,2)</f>
        <v>0.38</v>
      </c>
      <c r="W108" s="230"/>
      <c r="X108" s="230" t="s">
        <v>134</v>
      </c>
      <c r="Y108" s="230" t="s">
        <v>135</v>
      </c>
      <c r="Z108" s="210"/>
      <c r="AA108" s="210"/>
      <c r="AB108" s="210"/>
      <c r="AC108" s="210"/>
      <c r="AD108" s="210"/>
      <c r="AE108" s="210"/>
      <c r="AF108" s="210"/>
      <c r="AG108" s="210" t="s">
        <v>136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7"/>
      <c r="B109" s="228"/>
      <c r="C109" s="272" t="s">
        <v>337</v>
      </c>
      <c r="D109" s="268"/>
      <c r="E109" s="269">
        <v>13.2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194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39">
        <v>48</v>
      </c>
      <c r="B110" s="240" t="s">
        <v>338</v>
      </c>
      <c r="C110" s="258" t="s">
        <v>339</v>
      </c>
      <c r="D110" s="241" t="s">
        <v>191</v>
      </c>
      <c r="E110" s="242">
        <v>12.6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2">
        <v>0.30651</v>
      </c>
      <c r="O110" s="242">
        <f>ROUND(E110*N110,2)</f>
        <v>3.86</v>
      </c>
      <c r="P110" s="242">
        <v>0</v>
      </c>
      <c r="Q110" s="242">
        <f>ROUND(E110*P110,2)</f>
        <v>0</v>
      </c>
      <c r="R110" s="244"/>
      <c r="S110" s="244" t="s">
        <v>192</v>
      </c>
      <c r="T110" s="245" t="s">
        <v>192</v>
      </c>
      <c r="U110" s="230">
        <v>2.5000000000000001E-2</v>
      </c>
      <c r="V110" s="230">
        <f>ROUND(E110*U110,2)</f>
        <v>0.32</v>
      </c>
      <c r="W110" s="230"/>
      <c r="X110" s="230" t="s">
        <v>134</v>
      </c>
      <c r="Y110" s="230" t="s">
        <v>135</v>
      </c>
      <c r="Z110" s="210"/>
      <c r="AA110" s="210"/>
      <c r="AB110" s="210"/>
      <c r="AC110" s="210"/>
      <c r="AD110" s="210"/>
      <c r="AE110" s="210"/>
      <c r="AF110" s="210"/>
      <c r="AG110" s="210" t="s">
        <v>136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7"/>
      <c r="B111" s="228"/>
      <c r="C111" s="272" t="s">
        <v>340</v>
      </c>
      <c r="D111" s="268"/>
      <c r="E111" s="269">
        <v>12.6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194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9">
        <v>49</v>
      </c>
      <c r="B112" s="240" t="s">
        <v>341</v>
      </c>
      <c r="C112" s="258" t="s">
        <v>342</v>
      </c>
      <c r="D112" s="241" t="s">
        <v>191</v>
      </c>
      <c r="E112" s="242">
        <v>182.4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2">
        <v>7.3899999999999993E-2</v>
      </c>
      <c r="O112" s="242">
        <f>ROUND(E112*N112,2)</f>
        <v>13.48</v>
      </c>
      <c r="P112" s="242">
        <v>0</v>
      </c>
      <c r="Q112" s="242">
        <f>ROUND(E112*P112,2)</f>
        <v>0</v>
      </c>
      <c r="R112" s="244"/>
      <c r="S112" s="244" t="s">
        <v>192</v>
      </c>
      <c r="T112" s="245" t="s">
        <v>192</v>
      </c>
      <c r="U112" s="230">
        <v>0.45200000000000001</v>
      </c>
      <c r="V112" s="230">
        <f>ROUND(E112*U112,2)</f>
        <v>82.44</v>
      </c>
      <c r="W112" s="230"/>
      <c r="X112" s="230" t="s">
        <v>134</v>
      </c>
      <c r="Y112" s="230" t="s">
        <v>135</v>
      </c>
      <c r="Z112" s="210"/>
      <c r="AA112" s="210"/>
      <c r="AB112" s="210"/>
      <c r="AC112" s="210"/>
      <c r="AD112" s="210"/>
      <c r="AE112" s="210"/>
      <c r="AF112" s="210"/>
      <c r="AG112" s="210" t="s">
        <v>136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27"/>
      <c r="B113" s="228"/>
      <c r="C113" s="272" t="s">
        <v>343</v>
      </c>
      <c r="D113" s="268"/>
      <c r="E113" s="269">
        <v>182.4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194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9">
        <v>50</v>
      </c>
      <c r="B114" s="240" t="s">
        <v>344</v>
      </c>
      <c r="C114" s="258" t="s">
        <v>345</v>
      </c>
      <c r="D114" s="241" t="s">
        <v>191</v>
      </c>
      <c r="E114" s="242">
        <v>12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2">
        <v>7.3899999999999993E-2</v>
      </c>
      <c r="O114" s="242">
        <f>ROUND(E114*N114,2)</f>
        <v>0.89</v>
      </c>
      <c r="P114" s="242">
        <v>0</v>
      </c>
      <c r="Q114" s="242">
        <f>ROUND(E114*P114,2)</f>
        <v>0</v>
      </c>
      <c r="R114" s="244"/>
      <c r="S114" s="244" t="s">
        <v>192</v>
      </c>
      <c r="T114" s="245" t="s">
        <v>192</v>
      </c>
      <c r="U114" s="230">
        <v>0.47799999999999998</v>
      </c>
      <c r="V114" s="230">
        <f>ROUND(E114*U114,2)</f>
        <v>5.74</v>
      </c>
      <c r="W114" s="230"/>
      <c r="X114" s="230" t="s">
        <v>134</v>
      </c>
      <c r="Y114" s="230" t="s">
        <v>135</v>
      </c>
      <c r="Z114" s="210"/>
      <c r="AA114" s="210"/>
      <c r="AB114" s="210"/>
      <c r="AC114" s="210"/>
      <c r="AD114" s="210"/>
      <c r="AE114" s="210"/>
      <c r="AF114" s="210"/>
      <c r="AG114" s="210" t="s">
        <v>136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27"/>
      <c r="B115" s="228"/>
      <c r="C115" s="272" t="s">
        <v>346</v>
      </c>
      <c r="D115" s="268"/>
      <c r="E115" s="269">
        <v>12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194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9">
        <v>51</v>
      </c>
      <c r="B116" s="240" t="s">
        <v>347</v>
      </c>
      <c r="C116" s="258" t="s">
        <v>348</v>
      </c>
      <c r="D116" s="241" t="s">
        <v>204</v>
      </c>
      <c r="E116" s="242">
        <v>54.72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2">
        <v>3.3E-4</v>
      </c>
      <c r="O116" s="242">
        <f>ROUND(E116*N116,2)</f>
        <v>0.02</v>
      </c>
      <c r="P116" s="242">
        <v>0</v>
      </c>
      <c r="Q116" s="242">
        <f>ROUND(E116*P116,2)</f>
        <v>0</v>
      </c>
      <c r="R116" s="244"/>
      <c r="S116" s="244" t="s">
        <v>192</v>
      </c>
      <c r="T116" s="245" t="s">
        <v>192</v>
      </c>
      <c r="U116" s="230">
        <v>0.41</v>
      </c>
      <c r="V116" s="230">
        <f>ROUND(E116*U116,2)</f>
        <v>22.44</v>
      </c>
      <c r="W116" s="230"/>
      <c r="X116" s="230" t="s">
        <v>134</v>
      </c>
      <c r="Y116" s="230" t="s">
        <v>135</v>
      </c>
      <c r="Z116" s="210"/>
      <c r="AA116" s="210"/>
      <c r="AB116" s="210"/>
      <c r="AC116" s="210"/>
      <c r="AD116" s="210"/>
      <c r="AE116" s="210"/>
      <c r="AF116" s="210"/>
      <c r="AG116" s="210" t="s">
        <v>136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27"/>
      <c r="B117" s="228"/>
      <c r="C117" s="272" t="s">
        <v>349</v>
      </c>
      <c r="D117" s="268"/>
      <c r="E117" s="269">
        <v>54.72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194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9">
        <v>52</v>
      </c>
      <c r="B118" s="240" t="s">
        <v>350</v>
      </c>
      <c r="C118" s="258" t="s">
        <v>351</v>
      </c>
      <c r="D118" s="241" t="s">
        <v>204</v>
      </c>
      <c r="E118" s="242">
        <v>3.6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2">
        <v>3.6000000000000002E-4</v>
      </c>
      <c r="O118" s="242">
        <f>ROUND(E118*N118,2)</f>
        <v>0</v>
      </c>
      <c r="P118" s="242">
        <v>0</v>
      </c>
      <c r="Q118" s="242">
        <f>ROUND(E118*P118,2)</f>
        <v>0</v>
      </c>
      <c r="R118" s="244"/>
      <c r="S118" s="244" t="s">
        <v>192</v>
      </c>
      <c r="T118" s="245" t="s">
        <v>192</v>
      </c>
      <c r="U118" s="230">
        <v>0.43</v>
      </c>
      <c r="V118" s="230">
        <f>ROUND(E118*U118,2)</f>
        <v>1.55</v>
      </c>
      <c r="W118" s="230"/>
      <c r="X118" s="230" t="s">
        <v>134</v>
      </c>
      <c r="Y118" s="230" t="s">
        <v>135</v>
      </c>
      <c r="Z118" s="210"/>
      <c r="AA118" s="210"/>
      <c r="AB118" s="210"/>
      <c r="AC118" s="210"/>
      <c r="AD118" s="210"/>
      <c r="AE118" s="210"/>
      <c r="AF118" s="210"/>
      <c r="AG118" s="210" t="s">
        <v>136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7"/>
      <c r="B119" s="228"/>
      <c r="C119" s="272" t="s">
        <v>352</v>
      </c>
      <c r="D119" s="268"/>
      <c r="E119" s="269">
        <v>3.6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194</v>
      </c>
      <c r="AH119" s="210">
        <v>5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9">
        <v>53</v>
      </c>
      <c r="B120" s="240" t="s">
        <v>353</v>
      </c>
      <c r="C120" s="258" t="s">
        <v>354</v>
      </c>
      <c r="D120" s="241" t="s">
        <v>191</v>
      </c>
      <c r="E120" s="242">
        <v>187.87200000000001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2">
        <v>0.129</v>
      </c>
      <c r="O120" s="242">
        <f>ROUND(E120*N120,2)</f>
        <v>24.24</v>
      </c>
      <c r="P120" s="242">
        <v>0</v>
      </c>
      <c r="Q120" s="242">
        <f>ROUND(E120*P120,2)</f>
        <v>0</v>
      </c>
      <c r="R120" s="244" t="s">
        <v>246</v>
      </c>
      <c r="S120" s="244" t="s">
        <v>192</v>
      </c>
      <c r="T120" s="245" t="s">
        <v>192</v>
      </c>
      <c r="U120" s="230">
        <v>0</v>
      </c>
      <c r="V120" s="230">
        <f>ROUND(E120*U120,2)</f>
        <v>0</v>
      </c>
      <c r="W120" s="230"/>
      <c r="X120" s="230" t="s">
        <v>247</v>
      </c>
      <c r="Y120" s="230" t="s">
        <v>135</v>
      </c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72" t="s">
        <v>355</v>
      </c>
      <c r="D121" s="268"/>
      <c r="E121" s="269">
        <v>182.4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194</v>
      </c>
      <c r="AH121" s="210">
        <v>5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27"/>
      <c r="B122" s="228"/>
      <c r="C122" s="273" t="s">
        <v>356</v>
      </c>
      <c r="D122" s="270"/>
      <c r="E122" s="271">
        <v>5.4720000000000004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194</v>
      </c>
      <c r="AH122" s="210">
        <v>4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46">
        <v>54</v>
      </c>
      <c r="B123" s="247" t="s">
        <v>357</v>
      </c>
      <c r="C123" s="257" t="s">
        <v>358</v>
      </c>
      <c r="D123" s="248" t="s">
        <v>191</v>
      </c>
      <c r="E123" s="249">
        <v>5.6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49">
        <v>0.17824000000000001</v>
      </c>
      <c r="O123" s="249">
        <f>ROUND(E123*N123,2)</f>
        <v>1</v>
      </c>
      <c r="P123" s="249">
        <v>0</v>
      </c>
      <c r="Q123" s="249">
        <f>ROUND(E123*P123,2)</f>
        <v>0</v>
      </c>
      <c r="R123" s="251" t="s">
        <v>246</v>
      </c>
      <c r="S123" s="251" t="s">
        <v>192</v>
      </c>
      <c r="T123" s="252" t="s">
        <v>192</v>
      </c>
      <c r="U123" s="230">
        <v>0</v>
      </c>
      <c r="V123" s="230">
        <f>ROUND(E123*U123,2)</f>
        <v>0</v>
      </c>
      <c r="W123" s="230"/>
      <c r="X123" s="230" t="s">
        <v>247</v>
      </c>
      <c r="Y123" s="230" t="s">
        <v>135</v>
      </c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9">
        <v>55</v>
      </c>
      <c r="B124" s="240" t="s">
        <v>359</v>
      </c>
      <c r="C124" s="258" t="s">
        <v>360</v>
      </c>
      <c r="D124" s="241" t="s">
        <v>191</v>
      </c>
      <c r="E124" s="242">
        <v>6.76</v>
      </c>
      <c r="F124" s="243"/>
      <c r="G124" s="244">
        <f>ROUND(E124*F124,2)</f>
        <v>0</v>
      </c>
      <c r="H124" s="243"/>
      <c r="I124" s="244">
        <f>ROUND(E124*H124,2)</f>
        <v>0</v>
      </c>
      <c r="J124" s="243"/>
      <c r="K124" s="244">
        <f>ROUND(E124*J124,2)</f>
        <v>0</v>
      </c>
      <c r="L124" s="244">
        <v>21</v>
      </c>
      <c r="M124" s="244">
        <f>G124*(1+L124/100)</f>
        <v>0</v>
      </c>
      <c r="N124" s="242">
        <v>0.17244999999999999</v>
      </c>
      <c r="O124" s="242">
        <f>ROUND(E124*N124,2)</f>
        <v>1.17</v>
      </c>
      <c r="P124" s="242">
        <v>0</v>
      </c>
      <c r="Q124" s="242">
        <f>ROUND(E124*P124,2)</f>
        <v>0</v>
      </c>
      <c r="R124" s="244" t="s">
        <v>246</v>
      </c>
      <c r="S124" s="244" t="s">
        <v>192</v>
      </c>
      <c r="T124" s="245" t="s">
        <v>192</v>
      </c>
      <c r="U124" s="230">
        <v>0</v>
      </c>
      <c r="V124" s="230">
        <f>ROUND(E124*U124,2)</f>
        <v>0</v>
      </c>
      <c r="W124" s="230"/>
      <c r="X124" s="230" t="s">
        <v>247</v>
      </c>
      <c r="Y124" s="230" t="s">
        <v>135</v>
      </c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7"/>
      <c r="B125" s="228"/>
      <c r="C125" s="272" t="s">
        <v>361</v>
      </c>
      <c r="D125" s="268"/>
      <c r="E125" s="269">
        <v>12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194</v>
      </c>
      <c r="AH125" s="210">
        <v>5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7"/>
      <c r="B126" s="228"/>
      <c r="C126" s="273" t="s">
        <v>356</v>
      </c>
      <c r="D126" s="270"/>
      <c r="E126" s="271">
        <v>0.36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194</v>
      </c>
      <c r="AH126" s="210">
        <v>4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27"/>
      <c r="B127" s="228"/>
      <c r="C127" s="272" t="s">
        <v>362</v>
      </c>
      <c r="D127" s="268"/>
      <c r="E127" s="269">
        <v>-5.6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194</v>
      </c>
      <c r="AH127" s="210">
        <v>5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32" t="s">
        <v>127</v>
      </c>
      <c r="B128" s="233" t="s">
        <v>86</v>
      </c>
      <c r="C128" s="256" t="s">
        <v>87</v>
      </c>
      <c r="D128" s="234"/>
      <c r="E128" s="235"/>
      <c r="F128" s="236"/>
      <c r="G128" s="236">
        <f>SUMIF(AG129:AG132,"&lt;&gt;NOR",G129:G132)</f>
        <v>0</v>
      </c>
      <c r="H128" s="236"/>
      <c r="I128" s="236">
        <f>SUM(I129:I132)</f>
        <v>0</v>
      </c>
      <c r="J128" s="236"/>
      <c r="K128" s="236">
        <f>SUM(K129:K132)</f>
        <v>0</v>
      </c>
      <c r="L128" s="236"/>
      <c r="M128" s="236">
        <f>SUM(M129:M132)</f>
        <v>0</v>
      </c>
      <c r="N128" s="235"/>
      <c r="O128" s="235">
        <f>SUM(O129:O132)</f>
        <v>0.82000000000000006</v>
      </c>
      <c r="P128" s="235"/>
      <c r="Q128" s="235">
        <f>SUM(Q129:Q132)</f>
        <v>0</v>
      </c>
      <c r="R128" s="236"/>
      <c r="S128" s="236"/>
      <c r="T128" s="237"/>
      <c r="U128" s="231"/>
      <c r="V128" s="231">
        <f>SUM(V129:V132)</f>
        <v>6.93</v>
      </c>
      <c r="W128" s="231"/>
      <c r="X128" s="231"/>
      <c r="Y128" s="231"/>
      <c r="AG128" t="s">
        <v>128</v>
      </c>
    </row>
    <row r="129" spans="1:60" outlineLevel="1" x14ac:dyDescent="0.2">
      <c r="A129" s="239">
        <v>56</v>
      </c>
      <c r="B129" s="240" t="s">
        <v>363</v>
      </c>
      <c r="C129" s="258" t="s">
        <v>364</v>
      </c>
      <c r="D129" s="241" t="s">
        <v>365</v>
      </c>
      <c r="E129" s="242">
        <v>1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2">
        <v>7.3010000000000005E-2</v>
      </c>
      <c r="O129" s="242">
        <f>ROUND(E129*N129,2)</f>
        <v>7.0000000000000007E-2</v>
      </c>
      <c r="P129" s="242">
        <v>0</v>
      </c>
      <c r="Q129" s="242">
        <f>ROUND(E129*P129,2)</f>
        <v>0</v>
      </c>
      <c r="R129" s="244"/>
      <c r="S129" s="244" t="s">
        <v>192</v>
      </c>
      <c r="T129" s="245" t="s">
        <v>192</v>
      </c>
      <c r="U129" s="230">
        <v>1.56</v>
      </c>
      <c r="V129" s="230">
        <f>ROUND(E129*U129,2)</f>
        <v>1.56</v>
      </c>
      <c r="W129" s="230"/>
      <c r="X129" s="230" t="s">
        <v>134</v>
      </c>
      <c r="Y129" s="230" t="s">
        <v>135</v>
      </c>
      <c r="Z129" s="210"/>
      <c r="AA129" s="210"/>
      <c r="AB129" s="210"/>
      <c r="AC129" s="210"/>
      <c r="AD129" s="210"/>
      <c r="AE129" s="210"/>
      <c r="AF129" s="210"/>
      <c r="AG129" s="210" t="s">
        <v>136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27"/>
      <c r="B130" s="228"/>
      <c r="C130" s="272" t="s">
        <v>366</v>
      </c>
      <c r="D130" s="268"/>
      <c r="E130" s="269">
        <v>1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194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6">
        <v>57</v>
      </c>
      <c r="B131" s="247" t="s">
        <v>367</v>
      </c>
      <c r="C131" s="257" t="s">
        <v>368</v>
      </c>
      <c r="D131" s="248" t="s">
        <v>365</v>
      </c>
      <c r="E131" s="249">
        <v>1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49">
        <v>0.43093999999999999</v>
      </c>
      <c r="O131" s="249">
        <f>ROUND(E131*N131,2)</f>
        <v>0.43</v>
      </c>
      <c r="P131" s="249">
        <v>0</v>
      </c>
      <c r="Q131" s="249">
        <f>ROUND(E131*P131,2)</f>
        <v>0</v>
      </c>
      <c r="R131" s="251"/>
      <c r="S131" s="251" t="s">
        <v>192</v>
      </c>
      <c r="T131" s="252" t="s">
        <v>192</v>
      </c>
      <c r="U131" s="230">
        <v>3.8170000000000002</v>
      </c>
      <c r="V131" s="230">
        <f>ROUND(E131*U131,2)</f>
        <v>3.82</v>
      </c>
      <c r="W131" s="230"/>
      <c r="X131" s="230" t="s">
        <v>134</v>
      </c>
      <c r="Y131" s="230" t="s">
        <v>135</v>
      </c>
      <c r="Z131" s="210"/>
      <c r="AA131" s="210"/>
      <c r="AB131" s="210"/>
      <c r="AC131" s="210"/>
      <c r="AD131" s="210"/>
      <c r="AE131" s="210"/>
      <c r="AF131" s="210"/>
      <c r="AG131" s="210" t="s">
        <v>136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6">
        <v>58</v>
      </c>
      <c r="B132" s="247" t="s">
        <v>369</v>
      </c>
      <c r="C132" s="257" t="s">
        <v>370</v>
      </c>
      <c r="D132" s="248" t="s">
        <v>365</v>
      </c>
      <c r="E132" s="249">
        <v>1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49">
        <v>0.31590000000000001</v>
      </c>
      <c r="O132" s="249">
        <f>ROUND(E132*N132,2)</f>
        <v>0.32</v>
      </c>
      <c r="P132" s="249">
        <v>0</v>
      </c>
      <c r="Q132" s="249">
        <f>ROUND(E132*P132,2)</f>
        <v>0</v>
      </c>
      <c r="R132" s="251"/>
      <c r="S132" s="251" t="s">
        <v>192</v>
      </c>
      <c r="T132" s="252" t="s">
        <v>192</v>
      </c>
      <c r="U132" s="230">
        <v>1.5509999999999999</v>
      </c>
      <c r="V132" s="230">
        <f>ROUND(E132*U132,2)</f>
        <v>1.55</v>
      </c>
      <c r="W132" s="230"/>
      <c r="X132" s="230" t="s">
        <v>134</v>
      </c>
      <c r="Y132" s="230" t="s">
        <v>135</v>
      </c>
      <c r="Z132" s="210"/>
      <c r="AA132" s="210"/>
      <c r="AB132" s="210"/>
      <c r="AC132" s="210"/>
      <c r="AD132" s="210"/>
      <c r="AE132" s="210"/>
      <c r="AF132" s="210"/>
      <c r="AG132" s="210" t="s">
        <v>136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">
      <c r="A133" s="232" t="s">
        <v>127</v>
      </c>
      <c r="B133" s="233" t="s">
        <v>88</v>
      </c>
      <c r="C133" s="256" t="s">
        <v>89</v>
      </c>
      <c r="D133" s="234"/>
      <c r="E133" s="235"/>
      <c r="F133" s="236"/>
      <c r="G133" s="236">
        <f>SUMIF(AG134:AG155,"&lt;&gt;NOR",G134:G155)</f>
        <v>0</v>
      </c>
      <c r="H133" s="236"/>
      <c r="I133" s="236">
        <f>SUM(I134:I155)</f>
        <v>0</v>
      </c>
      <c r="J133" s="236"/>
      <c r="K133" s="236">
        <f>SUM(K134:K155)</f>
        <v>0</v>
      </c>
      <c r="L133" s="236"/>
      <c r="M133" s="236">
        <f>SUM(M134:M155)</f>
        <v>0</v>
      </c>
      <c r="N133" s="235"/>
      <c r="O133" s="235">
        <f>SUM(O134:O155)</f>
        <v>81.84</v>
      </c>
      <c r="P133" s="235"/>
      <c r="Q133" s="235">
        <f>SUM(Q134:Q155)</f>
        <v>0</v>
      </c>
      <c r="R133" s="236"/>
      <c r="S133" s="236"/>
      <c r="T133" s="237"/>
      <c r="U133" s="231"/>
      <c r="V133" s="231">
        <f>SUM(V134:V155)</f>
        <v>103.97</v>
      </c>
      <c r="W133" s="231"/>
      <c r="X133" s="231"/>
      <c r="Y133" s="231"/>
      <c r="AG133" t="s">
        <v>128</v>
      </c>
    </row>
    <row r="134" spans="1:60" ht="22.5" outlineLevel="1" x14ac:dyDescent="0.2">
      <c r="A134" s="239">
        <v>59</v>
      </c>
      <c r="B134" s="240" t="s">
        <v>371</v>
      </c>
      <c r="C134" s="258" t="s">
        <v>372</v>
      </c>
      <c r="D134" s="241" t="s">
        <v>204</v>
      </c>
      <c r="E134" s="242">
        <v>107.7</v>
      </c>
      <c r="F134" s="243"/>
      <c r="G134" s="244">
        <f>ROUND(E134*F134,2)</f>
        <v>0</v>
      </c>
      <c r="H134" s="243"/>
      <c r="I134" s="244">
        <f>ROUND(E134*H134,2)</f>
        <v>0</v>
      </c>
      <c r="J134" s="243"/>
      <c r="K134" s="244">
        <f>ROUND(E134*J134,2)</f>
        <v>0</v>
      </c>
      <c r="L134" s="244">
        <v>21</v>
      </c>
      <c r="M134" s="244">
        <f>G134*(1+L134/100)</f>
        <v>0</v>
      </c>
      <c r="N134" s="242">
        <v>0.188</v>
      </c>
      <c r="O134" s="242">
        <f>ROUND(E134*N134,2)</f>
        <v>20.25</v>
      </c>
      <c r="P134" s="242">
        <v>0</v>
      </c>
      <c r="Q134" s="242">
        <f>ROUND(E134*P134,2)</f>
        <v>0</v>
      </c>
      <c r="R134" s="244"/>
      <c r="S134" s="244" t="s">
        <v>192</v>
      </c>
      <c r="T134" s="245" t="s">
        <v>192</v>
      </c>
      <c r="U134" s="230">
        <v>0.27</v>
      </c>
      <c r="V134" s="230">
        <f>ROUND(E134*U134,2)</f>
        <v>29.08</v>
      </c>
      <c r="W134" s="230"/>
      <c r="X134" s="230" t="s">
        <v>134</v>
      </c>
      <c r="Y134" s="230" t="s">
        <v>135</v>
      </c>
      <c r="Z134" s="210"/>
      <c r="AA134" s="210"/>
      <c r="AB134" s="210"/>
      <c r="AC134" s="210"/>
      <c r="AD134" s="210"/>
      <c r="AE134" s="210"/>
      <c r="AF134" s="210"/>
      <c r="AG134" s="210" t="s">
        <v>136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7"/>
      <c r="B135" s="228"/>
      <c r="C135" s="272" t="s">
        <v>373</v>
      </c>
      <c r="D135" s="268"/>
      <c r="E135" s="269">
        <v>107.7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194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39">
        <v>60</v>
      </c>
      <c r="B136" s="240" t="s">
        <v>371</v>
      </c>
      <c r="C136" s="258" t="s">
        <v>372</v>
      </c>
      <c r="D136" s="241" t="s">
        <v>204</v>
      </c>
      <c r="E136" s="242">
        <v>93</v>
      </c>
      <c r="F136" s="243"/>
      <c r="G136" s="244">
        <f>ROUND(E136*F136,2)</f>
        <v>0</v>
      </c>
      <c r="H136" s="243"/>
      <c r="I136" s="244">
        <f>ROUND(E136*H136,2)</f>
        <v>0</v>
      </c>
      <c r="J136" s="243"/>
      <c r="K136" s="244">
        <f>ROUND(E136*J136,2)</f>
        <v>0</v>
      </c>
      <c r="L136" s="244">
        <v>21</v>
      </c>
      <c r="M136" s="244">
        <f>G136*(1+L136/100)</f>
        <v>0</v>
      </c>
      <c r="N136" s="242">
        <v>0.188</v>
      </c>
      <c r="O136" s="242">
        <f>ROUND(E136*N136,2)</f>
        <v>17.48</v>
      </c>
      <c r="P136" s="242">
        <v>0</v>
      </c>
      <c r="Q136" s="242">
        <f>ROUND(E136*P136,2)</f>
        <v>0</v>
      </c>
      <c r="R136" s="244"/>
      <c r="S136" s="244" t="s">
        <v>192</v>
      </c>
      <c r="T136" s="245" t="s">
        <v>192</v>
      </c>
      <c r="U136" s="230">
        <v>0.27</v>
      </c>
      <c r="V136" s="230">
        <f>ROUND(E136*U136,2)</f>
        <v>25.11</v>
      </c>
      <c r="W136" s="230"/>
      <c r="X136" s="230" t="s">
        <v>134</v>
      </c>
      <c r="Y136" s="230" t="s">
        <v>135</v>
      </c>
      <c r="Z136" s="210"/>
      <c r="AA136" s="210"/>
      <c r="AB136" s="210"/>
      <c r="AC136" s="210"/>
      <c r="AD136" s="210"/>
      <c r="AE136" s="210"/>
      <c r="AF136" s="210"/>
      <c r="AG136" s="210" t="s">
        <v>136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27"/>
      <c r="B137" s="228"/>
      <c r="C137" s="272" t="s">
        <v>374</v>
      </c>
      <c r="D137" s="268"/>
      <c r="E137" s="269">
        <v>93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194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9">
        <v>61</v>
      </c>
      <c r="B138" s="240" t="s">
        <v>371</v>
      </c>
      <c r="C138" s="258" t="s">
        <v>372</v>
      </c>
      <c r="D138" s="241" t="s">
        <v>204</v>
      </c>
      <c r="E138" s="242">
        <v>6</v>
      </c>
      <c r="F138" s="243"/>
      <c r="G138" s="244">
        <f>ROUND(E138*F138,2)</f>
        <v>0</v>
      </c>
      <c r="H138" s="243"/>
      <c r="I138" s="244">
        <f>ROUND(E138*H138,2)</f>
        <v>0</v>
      </c>
      <c r="J138" s="243"/>
      <c r="K138" s="244">
        <f>ROUND(E138*J138,2)</f>
        <v>0</v>
      </c>
      <c r="L138" s="244">
        <v>21</v>
      </c>
      <c r="M138" s="244">
        <f>G138*(1+L138/100)</f>
        <v>0</v>
      </c>
      <c r="N138" s="242">
        <v>0.188</v>
      </c>
      <c r="O138" s="242">
        <f>ROUND(E138*N138,2)</f>
        <v>1.1299999999999999</v>
      </c>
      <c r="P138" s="242">
        <v>0</v>
      </c>
      <c r="Q138" s="242">
        <f>ROUND(E138*P138,2)</f>
        <v>0</v>
      </c>
      <c r="R138" s="244"/>
      <c r="S138" s="244" t="s">
        <v>192</v>
      </c>
      <c r="T138" s="245" t="s">
        <v>192</v>
      </c>
      <c r="U138" s="230">
        <v>0.27</v>
      </c>
      <c r="V138" s="230">
        <f>ROUND(E138*U138,2)</f>
        <v>1.62</v>
      </c>
      <c r="W138" s="230"/>
      <c r="X138" s="230" t="s">
        <v>134</v>
      </c>
      <c r="Y138" s="230" t="s">
        <v>135</v>
      </c>
      <c r="Z138" s="210"/>
      <c r="AA138" s="210"/>
      <c r="AB138" s="210"/>
      <c r="AC138" s="210"/>
      <c r="AD138" s="210"/>
      <c r="AE138" s="210"/>
      <c r="AF138" s="210"/>
      <c r="AG138" s="210" t="s">
        <v>136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72" t="s">
        <v>375</v>
      </c>
      <c r="D139" s="268"/>
      <c r="E139" s="269">
        <v>6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194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46">
        <v>62</v>
      </c>
      <c r="B140" s="247" t="s">
        <v>376</v>
      </c>
      <c r="C140" s="257" t="s">
        <v>377</v>
      </c>
      <c r="D140" s="248" t="s">
        <v>204</v>
      </c>
      <c r="E140" s="249">
        <v>99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49">
        <v>0.28349999999999997</v>
      </c>
      <c r="O140" s="249">
        <f>ROUND(E140*N140,2)</f>
        <v>28.07</v>
      </c>
      <c r="P140" s="249">
        <v>0</v>
      </c>
      <c r="Q140" s="249">
        <f>ROUND(E140*P140,2)</f>
        <v>0</v>
      </c>
      <c r="R140" s="251"/>
      <c r="S140" s="251" t="s">
        <v>192</v>
      </c>
      <c r="T140" s="252" t="s">
        <v>192</v>
      </c>
      <c r="U140" s="230">
        <v>0.4</v>
      </c>
      <c r="V140" s="230">
        <f>ROUND(E140*U140,2)</f>
        <v>39.6</v>
      </c>
      <c r="W140" s="230"/>
      <c r="X140" s="230" t="s">
        <v>134</v>
      </c>
      <c r="Y140" s="230" t="s">
        <v>135</v>
      </c>
      <c r="Z140" s="210"/>
      <c r="AA140" s="210"/>
      <c r="AB140" s="210"/>
      <c r="AC140" s="210"/>
      <c r="AD140" s="210"/>
      <c r="AE140" s="210"/>
      <c r="AF140" s="210"/>
      <c r="AG140" s="210" t="s">
        <v>136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6">
        <v>63</v>
      </c>
      <c r="B141" s="247" t="s">
        <v>378</v>
      </c>
      <c r="C141" s="257" t="s">
        <v>379</v>
      </c>
      <c r="D141" s="248" t="s">
        <v>204</v>
      </c>
      <c r="E141" s="249">
        <v>93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49">
        <v>0</v>
      </c>
      <c r="O141" s="249">
        <f>ROUND(E141*N141,2)</f>
        <v>0</v>
      </c>
      <c r="P141" s="249">
        <v>0</v>
      </c>
      <c r="Q141" s="249">
        <f>ROUND(E141*P141,2)</f>
        <v>0</v>
      </c>
      <c r="R141" s="251"/>
      <c r="S141" s="251" t="s">
        <v>192</v>
      </c>
      <c r="T141" s="252" t="s">
        <v>192</v>
      </c>
      <c r="U141" s="230">
        <v>3.2000000000000001E-2</v>
      </c>
      <c r="V141" s="230">
        <f>ROUND(E141*U141,2)</f>
        <v>2.98</v>
      </c>
      <c r="W141" s="230"/>
      <c r="X141" s="230" t="s">
        <v>134</v>
      </c>
      <c r="Y141" s="230" t="s">
        <v>135</v>
      </c>
      <c r="Z141" s="210"/>
      <c r="AA141" s="210"/>
      <c r="AB141" s="210"/>
      <c r="AC141" s="210"/>
      <c r="AD141" s="210"/>
      <c r="AE141" s="210"/>
      <c r="AF141" s="210"/>
      <c r="AG141" s="210" t="s">
        <v>136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6">
        <v>64</v>
      </c>
      <c r="B142" s="247" t="s">
        <v>380</v>
      </c>
      <c r="C142" s="257" t="s">
        <v>381</v>
      </c>
      <c r="D142" s="248" t="s">
        <v>204</v>
      </c>
      <c r="E142" s="249">
        <v>93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49">
        <v>0</v>
      </c>
      <c r="O142" s="249">
        <f>ROUND(E142*N142,2)</f>
        <v>0</v>
      </c>
      <c r="P142" s="249">
        <v>0</v>
      </c>
      <c r="Q142" s="249">
        <f>ROUND(E142*P142,2)</f>
        <v>0</v>
      </c>
      <c r="R142" s="251"/>
      <c r="S142" s="251" t="s">
        <v>192</v>
      </c>
      <c r="T142" s="252" t="s">
        <v>192</v>
      </c>
      <c r="U142" s="230">
        <v>0.06</v>
      </c>
      <c r="V142" s="230">
        <f>ROUND(E142*U142,2)</f>
        <v>5.58</v>
      </c>
      <c r="W142" s="230"/>
      <c r="X142" s="230" t="s">
        <v>134</v>
      </c>
      <c r="Y142" s="230" t="s">
        <v>135</v>
      </c>
      <c r="Z142" s="210"/>
      <c r="AA142" s="210"/>
      <c r="AB142" s="210"/>
      <c r="AC142" s="210"/>
      <c r="AD142" s="210"/>
      <c r="AE142" s="210"/>
      <c r="AF142" s="210"/>
      <c r="AG142" s="210" t="s">
        <v>136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39">
        <v>65</v>
      </c>
      <c r="B143" s="240" t="s">
        <v>382</v>
      </c>
      <c r="C143" s="258" t="s">
        <v>383</v>
      </c>
      <c r="D143" s="241" t="s">
        <v>365</v>
      </c>
      <c r="E143" s="242">
        <v>113.08499999999999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2">
        <v>0.06</v>
      </c>
      <c r="O143" s="242">
        <f>ROUND(E143*N143,2)</f>
        <v>6.79</v>
      </c>
      <c r="P143" s="242">
        <v>0</v>
      </c>
      <c r="Q143" s="242">
        <f>ROUND(E143*P143,2)</f>
        <v>0</v>
      </c>
      <c r="R143" s="244" t="s">
        <v>246</v>
      </c>
      <c r="S143" s="244" t="s">
        <v>192</v>
      </c>
      <c r="T143" s="245" t="s">
        <v>192</v>
      </c>
      <c r="U143" s="230">
        <v>0</v>
      </c>
      <c r="V143" s="230">
        <f>ROUND(E143*U143,2)</f>
        <v>0</v>
      </c>
      <c r="W143" s="230"/>
      <c r="X143" s="230" t="s">
        <v>247</v>
      </c>
      <c r="Y143" s="230" t="s">
        <v>135</v>
      </c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72" t="s">
        <v>384</v>
      </c>
      <c r="D144" s="268"/>
      <c r="E144" s="269">
        <v>107.7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194</v>
      </c>
      <c r="AH144" s="210">
        <v>5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7"/>
      <c r="B145" s="228"/>
      <c r="C145" s="273" t="s">
        <v>385</v>
      </c>
      <c r="D145" s="270"/>
      <c r="E145" s="271">
        <v>5.3849999999999998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194</v>
      </c>
      <c r="AH145" s="210">
        <v>4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39">
        <v>66</v>
      </c>
      <c r="B146" s="240" t="s">
        <v>386</v>
      </c>
      <c r="C146" s="258" t="s">
        <v>387</v>
      </c>
      <c r="D146" s="241" t="s">
        <v>365</v>
      </c>
      <c r="E146" s="242">
        <v>95.65</v>
      </c>
      <c r="F146" s="243"/>
      <c r="G146" s="244">
        <f>ROUND(E146*F146,2)</f>
        <v>0</v>
      </c>
      <c r="H146" s="243"/>
      <c r="I146" s="244">
        <f>ROUND(E146*H146,2)</f>
        <v>0</v>
      </c>
      <c r="J146" s="243"/>
      <c r="K146" s="244">
        <f>ROUND(E146*J146,2)</f>
        <v>0</v>
      </c>
      <c r="L146" s="244">
        <v>21</v>
      </c>
      <c r="M146" s="244">
        <f>G146*(1+L146/100)</f>
        <v>0</v>
      </c>
      <c r="N146" s="242">
        <v>0.08</v>
      </c>
      <c r="O146" s="242">
        <f>ROUND(E146*N146,2)</f>
        <v>7.65</v>
      </c>
      <c r="P146" s="242">
        <v>0</v>
      </c>
      <c r="Q146" s="242">
        <f>ROUND(E146*P146,2)</f>
        <v>0</v>
      </c>
      <c r="R146" s="244" t="s">
        <v>246</v>
      </c>
      <c r="S146" s="244" t="s">
        <v>192</v>
      </c>
      <c r="T146" s="245" t="s">
        <v>192</v>
      </c>
      <c r="U146" s="230">
        <v>0</v>
      </c>
      <c r="V146" s="230">
        <f>ROUND(E146*U146,2)</f>
        <v>0</v>
      </c>
      <c r="W146" s="230"/>
      <c r="X146" s="230" t="s">
        <v>247</v>
      </c>
      <c r="Y146" s="230" t="s">
        <v>135</v>
      </c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72" t="s">
        <v>388</v>
      </c>
      <c r="D147" s="268"/>
      <c r="E147" s="269">
        <v>93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194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7"/>
      <c r="B148" s="228"/>
      <c r="C148" s="273" t="s">
        <v>385</v>
      </c>
      <c r="D148" s="270"/>
      <c r="E148" s="271">
        <v>4.6500000000000004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194</v>
      </c>
      <c r="AH148" s="210">
        <v>4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7"/>
      <c r="B149" s="228"/>
      <c r="C149" s="272" t="s">
        <v>389</v>
      </c>
      <c r="D149" s="268"/>
      <c r="E149" s="269">
        <v>-1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194</v>
      </c>
      <c r="AH149" s="210">
        <v>5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27"/>
      <c r="B150" s="228"/>
      <c r="C150" s="272" t="s">
        <v>390</v>
      </c>
      <c r="D150" s="268"/>
      <c r="E150" s="269">
        <v>-1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194</v>
      </c>
      <c r="AH150" s="210">
        <v>5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39">
        <v>67</v>
      </c>
      <c r="B151" s="240" t="s">
        <v>391</v>
      </c>
      <c r="C151" s="258" t="s">
        <v>392</v>
      </c>
      <c r="D151" s="241" t="s">
        <v>365</v>
      </c>
      <c r="E151" s="242">
        <v>6.3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2">
        <v>5.1999999999999998E-2</v>
      </c>
      <c r="O151" s="242">
        <f>ROUND(E151*N151,2)</f>
        <v>0.33</v>
      </c>
      <c r="P151" s="242">
        <v>0</v>
      </c>
      <c r="Q151" s="242">
        <f>ROUND(E151*P151,2)</f>
        <v>0</v>
      </c>
      <c r="R151" s="244" t="s">
        <v>246</v>
      </c>
      <c r="S151" s="244" t="s">
        <v>192</v>
      </c>
      <c r="T151" s="245" t="s">
        <v>192</v>
      </c>
      <c r="U151" s="230">
        <v>0</v>
      </c>
      <c r="V151" s="230">
        <f>ROUND(E151*U151,2)</f>
        <v>0</v>
      </c>
      <c r="W151" s="230"/>
      <c r="X151" s="230" t="s">
        <v>247</v>
      </c>
      <c r="Y151" s="230" t="s">
        <v>135</v>
      </c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27"/>
      <c r="B152" s="228"/>
      <c r="C152" s="272" t="s">
        <v>393</v>
      </c>
      <c r="D152" s="268"/>
      <c r="E152" s="269">
        <v>6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194</v>
      </c>
      <c r="AH152" s="210">
        <v>5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7"/>
      <c r="B153" s="228"/>
      <c r="C153" s="273" t="s">
        <v>385</v>
      </c>
      <c r="D153" s="270"/>
      <c r="E153" s="271">
        <v>0.3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194</v>
      </c>
      <c r="AH153" s="210">
        <v>4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46">
        <v>68</v>
      </c>
      <c r="B154" s="247" t="s">
        <v>394</v>
      </c>
      <c r="C154" s="257" t="s">
        <v>395</v>
      </c>
      <c r="D154" s="248" t="s">
        <v>365</v>
      </c>
      <c r="E154" s="249">
        <v>1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49">
        <v>6.9000000000000006E-2</v>
      </c>
      <c r="O154" s="249">
        <f>ROUND(E154*N154,2)</f>
        <v>7.0000000000000007E-2</v>
      </c>
      <c r="P154" s="249">
        <v>0</v>
      </c>
      <c r="Q154" s="249">
        <f>ROUND(E154*P154,2)</f>
        <v>0</v>
      </c>
      <c r="R154" s="251" t="s">
        <v>246</v>
      </c>
      <c r="S154" s="251" t="s">
        <v>192</v>
      </c>
      <c r="T154" s="252" t="s">
        <v>192</v>
      </c>
      <c r="U154" s="230">
        <v>0</v>
      </c>
      <c r="V154" s="230">
        <f>ROUND(E154*U154,2)</f>
        <v>0</v>
      </c>
      <c r="W154" s="230"/>
      <c r="X154" s="230" t="s">
        <v>247</v>
      </c>
      <c r="Y154" s="230" t="s">
        <v>135</v>
      </c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46">
        <v>69</v>
      </c>
      <c r="B155" s="247" t="s">
        <v>396</v>
      </c>
      <c r="C155" s="257" t="s">
        <v>397</v>
      </c>
      <c r="D155" s="248" t="s">
        <v>365</v>
      </c>
      <c r="E155" s="249">
        <v>1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49">
        <v>6.9000000000000006E-2</v>
      </c>
      <c r="O155" s="249">
        <f>ROUND(E155*N155,2)</f>
        <v>7.0000000000000007E-2</v>
      </c>
      <c r="P155" s="249">
        <v>0</v>
      </c>
      <c r="Q155" s="249">
        <f>ROUND(E155*P155,2)</f>
        <v>0</v>
      </c>
      <c r="R155" s="251" t="s">
        <v>246</v>
      </c>
      <c r="S155" s="251" t="s">
        <v>192</v>
      </c>
      <c r="T155" s="252" t="s">
        <v>192</v>
      </c>
      <c r="U155" s="230">
        <v>0</v>
      </c>
      <c r="V155" s="230">
        <f>ROUND(E155*U155,2)</f>
        <v>0</v>
      </c>
      <c r="W155" s="230"/>
      <c r="X155" s="230" t="s">
        <v>247</v>
      </c>
      <c r="Y155" s="230" t="s">
        <v>135</v>
      </c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">
      <c r="A156" s="232" t="s">
        <v>127</v>
      </c>
      <c r="B156" s="233" t="s">
        <v>90</v>
      </c>
      <c r="C156" s="256" t="s">
        <v>91</v>
      </c>
      <c r="D156" s="234"/>
      <c r="E156" s="235"/>
      <c r="F156" s="236"/>
      <c r="G156" s="236">
        <f>SUMIF(AG157:AG158,"&lt;&gt;NOR",G157:G158)</f>
        <v>0</v>
      </c>
      <c r="H156" s="236"/>
      <c r="I156" s="236">
        <f>SUM(I157:I158)</f>
        <v>0</v>
      </c>
      <c r="J156" s="236"/>
      <c r="K156" s="236">
        <f>SUM(K157:K158)</f>
        <v>0</v>
      </c>
      <c r="L156" s="236"/>
      <c r="M156" s="236">
        <f>SUM(M157:M158)</f>
        <v>0</v>
      </c>
      <c r="N156" s="235"/>
      <c r="O156" s="235">
        <f>SUM(O157:O158)</f>
        <v>0</v>
      </c>
      <c r="P156" s="235"/>
      <c r="Q156" s="235">
        <f>SUM(Q157:Q158)</f>
        <v>0</v>
      </c>
      <c r="R156" s="236"/>
      <c r="S156" s="236"/>
      <c r="T156" s="237"/>
      <c r="U156" s="231"/>
      <c r="V156" s="231">
        <f>SUM(V157:V158)</f>
        <v>1.56</v>
      </c>
      <c r="W156" s="231"/>
      <c r="X156" s="231"/>
      <c r="Y156" s="231"/>
      <c r="AG156" t="s">
        <v>128</v>
      </c>
    </row>
    <row r="157" spans="1:60" outlineLevel="1" x14ac:dyDescent="0.2">
      <c r="A157" s="239">
        <v>70</v>
      </c>
      <c r="B157" s="240" t="s">
        <v>398</v>
      </c>
      <c r="C157" s="258" t="s">
        <v>399</v>
      </c>
      <c r="D157" s="241" t="s">
        <v>191</v>
      </c>
      <c r="E157" s="242">
        <v>97.3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2">
        <v>1.0000000000000001E-5</v>
      </c>
      <c r="O157" s="242">
        <f>ROUND(E157*N157,2)</f>
        <v>0</v>
      </c>
      <c r="P157" s="242">
        <v>0</v>
      </c>
      <c r="Q157" s="242">
        <f>ROUND(E157*P157,2)</f>
        <v>0</v>
      </c>
      <c r="R157" s="244"/>
      <c r="S157" s="244" t="s">
        <v>192</v>
      </c>
      <c r="T157" s="245" t="s">
        <v>192</v>
      </c>
      <c r="U157" s="230">
        <v>1.6E-2</v>
      </c>
      <c r="V157" s="230">
        <f>ROUND(E157*U157,2)</f>
        <v>1.56</v>
      </c>
      <c r="W157" s="230"/>
      <c r="X157" s="230" t="s">
        <v>134</v>
      </c>
      <c r="Y157" s="230" t="s">
        <v>135</v>
      </c>
      <c r="Z157" s="210"/>
      <c r="AA157" s="210"/>
      <c r="AB157" s="210"/>
      <c r="AC157" s="210"/>
      <c r="AD157" s="210"/>
      <c r="AE157" s="210"/>
      <c r="AF157" s="210"/>
      <c r="AG157" s="210" t="s">
        <v>136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27"/>
      <c r="B158" s="228"/>
      <c r="C158" s="272" t="s">
        <v>400</v>
      </c>
      <c r="D158" s="268"/>
      <c r="E158" s="269">
        <v>97.3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194</v>
      </c>
      <c r="AH158" s="210">
        <v>5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32" t="s">
        <v>127</v>
      </c>
      <c r="B159" s="233" t="s">
        <v>92</v>
      </c>
      <c r="C159" s="256" t="s">
        <v>93</v>
      </c>
      <c r="D159" s="234"/>
      <c r="E159" s="235"/>
      <c r="F159" s="236"/>
      <c r="G159" s="236">
        <f>SUMIF(AG160:AG161,"&lt;&gt;NOR",G160:G161)</f>
        <v>0</v>
      </c>
      <c r="H159" s="236"/>
      <c r="I159" s="236">
        <f>SUM(I160:I161)</f>
        <v>0</v>
      </c>
      <c r="J159" s="236"/>
      <c r="K159" s="236">
        <f>SUM(K160:K161)</f>
        <v>0</v>
      </c>
      <c r="L159" s="236"/>
      <c r="M159" s="236">
        <f>SUM(M160:M161)</f>
        <v>0</v>
      </c>
      <c r="N159" s="235"/>
      <c r="O159" s="235">
        <f>SUM(O160:O161)</f>
        <v>0</v>
      </c>
      <c r="P159" s="235"/>
      <c r="Q159" s="235">
        <f>SUM(Q160:Q161)</f>
        <v>1.4</v>
      </c>
      <c r="R159" s="236"/>
      <c r="S159" s="236"/>
      <c r="T159" s="237"/>
      <c r="U159" s="231"/>
      <c r="V159" s="231">
        <f>SUM(V160:V161)</f>
        <v>4.51</v>
      </c>
      <c r="W159" s="231"/>
      <c r="X159" s="231"/>
      <c r="Y159" s="231"/>
      <c r="AG159" t="s">
        <v>128</v>
      </c>
    </row>
    <row r="160" spans="1:60" outlineLevel="1" x14ac:dyDescent="0.2">
      <c r="A160" s="239">
        <v>71</v>
      </c>
      <c r="B160" s="240" t="s">
        <v>401</v>
      </c>
      <c r="C160" s="258" t="s">
        <v>402</v>
      </c>
      <c r="D160" s="241" t="s">
        <v>207</v>
      </c>
      <c r="E160" s="242">
        <v>0.7</v>
      </c>
      <c r="F160" s="243"/>
      <c r="G160" s="244">
        <f>ROUND(E160*F160,2)</f>
        <v>0</v>
      </c>
      <c r="H160" s="243"/>
      <c r="I160" s="244">
        <f>ROUND(E160*H160,2)</f>
        <v>0</v>
      </c>
      <c r="J160" s="243"/>
      <c r="K160" s="244">
        <f>ROUND(E160*J160,2)</f>
        <v>0</v>
      </c>
      <c r="L160" s="244">
        <v>21</v>
      </c>
      <c r="M160" s="244">
        <f>G160*(1+L160/100)</f>
        <v>0</v>
      </c>
      <c r="N160" s="242">
        <v>0</v>
      </c>
      <c r="O160" s="242">
        <f>ROUND(E160*N160,2)</f>
        <v>0</v>
      </c>
      <c r="P160" s="242">
        <v>2</v>
      </c>
      <c r="Q160" s="242">
        <f>ROUND(E160*P160,2)</f>
        <v>1.4</v>
      </c>
      <c r="R160" s="244"/>
      <c r="S160" s="244" t="s">
        <v>192</v>
      </c>
      <c r="T160" s="245" t="s">
        <v>192</v>
      </c>
      <c r="U160" s="230">
        <v>6.4359999999999999</v>
      </c>
      <c r="V160" s="230">
        <f>ROUND(E160*U160,2)</f>
        <v>4.51</v>
      </c>
      <c r="W160" s="230"/>
      <c r="X160" s="230" t="s">
        <v>134</v>
      </c>
      <c r="Y160" s="230" t="s">
        <v>135</v>
      </c>
      <c r="Z160" s="210"/>
      <c r="AA160" s="210"/>
      <c r="AB160" s="210"/>
      <c r="AC160" s="210"/>
      <c r="AD160" s="210"/>
      <c r="AE160" s="210"/>
      <c r="AF160" s="210"/>
      <c r="AG160" s="210" t="s">
        <v>136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27"/>
      <c r="B161" s="228"/>
      <c r="C161" s="272" t="s">
        <v>403</v>
      </c>
      <c r="D161" s="268"/>
      <c r="E161" s="269">
        <v>0.7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194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32" t="s">
        <v>127</v>
      </c>
      <c r="B162" s="233" t="s">
        <v>94</v>
      </c>
      <c r="C162" s="256" t="s">
        <v>95</v>
      </c>
      <c r="D162" s="234"/>
      <c r="E162" s="235"/>
      <c r="F162" s="236"/>
      <c r="G162" s="236">
        <f>SUMIF(AG163:AG178,"&lt;&gt;NOR",G163:G178)</f>
        <v>0</v>
      </c>
      <c r="H162" s="236"/>
      <c r="I162" s="236">
        <f>SUM(I163:I178)</f>
        <v>0</v>
      </c>
      <c r="J162" s="236"/>
      <c r="K162" s="236">
        <f>SUM(K163:K178)</f>
        <v>0</v>
      </c>
      <c r="L162" s="236"/>
      <c r="M162" s="236">
        <f>SUM(M163:M178)</f>
        <v>0</v>
      </c>
      <c r="N162" s="235"/>
      <c r="O162" s="235">
        <f>SUM(O163:O178)</f>
        <v>0</v>
      </c>
      <c r="P162" s="235"/>
      <c r="Q162" s="235">
        <f>SUM(Q163:Q178)</f>
        <v>0</v>
      </c>
      <c r="R162" s="236"/>
      <c r="S162" s="236"/>
      <c r="T162" s="237"/>
      <c r="U162" s="231"/>
      <c r="V162" s="231">
        <f>SUM(V163:V178)</f>
        <v>87.539999999999992</v>
      </c>
      <c r="W162" s="231"/>
      <c r="X162" s="231"/>
      <c r="Y162" s="231"/>
      <c r="AG162" t="s">
        <v>128</v>
      </c>
    </row>
    <row r="163" spans="1:60" outlineLevel="1" x14ac:dyDescent="0.2">
      <c r="A163" s="239">
        <v>72</v>
      </c>
      <c r="B163" s="240" t="s">
        <v>404</v>
      </c>
      <c r="C163" s="258" t="s">
        <v>405</v>
      </c>
      <c r="D163" s="241" t="s">
        <v>245</v>
      </c>
      <c r="E163" s="242">
        <v>179.86009000000001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2">
        <v>0</v>
      </c>
      <c r="O163" s="242">
        <f>ROUND(E163*N163,2)</f>
        <v>0</v>
      </c>
      <c r="P163" s="242">
        <v>0</v>
      </c>
      <c r="Q163" s="242">
        <f>ROUND(E163*P163,2)</f>
        <v>0</v>
      </c>
      <c r="R163" s="244"/>
      <c r="S163" s="244" t="s">
        <v>192</v>
      </c>
      <c r="T163" s="245" t="s">
        <v>192</v>
      </c>
      <c r="U163" s="230">
        <v>7.4999999999999997E-2</v>
      </c>
      <c r="V163" s="230">
        <f>ROUND(E163*U163,2)</f>
        <v>13.49</v>
      </c>
      <c r="W163" s="230"/>
      <c r="X163" s="230" t="s">
        <v>134</v>
      </c>
      <c r="Y163" s="230" t="s">
        <v>135</v>
      </c>
      <c r="Z163" s="210"/>
      <c r="AA163" s="210"/>
      <c r="AB163" s="210"/>
      <c r="AC163" s="210"/>
      <c r="AD163" s="210"/>
      <c r="AE163" s="210"/>
      <c r="AF163" s="210"/>
      <c r="AG163" s="210" t="s">
        <v>136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27"/>
      <c r="B164" s="228"/>
      <c r="C164" s="272" t="s">
        <v>406</v>
      </c>
      <c r="D164" s="268"/>
      <c r="E164" s="269">
        <v>84.397499999999994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194</v>
      </c>
      <c r="AH164" s="210">
        <v>6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72" t="s">
        <v>407</v>
      </c>
      <c r="D165" s="268"/>
      <c r="E165" s="269">
        <v>61.19932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194</v>
      </c>
      <c r="AH165" s="210">
        <v>6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27"/>
      <c r="B166" s="228"/>
      <c r="C166" s="272" t="s">
        <v>408</v>
      </c>
      <c r="D166" s="268"/>
      <c r="E166" s="269">
        <v>6.0720000000000001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194</v>
      </c>
      <c r="AH166" s="210">
        <v>6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27"/>
      <c r="B167" s="228"/>
      <c r="C167" s="272" t="s">
        <v>409</v>
      </c>
      <c r="D167" s="268"/>
      <c r="E167" s="269">
        <v>6.4144699999999997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194</v>
      </c>
      <c r="AH167" s="210">
        <v>6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27"/>
      <c r="B168" s="228"/>
      <c r="C168" s="272" t="s">
        <v>410</v>
      </c>
      <c r="D168" s="268"/>
      <c r="E168" s="269">
        <v>21.776800000000001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194</v>
      </c>
      <c r="AH168" s="210">
        <v>6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9">
        <v>73</v>
      </c>
      <c r="B169" s="240" t="s">
        <v>411</v>
      </c>
      <c r="C169" s="258" t="s">
        <v>412</v>
      </c>
      <c r="D169" s="241" t="s">
        <v>245</v>
      </c>
      <c r="E169" s="242">
        <v>188.81888000000001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2">
        <v>0</v>
      </c>
      <c r="O169" s="242">
        <f>ROUND(E169*N169,2)</f>
        <v>0</v>
      </c>
      <c r="P169" s="242">
        <v>0</v>
      </c>
      <c r="Q169" s="242">
        <f>ROUND(E169*P169,2)</f>
        <v>0</v>
      </c>
      <c r="R169" s="244"/>
      <c r="S169" s="244" t="s">
        <v>192</v>
      </c>
      <c r="T169" s="245" t="s">
        <v>192</v>
      </c>
      <c r="U169" s="230">
        <v>0.39</v>
      </c>
      <c r="V169" s="230">
        <f>ROUND(E169*U169,2)</f>
        <v>73.64</v>
      </c>
      <c r="W169" s="230"/>
      <c r="X169" s="230" t="s">
        <v>134</v>
      </c>
      <c r="Y169" s="230" t="s">
        <v>135</v>
      </c>
      <c r="Z169" s="210"/>
      <c r="AA169" s="210"/>
      <c r="AB169" s="210"/>
      <c r="AC169" s="210"/>
      <c r="AD169" s="210"/>
      <c r="AE169" s="210"/>
      <c r="AF169" s="210"/>
      <c r="AG169" s="210" t="s">
        <v>136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7"/>
      <c r="B170" s="228"/>
      <c r="C170" s="272" t="s">
        <v>413</v>
      </c>
      <c r="D170" s="268"/>
      <c r="E170" s="269">
        <v>394.42658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194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27"/>
      <c r="B171" s="228"/>
      <c r="C171" s="272" t="s">
        <v>414</v>
      </c>
      <c r="D171" s="268"/>
      <c r="E171" s="269">
        <v>-179.86009000000001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194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27"/>
      <c r="B172" s="228"/>
      <c r="C172" s="272" t="s">
        <v>415</v>
      </c>
      <c r="D172" s="268"/>
      <c r="E172" s="269">
        <v>-25.747610000000002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194</v>
      </c>
      <c r="AH172" s="210">
        <v>5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39">
        <v>74</v>
      </c>
      <c r="B173" s="240" t="s">
        <v>416</v>
      </c>
      <c r="C173" s="258" t="s">
        <v>417</v>
      </c>
      <c r="D173" s="241" t="s">
        <v>245</v>
      </c>
      <c r="E173" s="242">
        <v>25.747610000000002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2">
        <v>0</v>
      </c>
      <c r="O173" s="242">
        <f>ROUND(E173*N173,2)</f>
        <v>0</v>
      </c>
      <c r="P173" s="242">
        <v>0</v>
      </c>
      <c r="Q173" s="242">
        <f>ROUND(E173*P173,2)</f>
        <v>0</v>
      </c>
      <c r="R173" s="244"/>
      <c r="S173" s="244" t="s">
        <v>192</v>
      </c>
      <c r="T173" s="245" t="s">
        <v>192</v>
      </c>
      <c r="U173" s="230">
        <v>1.6E-2</v>
      </c>
      <c r="V173" s="230">
        <f>ROUND(E173*U173,2)</f>
        <v>0.41</v>
      </c>
      <c r="W173" s="230"/>
      <c r="X173" s="230" t="s">
        <v>134</v>
      </c>
      <c r="Y173" s="230" t="s">
        <v>135</v>
      </c>
      <c r="Z173" s="210"/>
      <c r="AA173" s="210"/>
      <c r="AB173" s="210"/>
      <c r="AC173" s="210"/>
      <c r="AD173" s="210"/>
      <c r="AE173" s="210"/>
      <c r="AF173" s="210"/>
      <c r="AG173" s="210" t="s">
        <v>136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27"/>
      <c r="B174" s="228"/>
      <c r="C174" s="272" t="s">
        <v>418</v>
      </c>
      <c r="D174" s="268"/>
      <c r="E174" s="269">
        <v>15.3987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194</v>
      </c>
      <c r="AH174" s="210">
        <v>6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27"/>
      <c r="B175" s="228"/>
      <c r="C175" s="272" t="s">
        <v>419</v>
      </c>
      <c r="D175" s="268"/>
      <c r="E175" s="269">
        <v>9.8269999999999996E-2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194</v>
      </c>
      <c r="AH175" s="210">
        <v>6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27"/>
      <c r="B176" s="228"/>
      <c r="C176" s="272" t="s">
        <v>420</v>
      </c>
      <c r="D176" s="268"/>
      <c r="E176" s="269">
        <v>4.8649999999999999E-2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194</v>
      </c>
      <c r="AH176" s="210">
        <v>6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27"/>
      <c r="B177" s="228"/>
      <c r="C177" s="272" t="s">
        <v>421</v>
      </c>
      <c r="D177" s="268"/>
      <c r="E177" s="269">
        <v>9.8671900000000008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194</v>
      </c>
      <c r="AH177" s="210">
        <v>6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27"/>
      <c r="B178" s="228"/>
      <c r="C178" s="272" t="s">
        <v>422</v>
      </c>
      <c r="D178" s="268"/>
      <c r="E178" s="269">
        <v>0.33479999999999999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194</v>
      </c>
      <c r="AH178" s="210">
        <v>6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x14ac:dyDescent="0.2">
      <c r="A179" s="232" t="s">
        <v>127</v>
      </c>
      <c r="B179" s="233" t="s">
        <v>96</v>
      </c>
      <c r="C179" s="256" t="s">
        <v>97</v>
      </c>
      <c r="D179" s="234"/>
      <c r="E179" s="235"/>
      <c r="F179" s="236"/>
      <c r="G179" s="236">
        <f>SUMIF(AG180:AG193,"&lt;&gt;NOR",G180:G193)</f>
        <v>0</v>
      </c>
      <c r="H179" s="236"/>
      <c r="I179" s="236">
        <f>SUM(I180:I193)</f>
        <v>0</v>
      </c>
      <c r="J179" s="236"/>
      <c r="K179" s="236">
        <f>SUM(K180:K193)</f>
        <v>0</v>
      </c>
      <c r="L179" s="236"/>
      <c r="M179" s="236">
        <f>SUM(M180:M193)</f>
        <v>0</v>
      </c>
      <c r="N179" s="235"/>
      <c r="O179" s="235">
        <f>SUM(O180:O193)</f>
        <v>0</v>
      </c>
      <c r="P179" s="235"/>
      <c r="Q179" s="235">
        <f>SUM(Q180:Q193)</f>
        <v>0</v>
      </c>
      <c r="R179" s="236"/>
      <c r="S179" s="236"/>
      <c r="T179" s="237"/>
      <c r="U179" s="231"/>
      <c r="V179" s="231">
        <f>SUM(V180:V193)</f>
        <v>38.410000000000004</v>
      </c>
      <c r="W179" s="231"/>
      <c r="X179" s="231"/>
      <c r="Y179" s="231"/>
      <c r="AG179" t="s">
        <v>128</v>
      </c>
    </row>
    <row r="180" spans="1:60" ht="22.5" outlineLevel="1" x14ac:dyDescent="0.2">
      <c r="A180" s="239">
        <v>75</v>
      </c>
      <c r="B180" s="240" t="s">
        <v>423</v>
      </c>
      <c r="C180" s="258" t="s">
        <v>424</v>
      </c>
      <c r="D180" s="241" t="s">
        <v>245</v>
      </c>
      <c r="E180" s="242">
        <v>10.69</v>
      </c>
      <c r="F180" s="243"/>
      <c r="G180" s="244">
        <f>ROUND(E180*F180,2)</f>
        <v>0</v>
      </c>
      <c r="H180" s="243"/>
      <c r="I180" s="244">
        <f>ROUND(E180*H180,2)</f>
        <v>0</v>
      </c>
      <c r="J180" s="243"/>
      <c r="K180" s="244">
        <f>ROUND(E180*J180,2)</f>
        <v>0</v>
      </c>
      <c r="L180" s="244">
        <v>21</v>
      </c>
      <c r="M180" s="244">
        <f>G180*(1+L180/100)</f>
        <v>0</v>
      </c>
      <c r="N180" s="242">
        <v>0</v>
      </c>
      <c r="O180" s="242">
        <f>ROUND(E180*N180,2)</f>
        <v>0</v>
      </c>
      <c r="P180" s="242">
        <v>0</v>
      </c>
      <c r="Q180" s="242">
        <f>ROUND(E180*P180,2)</f>
        <v>0</v>
      </c>
      <c r="R180" s="244"/>
      <c r="S180" s="244" t="s">
        <v>192</v>
      </c>
      <c r="T180" s="245" t="s">
        <v>133</v>
      </c>
      <c r="U180" s="230">
        <v>0</v>
      </c>
      <c r="V180" s="230">
        <f>ROUND(E180*U180,2)</f>
        <v>0</v>
      </c>
      <c r="W180" s="230"/>
      <c r="X180" s="230" t="s">
        <v>134</v>
      </c>
      <c r="Y180" s="230" t="s">
        <v>135</v>
      </c>
      <c r="Z180" s="210"/>
      <c r="AA180" s="210"/>
      <c r="AB180" s="210"/>
      <c r="AC180" s="210"/>
      <c r="AD180" s="210"/>
      <c r="AE180" s="210"/>
      <c r="AF180" s="210"/>
      <c r="AG180" s="210" t="s">
        <v>136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27"/>
      <c r="B181" s="228"/>
      <c r="C181" s="272" t="s">
        <v>425</v>
      </c>
      <c r="D181" s="268"/>
      <c r="E181" s="269">
        <v>7.29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194</v>
      </c>
      <c r="AH181" s="210">
        <v>7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27"/>
      <c r="B182" s="228"/>
      <c r="C182" s="272" t="s">
        <v>426</v>
      </c>
      <c r="D182" s="268"/>
      <c r="E182" s="269">
        <v>2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194</v>
      </c>
      <c r="AH182" s="210">
        <v>7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27"/>
      <c r="B183" s="228"/>
      <c r="C183" s="272" t="s">
        <v>427</v>
      </c>
      <c r="D183" s="268"/>
      <c r="E183" s="269">
        <v>1.4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194</v>
      </c>
      <c r="AH183" s="210">
        <v>7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39">
        <v>76</v>
      </c>
      <c r="B184" s="240" t="s">
        <v>428</v>
      </c>
      <c r="C184" s="258" t="s">
        <v>429</v>
      </c>
      <c r="D184" s="241" t="s">
        <v>245</v>
      </c>
      <c r="E184" s="242">
        <v>23.033999999999999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2">
        <v>0</v>
      </c>
      <c r="O184" s="242">
        <f>ROUND(E184*N184,2)</f>
        <v>0</v>
      </c>
      <c r="P184" s="242">
        <v>0</v>
      </c>
      <c r="Q184" s="242">
        <f>ROUND(E184*P184,2)</f>
        <v>0</v>
      </c>
      <c r="R184" s="244"/>
      <c r="S184" s="244" t="s">
        <v>192</v>
      </c>
      <c r="T184" s="245" t="s">
        <v>192</v>
      </c>
      <c r="U184" s="230">
        <v>0</v>
      </c>
      <c r="V184" s="230">
        <f>ROUND(E184*U184,2)</f>
        <v>0</v>
      </c>
      <c r="W184" s="230"/>
      <c r="X184" s="230" t="s">
        <v>134</v>
      </c>
      <c r="Y184" s="230" t="s">
        <v>135</v>
      </c>
      <c r="Z184" s="210"/>
      <c r="AA184" s="210"/>
      <c r="AB184" s="210"/>
      <c r="AC184" s="210"/>
      <c r="AD184" s="210"/>
      <c r="AE184" s="210"/>
      <c r="AF184" s="210"/>
      <c r="AG184" s="210" t="s">
        <v>136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27"/>
      <c r="B185" s="228"/>
      <c r="C185" s="272" t="s">
        <v>430</v>
      </c>
      <c r="D185" s="268"/>
      <c r="E185" s="269">
        <v>23.033999999999999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194</v>
      </c>
      <c r="AH185" s="210">
        <v>7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39">
        <v>77</v>
      </c>
      <c r="B186" s="240" t="s">
        <v>431</v>
      </c>
      <c r="C186" s="258" t="s">
        <v>432</v>
      </c>
      <c r="D186" s="241" t="s">
        <v>245</v>
      </c>
      <c r="E186" s="242">
        <v>30.393000000000001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2">
        <v>0</v>
      </c>
      <c r="O186" s="242">
        <f>ROUND(E186*N186,2)</f>
        <v>0</v>
      </c>
      <c r="P186" s="242">
        <v>0</v>
      </c>
      <c r="Q186" s="242">
        <f>ROUND(E186*P186,2)</f>
        <v>0</v>
      </c>
      <c r="R186" s="244"/>
      <c r="S186" s="244" t="s">
        <v>192</v>
      </c>
      <c r="T186" s="245" t="s">
        <v>192</v>
      </c>
      <c r="U186" s="230">
        <v>0</v>
      </c>
      <c r="V186" s="230">
        <f>ROUND(E186*U186,2)</f>
        <v>0</v>
      </c>
      <c r="W186" s="230"/>
      <c r="X186" s="230" t="s">
        <v>134</v>
      </c>
      <c r="Y186" s="230" t="s">
        <v>135</v>
      </c>
      <c r="Z186" s="210"/>
      <c r="AA186" s="210"/>
      <c r="AB186" s="210"/>
      <c r="AC186" s="210"/>
      <c r="AD186" s="210"/>
      <c r="AE186" s="210"/>
      <c r="AF186" s="210"/>
      <c r="AG186" s="210" t="s">
        <v>136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27"/>
      <c r="B187" s="228"/>
      <c r="C187" s="272" t="s">
        <v>433</v>
      </c>
      <c r="D187" s="268"/>
      <c r="E187" s="269">
        <v>21.405999999999999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194</v>
      </c>
      <c r="AH187" s="210">
        <v>7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7"/>
      <c r="B188" s="228"/>
      <c r="C188" s="272" t="s">
        <v>434</v>
      </c>
      <c r="D188" s="268"/>
      <c r="E188" s="269">
        <v>8.9870000000000001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194</v>
      </c>
      <c r="AH188" s="210">
        <v>7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6">
        <v>78</v>
      </c>
      <c r="B189" s="247" t="s">
        <v>435</v>
      </c>
      <c r="C189" s="257" t="s">
        <v>436</v>
      </c>
      <c r="D189" s="248" t="s">
        <v>245</v>
      </c>
      <c r="E189" s="249">
        <v>64.117000000000004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49">
        <v>0</v>
      </c>
      <c r="O189" s="249">
        <f>ROUND(E189*N189,2)</f>
        <v>0</v>
      </c>
      <c r="P189" s="249">
        <v>0</v>
      </c>
      <c r="Q189" s="249">
        <f>ROUND(E189*P189,2)</f>
        <v>0</v>
      </c>
      <c r="R189" s="251"/>
      <c r="S189" s="251" t="s">
        <v>192</v>
      </c>
      <c r="T189" s="252" t="s">
        <v>192</v>
      </c>
      <c r="U189" s="230">
        <v>9.9000000000000005E-2</v>
      </c>
      <c r="V189" s="230">
        <f>ROUND(E189*U189,2)</f>
        <v>6.35</v>
      </c>
      <c r="W189" s="230"/>
      <c r="X189" s="230" t="s">
        <v>437</v>
      </c>
      <c r="Y189" s="230" t="s">
        <v>135</v>
      </c>
      <c r="Z189" s="210"/>
      <c r="AA189" s="210"/>
      <c r="AB189" s="210"/>
      <c r="AC189" s="210"/>
      <c r="AD189" s="210"/>
      <c r="AE189" s="210"/>
      <c r="AF189" s="210"/>
      <c r="AG189" s="210" t="s">
        <v>438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46">
        <v>79</v>
      </c>
      <c r="B190" s="247" t="s">
        <v>439</v>
      </c>
      <c r="C190" s="257" t="s">
        <v>440</v>
      </c>
      <c r="D190" s="248" t="s">
        <v>245</v>
      </c>
      <c r="E190" s="249">
        <v>64.117000000000004</v>
      </c>
      <c r="F190" s="250"/>
      <c r="G190" s="251">
        <f>ROUND(E190*F190,2)</f>
        <v>0</v>
      </c>
      <c r="H190" s="250"/>
      <c r="I190" s="251">
        <f>ROUND(E190*H190,2)</f>
        <v>0</v>
      </c>
      <c r="J190" s="250"/>
      <c r="K190" s="251">
        <f>ROUND(E190*J190,2)</f>
        <v>0</v>
      </c>
      <c r="L190" s="251">
        <v>21</v>
      </c>
      <c r="M190" s="251">
        <f>G190*(1+L190/100)</f>
        <v>0</v>
      </c>
      <c r="N190" s="249">
        <v>0</v>
      </c>
      <c r="O190" s="249">
        <f>ROUND(E190*N190,2)</f>
        <v>0</v>
      </c>
      <c r="P190" s="249">
        <v>0</v>
      </c>
      <c r="Q190" s="249">
        <f>ROUND(E190*P190,2)</f>
        <v>0</v>
      </c>
      <c r="R190" s="251"/>
      <c r="S190" s="251" t="s">
        <v>192</v>
      </c>
      <c r="T190" s="252" t="s">
        <v>192</v>
      </c>
      <c r="U190" s="230">
        <v>0.49</v>
      </c>
      <c r="V190" s="230">
        <f>ROUND(E190*U190,2)</f>
        <v>31.42</v>
      </c>
      <c r="W190" s="230"/>
      <c r="X190" s="230" t="s">
        <v>437</v>
      </c>
      <c r="Y190" s="230" t="s">
        <v>135</v>
      </c>
      <c r="Z190" s="210"/>
      <c r="AA190" s="210"/>
      <c r="AB190" s="210"/>
      <c r="AC190" s="210"/>
      <c r="AD190" s="210"/>
      <c r="AE190" s="210"/>
      <c r="AF190" s="210"/>
      <c r="AG190" s="210" t="s">
        <v>438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9">
        <v>80</v>
      </c>
      <c r="B191" s="240" t="s">
        <v>441</v>
      </c>
      <c r="C191" s="258" t="s">
        <v>442</v>
      </c>
      <c r="D191" s="241" t="s">
        <v>245</v>
      </c>
      <c r="E191" s="242">
        <v>897.63800000000003</v>
      </c>
      <c r="F191" s="243"/>
      <c r="G191" s="244">
        <f>ROUND(E191*F191,2)</f>
        <v>0</v>
      </c>
      <c r="H191" s="243"/>
      <c r="I191" s="244">
        <f>ROUND(E191*H191,2)</f>
        <v>0</v>
      </c>
      <c r="J191" s="243"/>
      <c r="K191" s="244">
        <f>ROUND(E191*J191,2)</f>
        <v>0</v>
      </c>
      <c r="L191" s="244">
        <v>21</v>
      </c>
      <c r="M191" s="244">
        <f>G191*(1+L191/100)</f>
        <v>0</v>
      </c>
      <c r="N191" s="242">
        <v>0</v>
      </c>
      <c r="O191" s="242">
        <f>ROUND(E191*N191,2)</f>
        <v>0</v>
      </c>
      <c r="P191" s="242">
        <v>0</v>
      </c>
      <c r="Q191" s="242">
        <f>ROUND(E191*P191,2)</f>
        <v>0</v>
      </c>
      <c r="R191" s="244"/>
      <c r="S191" s="244" t="s">
        <v>192</v>
      </c>
      <c r="T191" s="245" t="s">
        <v>192</v>
      </c>
      <c r="U191" s="230">
        <v>0</v>
      </c>
      <c r="V191" s="230">
        <f>ROUND(E191*U191,2)</f>
        <v>0</v>
      </c>
      <c r="W191" s="230"/>
      <c r="X191" s="230" t="s">
        <v>437</v>
      </c>
      <c r="Y191" s="230" t="s">
        <v>135</v>
      </c>
      <c r="Z191" s="210"/>
      <c r="AA191" s="210"/>
      <c r="AB191" s="210"/>
      <c r="AC191" s="210"/>
      <c r="AD191" s="210"/>
      <c r="AE191" s="210"/>
      <c r="AF191" s="210"/>
      <c r="AG191" s="210" t="s">
        <v>438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27"/>
      <c r="B192" s="228"/>
      <c r="C192" s="259" t="s">
        <v>443</v>
      </c>
      <c r="D192" s="254"/>
      <c r="E192" s="254"/>
      <c r="F192" s="254"/>
      <c r="G192" s="254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140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9">
        <v>81</v>
      </c>
      <c r="B193" s="240" t="s">
        <v>444</v>
      </c>
      <c r="C193" s="258" t="s">
        <v>445</v>
      </c>
      <c r="D193" s="241" t="s">
        <v>245</v>
      </c>
      <c r="E193" s="242">
        <v>64.117000000000004</v>
      </c>
      <c r="F193" s="243"/>
      <c r="G193" s="244">
        <f>ROUND(E193*F193,2)</f>
        <v>0</v>
      </c>
      <c r="H193" s="243"/>
      <c r="I193" s="244">
        <f>ROUND(E193*H193,2)</f>
        <v>0</v>
      </c>
      <c r="J193" s="243"/>
      <c r="K193" s="244">
        <f>ROUND(E193*J193,2)</f>
        <v>0</v>
      </c>
      <c r="L193" s="244">
        <v>21</v>
      </c>
      <c r="M193" s="244">
        <f>G193*(1+L193/100)</f>
        <v>0</v>
      </c>
      <c r="N193" s="242">
        <v>0</v>
      </c>
      <c r="O193" s="242">
        <f>ROUND(E193*N193,2)</f>
        <v>0</v>
      </c>
      <c r="P193" s="242">
        <v>0</v>
      </c>
      <c r="Q193" s="242">
        <f>ROUND(E193*P193,2)</f>
        <v>0</v>
      </c>
      <c r="R193" s="244"/>
      <c r="S193" s="244" t="s">
        <v>192</v>
      </c>
      <c r="T193" s="245" t="s">
        <v>192</v>
      </c>
      <c r="U193" s="230">
        <v>0.01</v>
      </c>
      <c r="V193" s="230">
        <f>ROUND(E193*U193,2)</f>
        <v>0.64</v>
      </c>
      <c r="W193" s="230"/>
      <c r="X193" s="230" t="s">
        <v>437</v>
      </c>
      <c r="Y193" s="230" t="s">
        <v>135</v>
      </c>
      <c r="Z193" s="210"/>
      <c r="AA193" s="210"/>
      <c r="AB193" s="210"/>
      <c r="AC193" s="210"/>
      <c r="AD193" s="210"/>
      <c r="AE193" s="210"/>
      <c r="AF193" s="210"/>
      <c r="AG193" s="210" t="s">
        <v>438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x14ac:dyDescent="0.2">
      <c r="A194" s="3"/>
      <c r="B194" s="4"/>
      <c r="C194" s="261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v>12</v>
      </c>
      <c r="AF194">
        <v>21</v>
      </c>
      <c r="AG194" t="s">
        <v>113</v>
      </c>
    </row>
    <row r="195" spans="1:60" x14ac:dyDescent="0.2">
      <c r="A195" s="213"/>
      <c r="B195" s="214" t="s">
        <v>31</v>
      </c>
      <c r="C195" s="262"/>
      <c r="D195" s="215"/>
      <c r="E195" s="216"/>
      <c r="F195" s="216"/>
      <c r="G195" s="238">
        <f>G8+G19+G47+G74+G88+G96+G102+G128+G133+G156+G159+G162+G179</f>
        <v>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f>SUMIF(L7:L193,AE194,G7:G193)</f>
        <v>0</v>
      </c>
      <c r="AF195">
        <f>SUMIF(L7:L193,AF194,G7:G193)</f>
        <v>0</v>
      </c>
      <c r="AG195" t="s">
        <v>185</v>
      </c>
    </row>
    <row r="196" spans="1:60" x14ac:dyDescent="0.2">
      <c r="A196" s="3"/>
      <c r="B196" s="4"/>
      <c r="C196" s="261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60" x14ac:dyDescent="0.2">
      <c r="A197" s="3"/>
      <c r="B197" s="4"/>
      <c r="C197" s="261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60" x14ac:dyDescent="0.2">
      <c r="A198" s="217" t="s">
        <v>186</v>
      </c>
      <c r="B198" s="217"/>
      <c r="C198" s="26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60" x14ac:dyDescent="0.2">
      <c r="A199" s="218"/>
      <c r="B199" s="219"/>
      <c r="C199" s="264"/>
      <c r="D199" s="219"/>
      <c r="E199" s="219"/>
      <c r="F199" s="219"/>
      <c r="G199" s="22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G199" t="s">
        <v>187</v>
      </c>
    </row>
    <row r="200" spans="1:60" x14ac:dyDescent="0.2">
      <c r="A200" s="221"/>
      <c r="B200" s="222"/>
      <c r="C200" s="265"/>
      <c r="D200" s="222"/>
      <c r="E200" s="222"/>
      <c r="F200" s="222"/>
      <c r="G200" s="22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 x14ac:dyDescent="0.2">
      <c r="A201" s="221"/>
      <c r="B201" s="222"/>
      <c r="C201" s="265"/>
      <c r="D201" s="222"/>
      <c r="E201" s="222"/>
      <c r="F201" s="222"/>
      <c r="G201" s="22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21"/>
      <c r="B202" s="222"/>
      <c r="C202" s="265"/>
      <c r="D202" s="222"/>
      <c r="E202" s="222"/>
      <c r="F202" s="222"/>
      <c r="G202" s="22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 x14ac:dyDescent="0.2">
      <c r="A203" s="224"/>
      <c r="B203" s="225"/>
      <c r="C203" s="266"/>
      <c r="D203" s="225"/>
      <c r="E203" s="225"/>
      <c r="F203" s="225"/>
      <c r="G203" s="22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60" x14ac:dyDescent="0.2">
      <c r="A204" s="3"/>
      <c r="B204" s="4"/>
      <c r="C204" s="261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 x14ac:dyDescent="0.2">
      <c r="C205" s="267"/>
      <c r="D205" s="10"/>
      <c r="AG205" t="s">
        <v>188</v>
      </c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gsRMspsy1VXbA8c3k29Y7PtBbXkknexdVSr6+0lOF3MJTH+i+w8rdNKPb3hC3q54bikhXVk2i7QAM4OHQA6MA==" saltValue="ss37Ylwc1Tjw9NcsfgeNrg==" spinCount="100000" sheet="1" formatRows="0"/>
  <mergeCells count="7">
    <mergeCell ref="A1:G1"/>
    <mergeCell ref="C2:G2"/>
    <mergeCell ref="C3:G3"/>
    <mergeCell ref="C4:G4"/>
    <mergeCell ref="A198:C198"/>
    <mergeCell ref="A199:G203"/>
    <mergeCell ref="C192:G19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1D2C-2BB4-4434-BEDD-92FEA58523F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9</v>
      </c>
      <c r="B3" s="48" t="s">
        <v>64</v>
      </c>
      <c r="C3" s="199" t="s">
        <v>65</v>
      </c>
      <c r="D3" s="197"/>
      <c r="E3" s="197"/>
      <c r="F3" s="197"/>
      <c r="G3" s="198"/>
      <c r="AC3" s="174" t="s">
        <v>102</v>
      </c>
      <c r="AG3" t="s">
        <v>103</v>
      </c>
    </row>
    <row r="4" spans="1:60" ht="24.95" customHeight="1" x14ac:dyDescent="0.2">
      <c r="A4" s="200" t="s">
        <v>10</v>
      </c>
      <c r="B4" s="201" t="s">
        <v>60</v>
      </c>
      <c r="C4" s="202" t="s">
        <v>66</v>
      </c>
      <c r="D4" s="203"/>
      <c r="E4" s="203"/>
      <c r="F4" s="203"/>
      <c r="G4" s="204"/>
      <c r="AG4" t="s">
        <v>104</v>
      </c>
    </row>
    <row r="5" spans="1:60" x14ac:dyDescent="0.2">
      <c r="D5" s="10"/>
    </row>
    <row r="6" spans="1:60" ht="38.25" x14ac:dyDescent="0.2">
      <c r="A6" s="206" t="s">
        <v>105</v>
      </c>
      <c r="B6" s="208" t="s">
        <v>106</v>
      </c>
      <c r="C6" s="208" t="s">
        <v>107</v>
      </c>
      <c r="D6" s="207" t="s">
        <v>108</v>
      </c>
      <c r="E6" s="206" t="s">
        <v>109</v>
      </c>
      <c r="F6" s="205" t="s">
        <v>110</v>
      </c>
      <c r="G6" s="206" t="s">
        <v>31</v>
      </c>
      <c r="H6" s="209" t="s">
        <v>32</v>
      </c>
      <c r="I6" s="209" t="s">
        <v>111</v>
      </c>
      <c r="J6" s="209" t="s">
        <v>33</v>
      </c>
      <c r="K6" s="209" t="s">
        <v>112</v>
      </c>
      <c r="L6" s="209" t="s">
        <v>113</v>
      </c>
      <c r="M6" s="209" t="s">
        <v>114</v>
      </c>
      <c r="N6" s="209" t="s">
        <v>115</v>
      </c>
      <c r="O6" s="209" t="s">
        <v>116</v>
      </c>
      <c r="P6" s="209" t="s">
        <v>117</v>
      </c>
      <c r="Q6" s="209" t="s">
        <v>118</v>
      </c>
      <c r="R6" s="209" t="s">
        <v>119</v>
      </c>
      <c r="S6" s="209" t="s">
        <v>120</v>
      </c>
      <c r="T6" s="209" t="s">
        <v>121</v>
      </c>
      <c r="U6" s="209" t="s">
        <v>122</v>
      </c>
      <c r="V6" s="209" t="s">
        <v>123</v>
      </c>
      <c r="W6" s="209" t="s">
        <v>124</v>
      </c>
      <c r="X6" s="209" t="s">
        <v>125</v>
      </c>
      <c r="Y6" s="209" t="s">
        <v>126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127</v>
      </c>
      <c r="B8" s="233" t="s">
        <v>99</v>
      </c>
      <c r="C8" s="256" t="s">
        <v>29</v>
      </c>
      <c r="D8" s="234"/>
      <c r="E8" s="235"/>
      <c r="F8" s="236"/>
      <c r="G8" s="236">
        <f>SUMIF(AG9:AG42,"&lt;&gt;NOR",G9:G42)</f>
        <v>0</v>
      </c>
      <c r="H8" s="236"/>
      <c r="I8" s="236">
        <f>SUM(I9:I42)</f>
        <v>0</v>
      </c>
      <c r="J8" s="236"/>
      <c r="K8" s="236">
        <f>SUM(K9:K42)</f>
        <v>0</v>
      </c>
      <c r="L8" s="236"/>
      <c r="M8" s="236">
        <f>SUM(M9:M42)</f>
        <v>0</v>
      </c>
      <c r="N8" s="235"/>
      <c r="O8" s="235">
        <f>SUM(O9:O42)</f>
        <v>0</v>
      </c>
      <c r="P8" s="235"/>
      <c r="Q8" s="235">
        <f>SUM(Q9:Q42)</f>
        <v>0</v>
      </c>
      <c r="R8" s="236"/>
      <c r="S8" s="236"/>
      <c r="T8" s="237"/>
      <c r="U8" s="231"/>
      <c r="V8" s="231">
        <f>SUM(V9:V42)</f>
        <v>0</v>
      </c>
      <c r="W8" s="231"/>
      <c r="X8" s="231"/>
      <c r="Y8" s="231"/>
      <c r="AG8" t="s">
        <v>128</v>
      </c>
    </row>
    <row r="9" spans="1:60" outlineLevel="1" x14ac:dyDescent="0.2">
      <c r="A9" s="246">
        <v>1</v>
      </c>
      <c r="B9" s="247" t="s">
        <v>129</v>
      </c>
      <c r="C9" s="257" t="s">
        <v>130</v>
      </c>
      <c r="D9" s="248" t="s">
        <v>131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132</v>
      </c>
      <c r="T9" s="252" t="s">
        <v>133</v>
      </c>
      <c r="U9" s="230">
        <v>0</v>
      </c>
      <c r="V9" s="230">
        <f>ROUND(E9*U9,2)</f>
        <v>0</v>
      </c>
      <c r="W9" s="230"/>
      <c r="X9" s="230" t="s">
        <v>134</v>
      </c>
      <c r="Y9" s="230" t="s">
        <v>135</v>
      </c>
      <c r="Z9" s="210"/>
      <c r="AA9" s="210"/>
      <c r="AB9" s="210"/>
      <c r="AC9" s="210"/>
      <c r="AD9" s="210"/>
      <c r="AE9" s="210"/>
      <c r="AF9" s="210"/>
      <c r="AG9" s="210" t="s">
        <v>136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39">
        <v>2</v>
      </c>
      <c r="B10" s="240" t="s">
        <v>137</v>
      </c>
      <c r="C10" s="258" t="s">
        <v>138</v>
      </c>
      <c r="D10" s="241" t="s">
        <v>131</v>
      </c>
      <c r="E10" s="242">
        <v>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4"/>
      <c r="S10" s="244" t="s">
        <v>132</v>
      </c>
      <c r="T10" s="245" t="s">
        <v>133</v>
      </c>
      <c r="U10" s="230">
        <v>0</v>
      </c>
      <c r="V10" s="230">
        <f>ROUND(E10*U10,2)</f>
        <v>0</v>
      </c>
      <c r="W10" s="230"/>
      <c r="X10" s="230" t="s">
        <v>134</v>
      </c>
      <c r="Y10" s="230" t="s">
        <v>135</v>
      </c>
      <c r="Z10" s="210"/>
      <c r="AA10" s="210"/>
      <c r="AB10" s="210"/>
      <c r="AC10" s="210"/>
      <c r="AD10" s="210"/>
      <c r="AE10" s="210"/>
      <c r="AF10" s="210"/>
      <c r="AG10" s="210" t="s">
        <v>136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2" x14ac:dyDescent="0.2">
      <c r="A11" s="227"/>
      <c r="B11" s="228"/>
      <c r="C11" s="259" t="s">
        <v>139</v>
      </c>
      <c r="D11" s="254"/>
      <c r="E11" s="254"/>
      <c r="F11" s="254"/>
      <c r="G11" s="254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140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53" t="str">
        <f>C11</f>
        <v>Uvedení všech povrchů dotčených stavbou do původního stavu (komunikace, chodníky zeleň, příkopy, propustky), včetně opravy, údržby a průběžného čištění, kropení komunikací užívaných v průběhu stavby</v>
      </c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6">
        <v>3</v>
      </c>
      <c r="B12" s="247" t="s">
        <v>141</v>
      </c>
      <c r="C12" s="257" t="s">
        <v>142</v>
      </c>
      <c r="D12" s="248" t="s">
        <v>131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132</v>
      </c>
      <c r="T12" s="252" t="s">
        <v>133</v>
      </c>
      <c r="U12" s="230">
        <v>0</v>
      </c>
      <c r="V12" s="230">
        <f>ROUND(E12*U12,2)</f>
        <v>0</v>
      </c>
      <c r="W12" s="230"/>
      <c r="X12" s="230" t="s">
        <v>134</v>
      </c>
      <c r="Y12" s="230" t="s">
        <v>135</v>
      </c>
      <c r="Z12" s="210"/>
      <c r="AA12" s="210"/>
      <c r="AB12" s="210"/>
      <c r="AC12" s="210"/>
      <c r="AD12" s="210"/>
      <c r="AE12" s="210"/>
      <c r="AF12" s="210"/>
      <c r="AG12" s="210" t="s">
        <v>136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4</v>
      </c>
      <c r="B13" s="240" t="s">
        <v>143</v>
      </c>
      <c r="C13" s="258" t="s">
        <v>144</v>
      </c>
      <c r="D13" s="241" t="s">
        <v>145</v>
      </c>
      <c r="E13" s="242">
        <v>1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/>
      <c r="S13" s="244" t="s">
        <v>132</v>
      </c>
      <c r="T13" s="245" t="s">
        <v>133</v>
      </c>
      <c r="U13" s="230">
        <v>0</v>
      </c>
      <c r="V13" s="230">
        <f>ROUND(E13*U13,2)</f>
        <v>0</v>
      </c>
      <c r="W13" s="230"/>
      <c r="X13" s="230" t="s">
        <v>146</v>
      </c>
      <c r="Y13" s="230" t="s">
        <v>135</v>
      </c>
      <c r="Z13" s="210"/>
      <c r="AA13" s="210"/>
      <c r="AB13" s="210"/>
      <c r="AC13" s="210"/>
      <c r="AD13" s="210"/>
      <c r="AE13" s="210"/>
      <c r="AF13" s="210"/>
      <c r="AG13" s="210" t="s">
        <v>147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9" t="s">
        <v>148</v>
      </c>
      <c r="D14" s="254"/>
      <c r="E14" s="254"/>
      <c r="F14" s="254"/>
      <c r="G14" s="254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27"/>
      <c r="B15" s="228"/>
      <c r="C15" s="260" t="s">
        <v>149</v>
      </c>
      <c r="D15" s="255"/>
      <c r="E15" s="255"/>
      <c r="F15" s="255"/>
      <c r="G15" s="255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53" t="str">
        <f>C15</f>
        <v>Vyhotovení protokolu o vytyčení stavby se seznamem souřadnic vytyčených bodů a jejich polohopisnými (S-JTSK) a výškopisnými (Bpv) hodnotami.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9">
        <v>5</v>
      </c>
      <c r="B16" s="240" t="s">
        <v>150</v>
      </c>
      <c r="C16" s="258" t="s">
        <v>151</v>
      </c>
      <c r="D16" s="241" t="s">
        <v>145</v>
      </c>
      <c r="E16" s="242">
        <v>1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4"/>
      <c r="S16" s="244" t="s">
        <v>132</v>
      </c>
      <c r="T16" s="245" t="s">
        <v>133</v>
      </c>
      <c r="U16" s="230">
        <v>0</v>
      </c>
      <c r="V16" s="230">
        <f>ROUND(E16*U16,2)</f>
        <v>0</v>
      </c>
      <c r="W16" s="230"/>
      <c r="X16" s="230" t="s">
        <v>146</v>
      </c>
      <c r="Y16" s="230" t="s">
        <v>135</v>
      </c>
      <c r="Z16" s="210"/>
      <c r="AA16" s="210"/>
      <c r="AB16" s="210"/>
      <c r="AC16" s="210"/>
      <c r="AD16" s="210"/>
      <c r="AE16" s="210"/>
      <c r="AF16" s="210"/>
      <c r="AG16" s="210" t="s">
        <v>147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27"/>
      <c r="B17" s="228"/>
      <c r="C17" s="259" t="s">
        <v>152</v>
      </c>
      <c r="D17" s="254"/>
      <c r="E17" s="254"/>
      <c r="F17" s="254"/>
      <c r="G17" s="254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53" t="str">
        <f>C17</f>
        <v>Zaměření a vytýčení stávajících inženýrských sítí v místě stavby z hlediska jejich ochrany při provádění stavby.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9">
        <v>6</v>
      </c>
      <c r="B18" s="240" t="s">
        <v>153</v>
      </c>
      <c r="C18" s="258" t="s">
        <v>154</v>
      </c>
      <c r="D18" s="241" t="s">
        <v>145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4"/>
      <c r="S18" s="244" t="s">
        <v>132</v>
      </c>
      <c r="T18" s="245" t="s">
        <v>133</v>
      </c>
      <c r="U18" s="230">
        <v>0</v>
      </c>
      <c r="V18" s="230">
        <f>ROUND(E18*U18,2)</f>
        <v>0</v>
      </c>
      <c r="W18" s="230"/>
      <c r="X18" s="230" t="s">
        <v>146</v>
      </c>
      <c r="Y18" s="230" t="s">
        <v>135</v>
      </c>
      <c r="Z18" s="210"/>
      <c r="AA18" s="210"/>
      <c r="AB18" s="210"/>
      <c r="AC18" s="210"/>
      <c r="AD18" s="210"/>
      <c r="AE18" s="210"/>
      <c r="AF18" s="210"/>
      <c r="AG18" s="210" t="s">
        <v>147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78.75" outlineLevel="2" x14ac:dyDescent="0.2">
      <c r="A19" s="227"/>
      <c r="B19" s="228"/>
      <c r="C19" s="259" t="s">
        <v>155</v>
      </c>
      <c r="D19" s="254"/>
      <c r="E19" s="254"/>
      <c r="F19" s="254"/>
      <c r="G19" s="254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53" t="str">
        <f>C19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9">
        <v>7</v>
      </c>
      <c r="B20" s="240" t="s">
        <v>156</v>
      </c>
      <c r="C20" s="258" t="s">
        <v>157</v>
      </c>
      <c r="D20" s="241" t="s">
        <v>145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4"/>
      <c r="S20" s="244" t="s">
        <v>132</v>
      </c>
      <c r="T20" s="245" t="s">
        <v>133</v>
      </c>
      <c r="U20" s="230">
        <v>0</v>
      </c>
      <c r="V20" s="230">
        <f>ROUND(E20*U20,2)</f>
        <v>0</v>
      </c>
      <c r="W20" s="230"/>
      <c r="X20" s="230" t="s">
        <v>146</v>
      </c>
      <c r="Y20" s="230" t="s">
        <v>135</v>
      </c>
      <c r="Z20" s="210"/>
      <c r="AA20" s="210"/>
      <c r="AB20" s="210"/>
      <c r="AC20" s="210"/>
      <c r="AD20" s="210"/>
      <c r="AE20" s="210"/>
      <c r="AF20" s="210"/>
      <c r="AG20" s="210" t="s">
        <v>147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2" x14ac:dyDescent="0.2">
      <c r="A21" s="227"/>
      <c r="B21" s="228"/>
      <c r="C21" s="259" t="s">
        <v>158</v>
      </c>
      <c r="D21" s="254"/>
      <c r="E21" s="254"/>
      <c r="F21" s="254"/>
      <c r="G21" s="254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53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9">
        <v>8</v>
      </c>
      <c r="B22" s="240" t="s">
        <v>159</v>
      </c>
      <c r="C22" s="258" t="s">
        <v>160</v>
      </c>
      <c r="D22" s="241" t="s">
        <v>145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4"/>
      <c r="S22" s="244" t="s">
        <v>132</v>
      </c>
      <c r="T22" s="245" t="s">
        <v>133</v>
      </c>
      <c r="U22" s="230">
        <v>0</v>
      </c>
      <c r="V22" s="230">
        <f>ROUND(E22*U22,2)</f>
        <v>0</v>
      </c>
      <c r="W22" s="230"/>
      <c r="X22" s="230" t="s">
        <v>146</v>
      </c>
      <c r="Y22" s="230" t="s">
        <v>135</v>
      </c>
      <c r="Z22" s="210"/>
      <c r="AA22" s="210"/>
      <c r="AB22" s="210"/>
      <c r="AC22" s="210"/>
      <c r="AD22" s="210"/>
      <c r="AE22" s="210"/>
      <c r="AF22" s="210"/>
      <c r="AG22" s="210" t="s">
        <v>147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2" x14ac:dyDescent="0.2">
      <c r="A23" s="227"/>
      <c r="B23" s="228"/>
      <c r="C23" s="259" t="s">
        <v>161</v>
      </c>
      <c r="D23" s="254"/>
      <c r="E23" s="254"/>
      <c r="F23" s="254"/>
      <c r="G23" s="254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53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9">
        <v>9</v>
      </c>
      <c r="B24" s="240" t="s">
        <v>162</v>
      </c>
      <c r="C24" s="258" t="s">
        <v>163</v>
      </c>
      <c r="D24" s="241" t="s">
        <v>145</v>
      </c>
      <c r="E24" s="242">
        <v>1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4"/>
      <c r="S24" s="244" t="s">
        <v>132</v>
      </c>
      <c r="T24" s="245" t="s">
        <v>133</v>
      </c>
      <c r="U24" s="230">
        <v>0</v>
      </c>
      <c r="V24" s="230">
        <f>ROUND(E24*U24,2)</f>
        <v>0</v>
      </c>
      <c r="W24" s="230"/>
      <c r="X24" s="230" t="s">
        <v>146</v>
      </c>
      <c r="Y24" s="230" t="s">
        <v>135</v>
      </c>
      <c r="Z24" s="210"/>
      <c r="AA24" s="210"/>
      <c r="AB24" s="210"/>
      <c r="AC24" s="210"/>
      <c r="AD24" s="210"/>
      <c r="AE24" s="210"/>
      <c r="AF24" s="210"/>
      <c r="AG24" s="210" t="s">
        <v>147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27"/>
      <c r="B25" s="228"/>
      <c r="C25" s="259" t="s">
        <v>164</v>
      </c>
      <c r="D25" s="254"/>
      <c r="E25" s="254"/>
      <c r="F25" s="254"/>
      <c r="G25" s="254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53" t="str">
        <f>C25</f>
        <v>Náklady zhotovitele, související s prováděním zkoušek a revizí předepsaných technickými normami, TP nebo objednatelem a které jsou pro provedení díla nezbytné.</v>
      </c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0" t="s">
        <v>165</v>
      </c>
      <c r="D26" s="255"/>
      <c r="E26" s="255"/>
      <c r="F26" s="255"/>
      <c r="G26" s="255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0" t="s">
        <v>166</v>
      </c>
      <c r="D27" s="255"/>
      <c r="E27" s="255"/>
      <c r="F27" s="255"/>
      <c r="G27" s="255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0" t="s">
        <v>167</v>
      </c>
      <c r="D28" s="255"/>
      <c r="E28" s="255"/>
      <c r="F28" s="255"/>
      <c r="G28" s="255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0" t="s">
        <v>168</v>
      </c>
      <c r="D29" s="255"/>
      <c r="E29" s="255"/>
      <c r="F29" s="255"/>
      <c r="G29" s="255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0" t="s">
        <v>169</v>
      </c>
      <c r="D30" s="255"/>
      <c r="E30" s="255"/>
      <c r="F30" s="255"/>
      <c r="G30" s="255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60" t="s">
        <v>170</v>
      </c>
      <c r="D31" s="255"/>
      <c r="E31" s="255"/>
      <c r="F31" s="255"/>
      <c r="G31" s="255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60" t="s">
        <v>171</v>
      </c>
      <c r="D32" s="255"/>
      <c r="E32" s="255"/>
      <c r="F32" s="255"/>
      <c r="G32" s="255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0" t="s">
        <v>172</v>
      </c>
      <c r="D33" s="255"/>
      <c r="E33" s="255"/>
      <c r="F33" s="255"/>
      <c r="G33" s="255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10</v>
      </c>
      <c r="B34" s="240" t="s">
        <v>173</v>
      </c>
      <c r="C34" s="258" t="s">
        <v>174</v>
      </c>
      <c r="D34" s="241" t="s">
        <v>145</v>
      </c>
      <c r="E34" s="242">
        <v>1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/>
      <c r="S34" s="244" t="s">
        <v>132</v>
      </c>
      <c r="T34" s="245" t="s">
        <v>133</v>
      </c>
      <c r="U34" s="230">
        <v>0</v>
      </c>
      <c r="V34" s="230">
        <f>ROUND(E34*U34,2)</f>
        <v>0</v>
      </c>
      <c r="W34" s="230"/>
      <c r="X34" s="230" t="s">
        <v>146</v>
      </c>
      <c r="Y34" s="230" t="s">
        <v>135</v>
      </c>
      <c r="Z34" s="210"/>
      <c r="AA34" s="210"/>
      <c r="AB34" s="210"/>
      <c r="AC34" s="210"/>
      <c r="AD34" s="210"/>
      <c r="AE34" s="210"/>
      <c r="AF34" s="210"/>
      <c r="AG34" s="210" t="s">
        <v>147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27"/>
      <c r="B35" s="228"/>
      <c r="C35" s="259" t="s">
        <v>175</v>
      </c>
      <c r="D35" s="254"/>
      <c r="E35" s="254"/>
      <c r="F35" s="254"/>
      <c r="G35" s="254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53" t="str">
        <f>C35</f>
        <v>Náklady na vyhotovení dokumentace skutečného provedení stavby a její předání objednateli v požadované formě a požadovaném počtu.</v>
      </c>
      <c r="BB35" s="210"/>
      <c r="BC35" s="210"/>
      <c r="BD35" s="210"/>
      <c r="BE35" s="210"/>
      <c r="BF35" s="210"/>
      <c r="BG35" s="210"/>
      <c r="BH35" s="210"/>
    </row>
    <row r="36" spans="1:60" ht="22.5" outlineLevel="3" x14ac:dyDescent="0.2">
      <c r="A36" s="227"/>
      <c r="B36" s="228"/>
      <c r="C36" s="260" t="s">
        <v>176</v>
      </c>
      <c r="D36" s="255"/>
      <c r="E36" s="255"/>
      <c r="F36" s="255"/>
      <c r="G36" s="255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53" t="str">
        <f>C36</f>
        <v>- 2x vyhotovení - dokumentace v listinné a digitální podobě, zakreslení změn PD, vč. revizí, prohlášení o shodě apod.</v>
      </c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0" t="s">
        <v>177</v>
      </c>
      <c r="D37" s="255"/>
      <c r="E37" s="255"/>
      <c r="F37" s="255"/>
      <c r="G37" s="255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9">
        <v>11</v>
      </c>
      <c r="B38" s="240" t="s">
        <v>178</v>
      </c>
      <c r="C38" s="258" t="s">
        <v>179</v>
      </c>
      <c r="D38" s="241" t="s">
        <v>145</v>
      </c>
      <c r="E38" s="242">
        <v>1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/>
      <c r="S38" s="244" t="s">
        <v>132</v>
      </c>
      <c r="T38" s="245" t="s">
        <v>133</v>
      </c>
      <c r="U38" s="230">
        <v>0</v>
      </c>
      <c r="V38" s="230">
        <f>ROUND(E38*U38,2)</f>
        <v>0</v>
      </c>
      <c r="W38" s="230"/>
      <c r="X38" s="230" t="s">
        <v>146</v>
      </c>
      <c r="Y38" s="230" t="s">
        <v>135</v>
      </c>
      <c r="Z38" s="210"/>
      <c r="AA38" s="210"/>
      <c r="AB38" s="210"/>
      <c r="AC38" s="210"/>
      <c r="AD38" s="210"/>
      <c r="AE38" s="210"/>
      <c r="AF38" s="210"/>
      <c r="AG38" s="210" t="s">
        <v>147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2" x14ac:dyDescent="0.2">
      <c r="A39" s="227"/>
      <c r="B39" s="228"/>
      <c r="C39" s="259" t="s">
        <v>180</v>
      </c>
      <c r="D39" s="254"/>
      <c r="E39" s="254"/>
      <c r="F39" s="254"/>
      <c r="G39" s="254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53" t="str">
        <f>C39</f>
        <v>- náklady na provedení skutečného zaměření stavby v rozsahu nezbytném pro zápis změny do katastru nemovitostí.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9">
        <v>12</v>
      </c>
      <c r="B40" s="240" t="s">
        <v>181</v>
      </c>
      <c r="C40" s="258" t="s">
        <v>182</v>
      </c>
      <c r="D40" s="241" t="s">
        <v>131</v>
      </c>
      <c r="E40" s="242">
        <v>1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4"/>
      <c r="S40" s="244" t="s">
        <v>132</v>
      </c>
      <c r="T40" s="245" t="s">
        <v>133</v>
      </c>
      <c r="U40" s="230">
        <v>0</v>
      </c>
      <c r="V40" s="230">
        <f>ROUND(E40*U40,2)</f>
        <v>0</v>
      </c>
      <c r="W40" s="230"/>
      <c r="X40" s="230" t="s">
        <v>146</v>
      </c>
      <c r="Y40" s="230" t="s">
        <v>135</v>
      </c>
      <c r="Z40" s="210"/>
      <c r="AA40" s="210"/>
      <c r="AB40" s="210"/>
      <c r="AC40" s="210"/>
      <c r="AD40" s="210"/>
      <c r="AE40" s="210"/>
      <c r="AF40" s="210"/>
      <c r="AG40" s="210" t="s">
        <v>147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2" x14ac:dyDescent="0.2">
      <c r="A41" s="227"/>
      <c r="B41" s="228"/>
      <c r="C41" s="259" t="s">
        <v>183</v>
      </c>
      <c r="D41" s="254"/>
      <c r="E41" s="254"/>
      <c r="F41" s="254"/>
      <c r="G41" s="254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53" t="str">
        <f>C41</f>
        <v>Fotodokumentace stavby před zahájením stavby, v průběhu výstavby a po stavbě. Zařazení fotek do fotoalba v časové posloupnosti a popisem činnosti a číslem objektů v listinné a digitální podobě.</v>
      </c>
      <c r="BB41" s="210"/>
      <c r="BC41" s="210"/>
      <c r="BD41" s="210"/>
      <c r="BE41" s="210"/>
      <c r="BF41" s="210"/>
      <c r="BG41" s="210"/>
      <c r="BH41" s="210"/>
    </row>
    <row r="42" spans="1:60" ht="33.75" outlineLevel="3" x14ac:dyDescent="0.2">
      <c r="A42" s="227"/>
      <c r="B42" s="228"/>
      <c r="C42" s="260" t="s">
        <v>184</v>
      </c>
      <c r="D42" s="255"/>
      <c r="E42" s="255"/>
      <c r="F42" s="255"/>
      <c r="G42" s="255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53" t="str">
        <f>C42</f>
        <v>Zhotovitel zaznamená průběh prací. Fotky budou dokládat postup prací po jednotlivých dnech a fakturovaných položkách, nasazení jednotlivých mechanizmů, prováděných zkouškách, bude předáno na CD s popisem po jednotlivých dnech.</v>
      </c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3"/>
      <c r="B43" s="4"/>
      <c r="C43" s="261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113</v>
      </c>
    </row>
    <row r="44" spans="1:60" x14ac:dyDescent="0.2">
      <c r="A44" s="213"/>
      <c r="B44" s="214" t="s">
        <v>31</v>
      </c>
      <c r="C44" s="262"/>
      <c r="D44" s="215"/>
      <c r="E44" s="216"/>
      <c r="F44" s="216"/>
      <c r="G44" s="238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185</v>
      </c>
    </row>
    <row r="45" spans="1:60" x14ac:dyDescent="0.2">
      <c r="A45" s="3"/>
      <c r="B45" s="4"/>
      <c r="C45" s="261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3"/>
      <c r="B46" s="4"/>
      <c r="C46" s="261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17" t="s">
        <v>186</v>
      </c>
      <c r="B47" s="217"/>
      <c r="C47" s="263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18"/>
      <c r="B48" s="219"/>
      <c r="C48" s="264"/>
      <c r="D48" s="219"/>
      <c r="E48" s="219"/>
      <c r="F48" s="219"/>
      <c r="G48" s="22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187</v>
      </c>
    </row>
    <row r="49" spans="1:33" x14ac:dyDescent="0.2">
      <c r="A49" s="221"/>
      <c r="B49" s="222"/>
      <c r="C49" s="265"/>
      <c r="D49" s="222"/>
      <c r="E49" s="222"/>
      <c r="F49" s="222"/>
      <c r="G49" s="2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21"/>
      <c r="B50" s="222"/>
      <c r="C50" s="265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21"/>
      <c r="B51" s="222"/>
      <c r="C51" s="265"/>
      <c r="D51" s="222"/>
      <c r="E51" s="222"/>
      <c r="F51" s="222"/>
      <c r="G51" s="2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24"/>
      <c r="B52" s="225"/>
      <c r="C52" s="266"/>
      <c r="D52" s="225"/>
      <c r="E52" s="225"/>
      <c r="F52" s="225"/>
      <c r="G52" s="22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3"/>
      <c r="B53" s="4"/>
      <c r="C53" s="26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C54" s="267"/>
      <c r="D54" s="10"/>
      <c r="AG54" t="s">
        <v>188</v>
      </c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QT9ge+MUiDQwURnsF4v6nyPbvwLMlsl4zFaszfD9Nom/s/rwFcXuhZz7H6rVwAplvdKT1v3yxTe413kWBzkJQ==" saltValue="InsZpZ7FzpzqlpP47B3lDg==" spinCount="100000" sheet="1" formatRows="0"/>
  <mergeCells count="28">
    <mergeCell ref="C35:G35"/>
    <mergeCell ref="C36:G36"/>
    <mergeCell ref="C37:G37"/>
    <mergeCell ref="C39:G39"/>
    <mergeCell ref="C41:G41"/>
    <mergeCell ref="C42:G42"/>
    <mergeCell ref="C28:G28"/>
    <mergeCell ref="C29:G29"/>
    <mergeCell ref="C30:G30"/>
    <mergeCell ref="C31:G31"/>
    <mergeCell ref="C32:G32"/>
    <mergeCell ref="C33:G33"/>
    <mergeCell ref="C19:G19"/>
    <mergeCell ref="C21:G21"/>
    <mergeCell ref="C23:G23"/>
    <mergeCell ref="C25:G25"/>
    <mergeCell ref="C26:G26"/>
    <mergeCell ref="C27:G27"/>
    <mergeCell ref="A1:G1"/>
    <mergeCell ref="C2:G2"/>
    <mergeCell ref="C3:G3"/>
    <mergeCell ref="C4:G4"/>
    <mergeCell ref="A47:C47"/>
    <mergeCell ref="A48:G52"/>
    <mergeCell ref="C11:G11"/>
    <mergeCell ref="C14:G14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AA7E-5851-4E77-A159-6FE44E0EDB6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9</v>
      </c>
      <c r="B3" s="48" t="s">
        <v>64</v>
      </c>
      <c r="C3" s="199" t="s">
        <v>65</v>
      </c>
      <c r="D3" s="197"/>
      <c r="E3" s="197"/>
      <c r="F3" s="197"/>
      <c r="G3" s="198"/>
      <c r="AC3" s="174" t="s">
        <v>102</v>
      </c>
      <c r="AG3" t="s">
        <v>103</v>
      </c>
    </row>
    <row r="4" spans="1:60" ht="24.95" customHeight="1" x14ac:dyDescent="0.2">
      <c r="A4" s="200" t="s">
        <v>10</v>
      </c>
      <c r="B4" s="201" t="s">
        <v>62</v>
      </c>
      <c r="C4" s="202" t="s">
        <v>67</v>
      </c>
      <c r="D4" s="203"/>
      <c r="E4" s="203"/>
      <c r="F4" s="203"/>
      <c r="G4" s="204"/>
      <c r="AG4" t="s">
        <v>104</v>
      </c>
    </row>
    <row r="5" spans="1:60" x14ac:dyDescent="0.2">
      <c r="D5" s="10"/>
    </row>
    <row r="6" spans="1:60" ht="38.25" x14ac:dyDescent="0.2">
      <c r="A6" s="206" t="s">
        <v>105</v>
      </c>
      <c r="B6" s="208" t="s">
        <v>106</v>
      </c>
      <c r="C6" s="208" t="s">
        <v>107</v>
      </c>
      <c r="D6" s="207" t="s">
        <v>108</v>
      </c>
      <c r="E6" s="206" t="s">
        <v>109</v>
      </c>
      <c r="F6" s="205" t="s">
        <v>110</v>
      </c>
      <c r="G6" s="206" t="s">
        <v>31</v>
      </c>
      <c r="H6" s="209" t="s">
        <v>32</v>
      </c>
      <c r="I6" s="209" t="s">
        <v>111</v>
      </c>
      <c r="J6" s="209" t="s">
        <v>33</v>
      </c>
      <c r="K6" s="209" t="s">
        <v>112</v>
      </c>
      <c r="L6" s="209" t="s">
        <v>113</v>
      </c>
      <c r="M6" s="209" t="s">
        <v>114</v>
      </c>
      <c r="N6" s="209" t="s">
        <v>115</v>
      </c>
      <c r="O6" s="209" t="s">
        <v>116</v>
      </c>
      <c r="P6" s="209" t="s">
        <v>117</v>
      </c>
      <c r="Q6" s="209" t="s">
        <v>118</v>
      </c>
      <c r="R6" s="209" t="s">
        <v>119</v>
      </c>
      <c r="S6" s="209" t="s">
        <v>120</v>
      </c>
      <c r="T6" s="209" t="s">
        <v>121</v>
      </c>
      <c r="U6" s="209" t="s">
        <v>122</v>
      </c>
      <c r="V6" s="209" t="s">
        <v>123</v>
      </c>
      <c r="W6" s="209" t="s">
        <v>124</v>
      </c>
      <c r="X6" s="209" t="s">
        <v>125</v>
      </c>
      <c r="Y6" s="209" t="s">
        <v>126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127</v>
      </c>
      <c r="B8" s="233" t="s">
        <v>72</v>
      </c>
      <c r="C8" s="256" t="s">
        <v>73</v>
      </c>
      <c r="D8" s="234"/>
      <c r="E8" s="235"/>
      <c r="F8" s="236"/>
      <c r="G8" s="236">
        <f>SUMIF(AG9:AG20,"&lt;&gt;NOR",G9:G20)</f>
        <v>0</v>
      </c>
      <c r="H8" s="236"/>
      <c r="I8" s="236">
        <f>SUM(I9:I20)</f>
        <v>0</v>
      </c>
      <c r="J8" s="236"/>
      <c r="K8" s="236">
        <f>SUM(K9:K20)</f>
        <v>0</v>
      </c>
      <c r="L8" s="236"/>
      <c r="M8" s="236">
        <f>SUM(M9:M20)</f>
        <v>0</v>
      </c>
      <c r="N8" s="235"/>
      <c r="O8" s="235">
        <f>SUM(O9:O20)</f>
        <v>0</v>
      </c>
      <c r="P8" s="235"/>
      <c r="Q8" s="235">
        <f>SUM(Q9:Q20)</f>
        <v>109.82</v>
      </c>
      <c r="R8" s="236"/>
      <c r="S8" s="236"/>
      <c r="T8" s="237"/>
      <c r="U8" s="231"/>
      <c r="V8" s="231">
        <f>SUM(V9:V20)</f>
        <v>41.58</v>
      </c>
      <c r="W8" s="231"/>
      <c r="X8" s="231"/>
      <c r="Y8" s="231"/>
      <c r="AG8" t="s">
        <v>128</v>
      </c>
    </row>
    <row r="9" spans="1:60" outlineLevel="1" x14ac:dyDescent="0.2">
      <c r="A9" s="239">
        <v>1</v>
      </c>
      <c r="B9" s="240" t="s">
        <v>189</v>
      </c>
      <c r="C9" s="258" t="s">
        <v>190</v>
      </c>
      <c r="D9" s="241" t="s">
        <v>191</v>
      </c>
      <c r="E9" s="242">
        <v>61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0.22</v>
      </c>
      <c r="Q9" s="242">
        <f>ROUND(E9*P9,2)</f>
        <v>13.42</v>
      </c>
      <c r="R9" s="244"/>
      <c r="S9" s="244" t="s">
        <v>192</v>
      </c>
      <c r="T9" s="245" t="s">
        <v>192</v>
      </c>
      <c r="U9" s="230">
        <v>0.05</v>
      </c>
      <c r="V9" s="230">
        <f>ROUND(E9*U9,2)</f>
        <v>3.05</v>
      </c>
      <c r="W9" s="230"/>
      <c r="X9" s="230" t="s">
        <v>134</v>
      </c>
      <c r="Y9" s="230" t="s">
        <v>135</v>
      </c>
      <c r="Z9" s="210"/>
      <c r="AA9" s="210"/>
      <c r="AB9" s="210"/>
      <c r="AC9" s="210"/>
      <c r="AD9" s="210"/>
      <c r="AE9" s="210"/>
      <c r="AF9" s="210"/>
      <c r="AG9" s="210" t="s">
        <v>136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72" t="s">
        <v>446</v>
      </c>
      <c r="D10" s="268"/>
      <c r="E10" s="269">
        <v>61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194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2</v>
      </c>
      <c r="B11" s="240" t="s">
        <v>447</v>
      </c>
      <c r="C11" s="258" t="s">
        <v>448</v>
      </c>
      <c r="D11" s="241" t="s">
        <v>191</v>
      </c>
      <c r="E11" s="242">
        <v>73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0.33</v>
      </c>
      <c r="Q11" s="242">
        <f>ROUND(E11*P11,2)</f>
        <v>24.09</v>
      </c>
      <c r="R11" s="244"/>
      <c r="S11" s="244" t="s">
        <v>192</v>
      </c>
      <c r="T11" s="245" t="s">
        <v>192</v>
      </c>
      <c r="U11" s="230">
        <v>0.06</v>
      </c>
      <c r="V11" s="230">
        <f>ROUND(E11*U11,2)</f>
        <v>4.38</v>
      </c>
      <c r="W11" s="230"/>
      <c r="X11" s="230" t="s">
        <v>134</v>
      </c>
      <c r="Y11" s="230" t="s">
        <v>135</v>
      </c>
      <c r="Z11" s="210"/>
      <c r="AA11" s="210"/>
      <c r="AB11" s="210"/>
      <c r="AC11" s="210"/>
      <c r="AD11" s="210"/>
      <c r="AE11" s="210"/>
      <c r="AF11" s="210"/>
      <c r="AG11" s="210" t="s">
        <v>136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72" t="s">
        <v>346</v>
      </c>
      <c r="D12" s="268"/>
      <c r="E12" s="269">
        <v>12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194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72" t="s">
        <v>449</v>
      </c>
      <c r="D13" s="268"/>
      <c r="E13" s="269">
        <v>61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194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9">
        <v>3</v>
      </c>
      <c r="B14" s="240" t="s">
        <v>450</v>
      </c>
      <c r="C14" s="258" t="s">
        <v>451</v>
      </c>
      <c r="D14" s="241" t="s">
        <v>191</v>
      </c>
      <c r="E14" s="242">
        <v>61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0</v>
      </c>
      <c r="O14" s="242">
        <f>ROUND(E14*N14,2)</f>
        <v>0</v>
      </c>
      <c r="P14" s="242">
        <v>0.22</v>
      </c>
      <c r="Q14" s="242">
        <f>ROUND(E14*P14,2)</f>
        <v>13.42</v>
      </c>
      <c r="R14" s="244"/>
      <c r="S14" s="244" t="s">
        <v>192</v>
      </c>
      <c r="T14" s="245" t="s">
        <v>192</v>
      </c>
      <c r="U14" s="230">
        <v>7.0000000000000007E-2</v>
      </c>
      <c r="V14" s="230">
        <f>ROUND(E14*U14,2)</f>
        <v>4.2699999999999996</v>
      </c>
      <c r="W14" s="230"/>
      <c r="X14" s="230" t="s">
        <v>134</v>
      </c>
      <c r="Y14" s="230" t="s">
        <v>135</v>
      </c>
      <c r="Z14" s="210"/>
      <c r="AA14" s="210"/>
      <c r="AB14" s="210"/>
      <c r="AC14" s="210"/>
      <c r="AD14" s="210"/>
      <c r="AE14" s="210"/>
      <c r="AF14" s="210"/>
      <c r="AG14" s="210" t="s">
        <v>136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72" t="s">
        <v>449</v>
      </c>
      <c r="D15" s="268"/>
      <c r="E15" s="269">
        <v>61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194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6">
        <v>4</v>
      </c>
      <c r="B16" s="247" t="s">
        <v>199</v>
      </c>
      <c r="C16" s="257" t="s">
        <v>200</v>
      </c>
      <c r="D16" s="248" t="s">
        <v>191</v>
      </c>
      <c r="E16" s="249">
        <v>168.5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0.22</v>
      </c>
      <c r="Q16" s="249">
        <f>ROUND(E16*P16,2)</f>
        <v>37.07</v>
      </c>
      <c r="R16" s="251"/>
      <c r="S16" s="251" t="s">
        <v>192</v>
      </c>
      <c r="T16" s="252" t="s">
        <v>192</v>
      </c>
      <c r="U16" s="230">
        <v>0.12</v>
      </c>
      <c r="V16" s="230">
        <f>ROUND(E16*U16,2)</f>
        <v>20.22</v>
      </c>
      <c r="W16" s="230"/>
      <c r="X16" s="230" t="s">
        <v>134</v>
      </c>
      <c r="Y16" s="230" t="s">
        <v>135</v>
      </c>
      <c r="Z16" s="210"/>
      <c r="AA16" s="210"/>
      <c r="AB16" s="210"/>
      <c r="AC16" s="210"/>
      <c r="AD16" s="210"/>
      <c r="AE16" s="210"/>
      <c r="AF16" s="210"/>
      <c r="AG16" s="210" t="s">
        <v>136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9">
        <v>5</v>
      </c>
      <c r="B17" s="240" t="s">
        <v>202</v>
      </c>
      <c r="C17" s="258" t="s">
        <v>203</v>
      </c>
      <c r="D17" s="241" t="s">
        <v>204</v>
      </c>
      <c r="E17" s="242">
        <v>66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0</v>
      </c>
      <c r="O17" s="242">
        <f>ROUND(E17*N17,2)</f>
        <v>0</v>
      </c>
      <c r="P17" s="242">
        <v>0.27</v>
      </c>
      <c r="Q17" s="242">
        <f>ROUND(E17*P17,2)</f>
        <v>17.82</v>
      </c>
      <c r="R17" s="244"/>
      <c r="S17" s="244" t="s">
        <v>192</v>
      </c>
      <c r="T17" s="245" t="s">
        <v>192</v>
      </c>
      <c r="U17" s="230">
        <v>0.123</v>
      </c>
      <c r="V17" s="230">
        <f>ROUND(E17*U17,2)</f>
        <v>8.1199999999999992</v>
      </c>
      <c r="W17" s="230"/>
      <c r="X17" s="230" t="s">
        <v>134</v>
      </c>
      <c r="Y17" s="230" t="s">
        <v>135</v>
      </c>
      <c r="Z17" s="210"/>
      <c r="AA17" s="210"/>
      <c r="AB17" s="210"/>
      <c r="AC17" s="210"/>
      <c r="AD17" s="210"/>
      <c r="AE17" s="210"/>
      <c r="AF17" s="210"/>
      <c r="AG17" s="210" t="s">
        <v>136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72" t="s">
        <v>452</v>
      </c>
      <c r="D18" s="268"/>
      <c r="E18" s="269">
        <v>66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194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9">
        <v>6</v>
      </c>
      <c r="B19" s="240" t="s">
        <v>205</v>
      </c>
      <c r="C19" s="258" t="s">
        <v>206</v>
      </c>
      <c r="D19" s="241" t="s">
        <v>207</v>
      </c>
      <c r="E19" s="242">
        <v>2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0</v>
      </c>
      <c r="O19" s="242">
        <f>ROUND(E19*N19,2)</f>
        <v>0</v>
      </c>
      <c r="P19" s="242">
        <v>2</v>
      </c>
      <c r="Q19" s="242">
        <f>ROUND(E19*P19,2)</f>
        <v>4</v>
      </c>
      <c r="R19" s="244"/>
      <c r="S19" s="244" t="s">
        <v>192</v>
      </c>
      <c r="T19" s="245" t="s">
        <v>192</v>
      </c>
      <c r="U19" s="230">
        <v>0.77</v>
      </c>
      <c r="V19" s="230">
        <f>ROUND(E19*U19,2)</f>
        <v>1.54</v>
      </c>
      <c r="W19" s="230"/>
      <c r="X19" s="230" t="s">
        <v>134</v>
      </c>
      <c r="Y19" s="230" t="s">
        <v>135</v>
      </c>
      <c r="Z19" s="210"/>
      <c r="AA19" s="210"/>
      <c r="AB19" s="210"/>
      <c r="AC19" s="210"/>
      <c r="AD19" s="210"/>
      <c r="AE19" s="210"/>
      <c r="AF19" s="210"/>
      <c r="AG19" s="210" t="s">
        <v>136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72" t="s">
        <v>453</v>
      </c>
      <c r="D20" s="268"/>
      <c r="E20" s="269">
        <v>2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194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2" t="s">
        <v>127</v>
      </c>
      <c r="B21" s="233" t="s">
        <v>74</v>
      </c>
      <c r="C21" s="256" t="s">
        <v>75</v>
      </c>
      <c r="D21" s="234"/>
      <c r="E21" s="235"/>
      <c r="F21" s="236"/>
      <c r="G21" s="236">
        <f>SUMIF(AG22:AG47,"&lt;&gt;NOR",G22:G47)</f>
        <v>0</v>
      </c>
      <c r="H21" s="236"/>
      <c r="I21" s="236">
        <f>SUM(I22:I47)</f>
        <v>0</v>
      </c>
      <c r="J21" s="236"/>
      <c r="K21" s="236">
        <f>SUM(K22:K47)</f>
        <v>0</v>
      </c>
      <c r="L21" s="236"/>
      <c r="M21" s="236">
        <f>SUM(M22:M47)</f>
        <v>0</v>
      </c>
      <c r="N21" s="235"/>
      <c r="O21" s="235">
        <f>SUM(O22:O47)</f>
        <v>346.95</v>
      </c>
      <c r="P21" s="235"/>
      <c r="Q21" s="235">
        <f>SUM(Q22:Q47)</f>
        <v>0</v>
      </c>
      <c r="R21" s="236"/>
      <c r="S21" s="236"/>
      <c r="T21" s="237"/>
      <c r="U21" s="231"/>
      <c r="V21" s="231">
        <f>SUM(V22:V47)</f>
        <v>51.449999999999996</v>
      </c>
      <c r="W21" s="231"/>
      <c r="X21" s="231"/>
      <c r="Y21" s="231"/>
      <c r="AG21" t="s">
        <v>128</v>
      </c>
    </row>
    <row r="22" spans="1:60" outlineLevel="1" x14ac:dyDescent="0.2">
      <c r="A22" s="239">
        <v>7</v>
      </c>
      <c r="B22" s="240" t="s">
        <v>209</v>
      </c>
      <c r="C22" s="258" t="s">
        <v>210</v>
      </c>
      <c r="D22" s="241" t="s">
        <v>207</v>
      </c>
      <c r="E22" s="242">
        <v>33.876989999999999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4"/>
      <c r="S22" s="244" t="s">
        <v>192</v>
      </c>
      <c r="T22" s="245" t="s">
        <v>192</v>
      </c>
      <c r="U22" s="230">
        <v>0.42199999999999999</v>
      </c>
      <c r="V22" s="230">
        <f>ROUND(E22*U22,2)</f>
        <v>14.3</v>
      </c>
      <c r="W22" s="230"/>
      <c r="X22" s="230" t="s">
        <v>134</v>
      </c>
      <c r="Y22" s="230" t="s">
        <v>135</v>
      </c>
      <c r="Z22" s="210"/>
      <c r="AA22" s="210"/>
      <c r="AB22" s="210"/>
      <c r="AC22" s="210"/>
      <c r="AD22" s="210"/>
      <c r="AE22" s="210"/>
      <c r="AF22" s="210"/>
      <c r="AG22" s="210" t="s">
        <v>136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72" t="s">
        <v>454</v>
      </c>
      <c r="D23" s="268"/>
      <c r="E23" s="269">
        <v>32.868989999999997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194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72" t="s">
        <v>213</v>
      </c>
      <c r="D24" s="268"/>
      <c r="E24" s="269">
        <v>5.8079999999999998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194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72" t="s">
        <v>455</v>
      </c>
      <c r="D25" s="268"/>
      <c r="E25" s="269">
        <v>-4.8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194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9">
        <v>8</v>
      </c>
      <c r="B26" s="240" t="s">
        <v>215</v>
      </c>
      <c r="C26" s="258" t="s">
        <v>216</v>
      </c>
      <c r="D26" s="241" t="s">
        <v>207</v>
      </c>
      <c r="E26" s="242">
        <v>11.856949999999999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4"/>
      <c r="S26" s="244" t="s">
        <v>192</v>
      </c>
      <c r="T26" s="245" t="s">
        <v>192</v>
      </c>
      <c r="U26" s="230">
        <v>0.09</v>
      </c>
      <c r="V26" s="230">
        <f>ROUND(E26*U26,2)</f>
        <v>1.07</v>
      </c>
      <c r="W26" s="230"/>
      <c r="X26" s="230" t="s">
        <v>134</v>
      </c>
      <c r="Y26" s="230" t="s">
        <v>135</v>
      </c>
      <c r="Z26" s="210"/>
      <c r="AA26" s="210"/>
      <c r="AB26" s="210"/>
      <c r="AC26" s="210"/>
      <c r="AD26" s="210"/>
      <c r="AE26" s="210"/>
      <c r="AF26" s="210"/>
      <c r="AG26" s="210" t="s">
        <v>136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72" t="s">
        <v>456</v>
      </c>
      <c r="D27" s="268"/>
      <c r="E27" s="269">
        <v>11.856949999999999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194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9">
        <v>9</v>
      </c>
      <c r="B28" s="240" t="s">
        <v>218</v>
      </c>
      <c r="C28" s="258" t="s">
        <v>219</v>
      </c>
      <c r="D28" s="241" t="s">
        <v>207</v>
      </c>
      <c r="E28" s="242">
        <v>25.6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4"/>
      <c r="S28" s="244" t="s">
        <v>192</v>
      </c>
      <c r="T28" s="245" t="s">
        <v>192</v>
      </c>
      <c r="U28" s="230">
        <v>0.23</v>
      </c>
      <c r="V28" s="230">
        <f>ROUND(E28*U28,2)</f>
        <v>5.89</v>
      </c>
      <c r="W28" s="230"/>
      <c r="X28" s="230" t="s">
        <v>134</v>
      </c>
      <c r="Y28" s="230" t="s">
        <v>135</v>
      </c>
      <c r="Z28" s="210"/>
      <c r="AA28" s="210"/>
      <c r="AB28" s="210"/>
      <c r="AC28" s="210"/>
      <c r="AD28" s="210"/>
      <c r="AE28" s="210"/>
      <c r="AF28" s="210"/>
      <c r="AG28" s="210" t="s">
        <v>136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72" t="s">
        <v>457</v>
      </c>
      <c r="D29" s="268"/>
      <c r="E29" s="269">
        <v>25.6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194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9">
        <v>10</v>
      </c>
      <c r="B30" s="240" t="s">
        <v>221</v>
      </c>
      <c r="C30" s="258" t="s">
        <v>222</v>
      </c>
      <c r="D30" s="241" t="s">
        <v>207</v>
      </c>
      <c r="E30" s="242">
        <v>12.8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4"/>
      <c r="S30" s="244" t="s">
        <v>192</v>
      </c>
      <c r="T30" s="245" t="s">
        <v>192</v>
      </c>
      <c r="U30" s="230">
        <v>0.38979999999999998</v>
      </c>
      <c r="V30" s="230">
        <f>ROUND(E30*U30,2)</f>
        <v>4.99</v>
      </c>
      <c r="W30" s="230"/>
      <c r="X30" s="230" t="s">
        <v>134</v>
      </c>
      <c r="Y30" s="230" t="s">
        <v>135</v>
      </c>
      <c r="Z30" s="210"/>
      <c r="AA30" s="210"/>
      <c r="AB30" s="210"/>
      <c r="AC30" s="210"/>
      <c r="AD30" s="210"/>
      <c r="AE30" s="210"/>
      <c r="AF30" s="210"/>
      <c r="AG30" s="210" t="s">
        <v>136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72" t="s">
        <v>458</v>
      </c>
      <c r="D31" s="268"/>
      <c r="E31" s="269">
        <v>12.8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194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9">
        <v>11</v>
      </c>
      <c r="B32" s="240" t="s">
        <v>224</v>
      </c>
      <c r="C32" s="258" t="s">
        <v>225</v>
      </c>
      <c r="D32" s="241" t="s">
        <v>207</v>
      </c>
      <c r="E32" s="242">
        <v>50.588990000000003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4"/>
      <c r="S32" s="244" t="s">
        <v>192</v>
      </c>
      <c r="T32" s="245" t="s">
        <v>192</v>
      </c>
      <c r="U32" s="230">
        <v>0.01</v>
      </c>
      <c r="V32" s="230">
        <f>ROUND(E32*U32,2)</f>
        <v>0.51</v>
      </c>
      <c r="W32" s="230"/>
      <c r="X32" s="230" t="s">
        <v>134</v>
      </c>
      <c r="Y32" s="230" t="s">
        <v>135</v>
      </c>
      <c r="Z32" s="210"/>
      <c r="AA32" s="210"/>
      <c r="AB32" s="210"/>
      <c r="AC32" s="210"/>
      <c r="AD32" s="210"/>
      <c r="AE32" s="210"/>
      <c r="AF32" s="210"/>
      <c r="AG32" s="210" t="s">
        <v>136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72" t="s">
        <v>459</v>
      </c>
      <c r="D33" s="268"/>
      <c r="E33" s="269">
        <v>33.876989999999999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194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72" t="s">
        <v>460</v>
      </c>
      <c r="D34" s="268"/>
      <c r="E34" s="269">
        <v>25.6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194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72" t="s">
        <v>461</v>
      </c>
      <c r="D35" s="268"/>
      <c r="E35" s="269">
        <v>-8.8879999999999999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194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9">
        <v>12</v>
      </c>
      <c r="B36" s="240" t="s">
        <v>229</v>
      </c>
      <c r="C36" s="258" t="s">
        <v>230</v>
      </c>
      <c r="D36" s="241" t="s">
        <v>207</v>
      </c>
      <c r="E36" s="242">
        <v>157.70437999999999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/>
      <c r="S36" s="244" t="s">
        <v>192</v>
      </c>
      <c r="T36" s="245" t="s">
        <v>192</v>
      </c>
      <c r="U36" s="230">
        <v>0.05</v>
      </c>
      <c r="V36" s="230">
        <f>ROUND(E36*U36,2)</f>
        <v>7.89</v>
      </c>
      <c r="W36" s="230"/>
      <c r="X36" s="230" t="s">
        <v>134</v>
      </c>
      <c r="Y36" s="230" t="s">
        <v>135</v>
      </c>
      <c r="Z36" s="210"/>
      <c r="AA36" s="210"/>
      <c r="AB36" s="210"/>
      <c r="AC36" s="210"/>
      <c r="AD36" s="210"/>
      <c r="AE36" s="210"/>
      <c r="AF36" s="210"/>
      <c r="AG36" s="210" t="s">
        <v>136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72" t="s">
        <v>462</v>
      </c>
      <c r="D37" s="268"/>
      <c r="E37" s="269">
        <v>157.70437999999999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194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9">
        <v>13</v>
      </c>
      <c r="B38" s="240" t="s">
        <v>232</v>
      </c>
      <c r="C38" s="258" t="s">
        <v>233</v>
      </c>
      <c r="D38" s="241" t="s">
        <v>207</v>
      </c>
      <c r="E38" s="242">
        <v>50.588990000000003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/>
      <c r="S38" s="244" t="s">
        <v>192</v>
      </c>
      <c r="T38" s="245" t="s">
        <v>192</v>
      </c>
      <c r="U38" s="230">
        <v>8.9999999999999993E-3</v>
      </c>
      <c r="V38" s="230">
        <f>ROUND(E38*U38,2)</f>
        <v>0.46</v>
      </c>
      <c r="W38" s="230"/>
      <c r="X38" s="230" t="s">
        <v>134</v>
      </c>
      <c r="Y38" s="230" t="s">
        <v>135</v>
      </c>
      <c r="Z38" s="210"/>
      <c r="AA38" s="210"/>
      <c r="AB38" s="210"/>
      <c r="AC38" s="210"/>
      <c r="AD38" s="210"/>
      <c r="AE38" s="210"/>
      <c r="AF38" s="210"/>
      <c r="AG38" s="210" t="s">
        <v>136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27"/>
      <c r="B39" s="228"/>
      <c r="C39" s="272" t="s">
        <v>463</v>
      </c>
      <c r="D39" s="268"/>
      <c r="E39" s="269">
        <v>50.588990000000003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194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9">
        <v>14</v>
      </c>
      <c r="B40" s="240" t="s">
        <v>235</v>
      </c>
      <c r="C40" s="258" t="s">
        <v>236</v>
      </c>
      <c r="D40" s="241" t="s">
        <v>207</v>
      </c>
      <c r="E40" s="242">
        <v>8.8879999999999999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4"/>
      <c r="S40" s="244" t="s">
        <v>192</v>
      </c>
      <c r="T40" s="245" t="s">
        <v>192</v>
      </c>
      <c r="U40" s="230">
        <v>1.1499999999999999</v>
      </c>
      <c r="V40" s="230">
        <f>ROUND(E40*U40,2)</f>
        <v>10.220000000000001</v>
      </c>
      <c r="W40" s="230"/>
      <c r="X40" s="230" t="s">
        <v>134</v>
      </c>
      <c r="Y40" s="230" t="s">
        <v>135</v>
      </c>
      <c r="Z40" s="210"/>
      <c r="AA40" s="210"/>
      <c r="AB40" s="210"/>
      <c r="AC40" s="210"/>
      <c r="AD40" s="210"/>
      <c r="AE40" s="210"/>
      <c r="AF40" s="210"/>
      <c r="AG40" s="210" t="s">
        <v>136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27"/>
      <c r="B41" s="228"/>
      <c r="C41" s="272" t="s">
        <v>464</v>
      </c>
      <c r="D41" s="268"/>
      <c r="E41" s="269">
        <v>8.8879999999999999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194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9">
        <v>15</v>
      </c>
      <c r="B42" s="240" t="s">
        <v>238</v>
      </c>
      <c r="C42" s="258" t="s">
        <v>239</v>
      </c>
      <c r="D42" s="241" t="s">
        <v>191</v>
      </c>
      <c r="E42" s="242">
        <v>204.1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4"/>
      <c r="S42" s="244" t="s">
        <v>192</v>
      </c>
      <c r="T42" s="245" t="s">
        <v>192</v>
      </c>
      <c r="U42" s="230">
        <v>0.03</v>
      </c>
      <c r="V42" s="230">
        <f>ROUND(E42*U42,2)</f>
        <v>6.12</v>
      </c>
      <c r="W42" s="230"/>
      <c r="X42" s="230" t="s">
        <v>134</v>
      </c>
      <c r="Y42" s="230" t="s">
        <v>135</v>
      </c>
      <c r="Z42" s="210"/>
      <c r="AA42" s="210"/>
      <c r="AB42" s="210"/>
      <c r="AC42" s="210"/>
      <c r="AD42" s="210"/>
      <c r="AE42" s="210"/>
      <c r="AF42" s="210"/>
      <c r="AG42" s="210" t="s">
        <v>136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72" t="s">
        <v>465</v>
      </c>
      <c r="D43" s="268"/>
      <c r="E43" s="269">
        <v>204.1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194</v>
      </c>
      <c r="AH43" s="210">
        <v>5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9">
        <v>16</v>
      </c>
      <c r="B44" s="240" t="s">
        <v>241</v>
      </c>
      <c r="C44" s="258" t="s">
        <v>242</v>
      </c>
      <c r="D44" s="241" t="s">
        <v>207</v>
      </c>
      <c r="E44" s="242">
        <v>50.588990000000003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2">
        <v>0</v>
      </c>
      <c r="O44" s="242">
        <f>ROUND(E44*N44,2)</f>
        <v>0</v>
      </c>
      <c r="P44" s="242">
        <v>0</v>
      </c>
      <c r="Q44" s="242">
        <f>ROUND(E44*P44,2)</f>
        <v>0</v>
      </c>
      <c r="R44" s="244"/>
      <c r="S44" s="244" t="s">
        <v>192</v>
      </c>
      <c r="T44" s="245" t="s">
        <v>192</v>
      </c>
      <c r="U44" s="230">
        <v>0</v>
      </c>
      <c r="V44" s="230">
        <f>ROUND(E44*U44,2)</f>
        <v>0</v>
      </c>
      <c r="W44" s="230"/>
      <c r="X44" s="230" t="s">
        <v>134</v>
      </c>
      <c r="Y44" s="230" t="s">
        <v>135</v>
      </c>
      <c r="Z44" s="210"/>
      <c r="AA44" s="210"/>
      <c r="AB44" s="210"/>
      <c r="AC44" s="210"/>
      <c r="AD44" s="210"/>
      <c r="AE44" s="210"/>
      <c r="AF44" s="210"/>
      <c r="AG44" s="210" t="s">
        <v>136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72" t="s">
        <v>463</v>
      </c>
      <c r="D45" s="268"/>
      <c r="E45" s="269">
        <v>50.588990000000003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194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9">
        <v>17</v>
      </c>
      <c r="B46" s="240" t="s">
        <v>243</v>
      </c>
      <c r="C46" s="258" t="s">
        <v>244</v>
      </c>
      <c r="D46" s="241" t="s">
        <v>245</v>
      </c>
      <c r="E46" s="242">
        <v>346.94963000000001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1</v>
      </c>
      <c r="O46" s="242">
        <f>ROUND(E46*N46,2)</f>
        <v>346.95</v>
      </c>
      <c r="P46" s="242">
        <v>0</v>
      </c>
      <c r="Q46" s="242">
        <f>ROUND(E46*P46,2)</f>
        <v>0</v>
      </c>
      <c r="R46" s="244" t="s">
        <v>246</v>
      </c>
      <c r="S46" s="244" t="s">
        <v>192</v>
      </c>
      <c r="T46" s="245" t="s">
        <v>192</v>
      </c>
      <c r="U46" s="230">
        <v>0</v>
      </c>
      <c r="V46" s="230">
        <f>ROUND(E46*U46,2)</f>
        <v>0</v>
      </c>
      <c r="W46" s="230"/>
      <c r="X46" s="230" t="s">
        <v>247</v>
      </c>
      <c r="Y46" s="230" t="s">
        <v>135</v>
      </c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7"/>
      <c r="B47" s="228"/>
      <c r="C47" s="272" t="s">
        <v>466</v>
      </c>
      <c r="D47" s="268"/>
      <c r="E47" s="269">
        <v>346.94963000000001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194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32" t="s">
        <v>127</v>
      </c>
      <c r="B48" s="233" t="s">
        <v>76</v>
      </c>
      <c r="C48" s="256" t="s">
        <v>77</v>
      </c>
      <c r="D48" s="234"/>
      <c r="E48" s="235"/>
      <c r="F48" s="236"/>
      <c r="G48" s="236">
        <f>SUMIF(AG49:AG74,"&lt;&gt;NOR",G49:G74)</f>
        <v>0</v>
      </c>
      <c r="H48" s="236"/>
      <c r="I48" s="236">
        <f>SUM(I49:I74)</f>
        <v>0</v>
      </c>
      <c r="J48" s="236"/>
      <c r="K48" s="236">
        <f>SUM(K49:K74)</f>
        <v>0</v>
      </c>
      <c r="L48" s="236"/>
      <c r="M48" s="236">
        <f>SUM(M49:M74)</f>
        <v>0</v>
      </c>
      <c r="N48" s="235"/>
      <c r="O48" s="235">
        <f>SUM(O49:O74)</f>
        <v>111.53999999999999</v>
      </c>
      <c r="P48" s="235"/>
      <c r="Q48" s="235">
        <f>SUM(Q49:Q74)</f>
        <v>0</v>
      </c>
      <c r="R48" s="236"/>
      <c r="S48" s="236"/>
      <c r="T48" s="237"/>
      <c r="U48" s="231"/>
      <c r="V48" s="231">
        <f>SUM(V49:V74)</f>
        <v>144.01000000000002</v>
      </c>
      <c r="W48" s="231"/>
      <c r="X48" s="231"/>
      <c r="Y48" s="231"/>
      <c r="AG48" t="s">
        <v>128</v>
      </c>
    </row>
    <row r="49" spans="1:60" outlineLevel="1" x14ac:dyDescent="0.2">
      <c r="A49" s="239">
        <v>18</v>
      </c>
      <c r="B49" s="240" t="s">
        <v>250</v>
      </c>
      <c r="C49" s="258" t="s">
        <v>251</v>
      </c>
      <c r="D49" s="241" t="s">
        <v>207</v>
      </c>
      <c r="E49" s="242">
        <v>65.55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2">
        <v>0</v>
      </c>
      <c r="O49" s="242">
        <f>ROUND(E49*N49,2)</f>
        <v>0</v>
      </c>
      <c r="P49" s="242">
        <v>0</v>
      </c>
      <c r="Q49" s="242">
        <f>ROUND(E49*P49,2)</f>
        <v>0</v>
      </c>
      <c r="R49" s="244"/>
      <c r="S49" s="244" t="s">
        <v>192</v>
      </c>
      <c r="T49" s="245" t="s">
        <v>192</v>
      </c>
      <c r="U49" s="230">
        <v>6.7000000000000004E-2</v>
      </c>
      <c r="V49" s="230">
        <f>ROUND(E49*U49,2)</f>
        <v>4.3899999999999997</v>
      </c>
      <c r="W49" s="230"/>
      <c r="X49" s="230" t="s">
        <v>134</v>
      </c>
      <c r="Y49" s="230" t="s">
        <v>135</v>
      </c>
      <c r="Z49" s="210"/>
      <c r="AA49" s="210"/>
      <c r="AB49" s="210"/>
      <c r="AC49" s="210"/>
      <c r="AD49" s="210"/>
      <c r="AE49" s="210"/>
      <c r="AF49" s="210"/>
      <c r="AG49" s="210" t="s">
        <v>136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72" t="s">
        <v>467</v>
      </c>
      <c r="D50" s="268"/>
      <c r="E50" s="269">
        <v>65.55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194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9">
        <v>19</v>
      </c>
      <c r="B51" s="240" t="s">
        <v>253</v>
      </c>
      <c r="C51" s="258" t="s">
        <v>254</v>
      </c>
      <c r="D51" s="241" t="s">
        <v>191</v>
      </c>
      <c r="E51" s="242">
        <v>437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4"/>
      <c r="S51" s="244" t="s">
        <v>192</v>
      </c>
      <c r="T51" s="245" t="s">
        <v>192</v>
      </c>
      <c r="U51" s="230">
        <v>2.1000000000000001E-2</v>
      </c>
      <c r="V51" s="230">
        <f>ROUND(E51*U51,2)</f>
        <v>9.18</v>
      </c>
      <c r="W51" s="230"/>
      <c r="X51" s="230" t="s">
        <v>134</v>
      </c>
      <c r="Y51" s="230" t="s">
        <v>135</v>
      </c>
      <c r="Z51" s="210"/>
      <c r="AA51" s="210"/>
      <c r="AB51" s="210"/>
      <c r="AC51" s="210"/>
      <c r="AD51" s="210"/>
      <c r="AE51" s="210"/>
      <c r="AF51" s="210"/>
      <c r="AG51" s="210" t="s">
        <v>136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72" t="s">
        <v>468</v>
      </c>
      <c r="D52" s="268"/>
      <c r="E52" s="269">
        <v>437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194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9">
        <v>20</v>
      </c>
      <c r="B53" s="240" t="s">
        <v>469</v>
      </c>
      <c r="C53" s="258" t="s">
        <v>470</v>
      </c>
      <c r="D53" s="241" t="s">
        <v>191</v>
      </c>
      <c r="E53" s="242">
        <v>437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2">
        <v>0</v>
      </c>
      <c r="O53" s="242">
        <f>ROUND(E53*N53,2)</f>
        <v>0</v>
      </c>
      <c r="P53" s="242">
        <v>0</v>
      </c>
      <c r="Q53" s="242">
        <f>ROUND(E53*P53,2)</f>
        <v>0</v>
      </c>
      <c r="R53" s="244"/>
      <c r="S53" s="244" t="s">
        <v>192</v>
      </c>
      <c r="T53" s="245" t="s">
        <v>192</v>
      </c>
      <c r="U53" s="230">
        <v>0.17699999999999999</v>
      </c>
      <c r="V53" s="230">
        <f>ROUND(E53*U53,2)</f>
        <v>77.349999999999994</v>
      </c>
      <c r="W53" s="230"/>
      <c r="X53" s="230" t="s">
        <v>134</v>
      </c>
      <c r="Y53" s="230" t="s">
        <v>135</v>
      </c>
      <c r="Z53" s="210"/>
      <c r="AA53" s="210"/>
      <c r="AB53" s="210"/>
      <c r="AC53" s="210"/>
      <c r="AD53" s="210"/>
      <c r="AE53" s="210"/>
      <c r="AF53" s="210"/>
      <c r="AG53" s="210" t="s">
        <v>258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27"/>
      <c r="B54" s="228"/>
      <c r="C54" s="272" t="s">
        <v>471</v>
      </c>
      <c r="D54" s="268"/>
      <c r="E54" s="269">
        <v>437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194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9">
        <v>21</v>
      </c>
      <c r="B55" s="240" t="s">
        <v>260</v>
      </c>
      <c r="C55" s="258" t="s">
        <v>261</v>
      </c>
      <c r="D55" s="241" t="s">
        <v>191</v>
      </c>
      <c r="E55" s="242">
        <v>437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2">
        <v>0</v>
      </c>
      <c r="O55" s="242">
        <f>ROUND(E55*N55,2)</f>
        <v>0</v>
      </c>
      <c r="P55" s="242">
        <v>0</v>
      </c>
      <c r="Q55" s="242">
        <f>ROUND(E55*P55,2)</f>
        <v>0</v>
      </c>
      <c r="R55" s="244"/>
      <c r="S55" s="244" t="s">
        <v>192</v>
      </c>
      <c r="T55" s="245" t="s">
        <v>192</v>
      </c>
      <c r="U55" s="230">
        <v>0.09</v>
      </c>
      <c r="V55" s="230">
        <f>ROUND(E55*U55,2)</f>
        <v>39.33</v>
      </c>
      <c r="W55" s="230"/>
      <c r="X55" s="230" t="s">
        <v>134</v>
      </c>
      <c r="Y55" s="230" t="s">
        <v>135</v>
      </c>
      <c r="Z55" s="210"/>
      <c r="AA55" s="210"/>
      <c r="AB55" s="210"/>
      <c r="AC55" s="210"/>
      <c r="AD55" s="210"/>
      <c r="AE55" s="210"/>
      <c r="AF55" s="210"/>
      <c r="AG55" s="210" t="s">
        <v>136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72" t="s">
        <v>471</v>
      </c>
      <c r="D56" s="268"/>
      <c r="E56" s="269">
        <v>437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194</v>
      </c>
      <c r="AH56" s="210">
        <v>5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9">
        <v>22</v>
      </c>
      <c r="B57" s="240" t="s">
        <v>262</v>
      </c>
      <c r="C57" s="258" t="s">
        <v>263</v>
      </c>
      <c r="D57" s="241" t="s">
        <v>191</v>
      </c>
      <c r="E57" s="242">
        <v>437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2">
        <v>0</v>
      </c>
      <c r="O57" s="242">
        <f>ROUND(E57*N57,2)</f>
        <v>0</v>
      </c>
      <c r="P57" s="242">
        <v>0</v>
      </c>
      <c r="Q57" s="242">
        <f>ROUND(E57*P57,2)</f>
        <v>0</v>
      </c>
      <c r="R57" s="244"/>
      <c r="S57" s="244" t="s">
        <v>192</v>
      </c>
      <c r="T57" s="245" t="s">
        <v>192</v>
      </c>
      <c r="U57" s="230">
        <v>2E-3</v>
      </c>
      <c r="V57" s="230">
        <f>ROUND(E57*U57,2)</f>
        <v>0.87</v>
      </c>
      <c r="W57" s="230"/>
      <c r="X57" s="230" t="s">
        <v>134</v>
      </c>
      <c r="Y57" s="230" t="s">
        <v>135</v>
      </c>
      <c r="Z57" s="210"/>
      <c r="AA57" s="210"/>
      <c r="AB57" s="210"/>
      <c r="AC57" s="210"/>
      <c r="AD57" s="210"/>
      <c r="AE57" s="210"/>
      <c r="AF57" s="210"/>
      <c r="AG57" s="210" t="s">
        <v>136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7"/>
      <c r="B58" s="228"/>
      <c r="C58" s="272" t="s">
        <v>471</v>
      </c>
      <c r="D58" s="268"/>
      <c r="E58" s="269">
        <v>437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194</v>
      </c>
      <c r="AH58" s="210">
        <v>5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9">
        <v>23</v>
      </c>
      <c r="B59" s="240" t="s">
        <v>264</v>
      </c>
      <c r="C59" s="258" t="s">
        <v>265</v>
      </c>
      <c r="D59" s="241" t="s">
        <v>191</v>
      </c>
      <c r="E59" s="242">
        <v>437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2">
        <v>0</v>
      </c>
      <c r="O59" s="242">
        <f>ROUND(E59*N59,2)</f>
        <v>0</v>
      </c>
      <c r="P59" s="242">
        <v>0</v>
      </c>
      <c r="Q59" s="242">
        <f>ROUND(E59*P59,2)</f>
        <v>0</v>
      </c>
      <c r="R59" s="244"/>
      <c r="S59" s="244" t="s">
        <v>192</v>
      </c>
      <c r="T59" s="245" t="s">
        <v>192</v>
      </c>
      <c r="U59" s="230">
        <v>1.4999999999999999E-2</v>
      </c>
      <c r="V59" s="230">
        <f>ROUND(E59*U59,2)</f>
        <v>6.56</v>
      </c>
      <c r="W59" s="230"/>
      <c r="X59" s="230" t="s">
        <v>134</v>
      </c>
      <c r="Y59" s="230" t="s">
        <v>135</v>
      </c>
      <c r="Z59" s="210"/>
      <c r="AA59" s="210"/>
      <c r="AB59" s="210"/>
      <c r="AC59" s="210"/>
      <c r="AD59" s="210"/>
      <c r="AE59" s="210"/>
      <c r="AF59" s="210"/>
      <c r="AG59" s="210" t="s">
        <v>136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72" t="s">
        <v>471</v>
      </c>
      <c r="D60" s="268"/>
      <c r="E60" s="269">
        <v>437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194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9">
        <v>24</v>
      </c>
      <c r="B61" s="240" t="s">
        <v>266</v>
      </c>
      <c r="C61" s="258" t="s">
        <v>267</v>
      </c>
      <c r="D61" s="241" t="s">
        <v>191</v>
      </c>
      <c r="E61" s="242">
        <v>437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0</v>
      </c>
      <c r="O61" s="242">
        <f>ROUND(E61*N61,2)</f>
        <v>0</v>
      </c>
      <c r="P61" s="242">
        <v>0</v>
      </c>
      <c r="Q61" s="242">
        <f>ROUND(E61*P61,2)</f>
        <v>0</v>
      </c>
      <c r="R61" s="244"/>
      <c r="S61" s="244" t="s">
        <v>192</v>
      </c>
      <c r="T61" s="245" t="s">
        <v>192</v>
      </c>
      <c r="U61" s="230">
        <v>1E-3</v>
      </c>
      <c r="V61" s="230">
        <f>ROUND(E61*U61,2)</f>
        <v>0.44</v>
      </c>
      <c r="W61" s="230"/>
      <c r="X61" s="230" t="s">
        <v>134</v>
      </c>
      <c r="Y61" s="230" t="s">
        <v>135</v>
      </c>
      <c r="Z61" s="210"/>
      <c r="AA61" s="210"/>
      <c r="AB61" s="210"/>
      <c r="AC61" s="210"/>
      <c r="AD61" s="210"/>
      <c r="AE61" s="210"/>
      <c r="AF61" s="210"/>
      <c r="AG61" s="210" t="s">
        <v>136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72" t="s">
        <v>471</v>
      </c>
      <c r="D62" s="268"/>
      <c r="E62" s="269">
        <v>437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194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9">
        <v>25</v>
      </c>
      <c r="B63" s="240" t="s">
        <v>268</v>
      </c>
      <c r="C63" s="258" t="s">
        <v>269</v>
      </c>
      <c r="D63" s="241" t="s">
        <v>191</v>
      </c>
      <c r="E63" s="242">
        <v>437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2">
        <v>0</v>
      </c>
      <c r="O63" s="242">
        <f>ROUND(E63*N63,2)</f>
        <v>0</v>
      </c>
      <c r="P63" s="242">
        <v>0</v>
      </c>
      <c r="Q63" s="242">
        <f>ROUND(E63*P63,2)</f>
        <v>0</v>
      </c>
      <c r="R63" s="244"/>
      <c r="S63" s="244" t="s">
        <v>192</v>
      </c>
      <c r="T63" s="245" t="s">
        <v>192</v>
      </c>
      <c r="U63" s="230">
        <v>3.5000000000000001E-3</v>
      </c>
      <c r="V63" s="230">
        <f>ROUND(E63*U63,2)</f>
        <v>1.53</v>
      </c>
      <c r="W63" s="230"/>
      <c r="X63" s="230" t="s">
        <v>134</v>
      </c>
      <c r="Y63" s="230" t="s">
        <v>135</v>
      </c>
      <c r="Z63" s="210"/>
      <c r="AA63" s="210"/>
      <c r="AB63" s="210"/>
      <c r="AC63" s="210"/>
      <c r="AD63" s="210"/>
      <c r="AE63" s="210"/>
      <c r="AF63" s="210"/>
      <c r="AG63" s="210" t="s">
        <v>136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7"/>
      <c r="B64" s="228"/>
      <c r="C64" s="272" t="s">
        <v>471</v>
      </c>
      <c r="D64" s="268"/>
      <c r="E64" s="269">
        <v>437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194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9">
        <v>26</v>
      </c>
      <c r="B65" s="240" t="s">
        <v>270</v>
      </c>
      <c r="C65" s="258" t="s">
        <v>271</v>
      </c>
      <c r="D65" s="241" t="s">
        <v>207</v>
      </c>
      <c r="E65" s="242">
        <v>0.874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2">
        <v>0</v>
      </c>
      <c r="O65" s="242">
        <f>ROUND(E65*N65,2)</f>
        <v>0</v>
      </c>
      <c r="P65" s="242">
        <v>0</v>
      </c>
      <c r="Q65" s="242">
        <f>ROUND(E65*P65,2)</f>
        <v>0</v>
      </c>
      <c r="R65" s="244"/>
      <c r="S65" s="244" t="s">
        <v>192</v>
      </c>
      <c r="T65" s="245" t="s">
        <v>192</v>
      </c>
      <c r="U65" s="230">
        <v>4.9870000000000001</v>
      </c>
      <c r="V65" s="230">
        <f>ROUND(E65*U65,2)</f>
        <v>4.3600000000000003</v>
      </c>
      <c r="W65" s="230"/>
      <c r="X65" s="230" t="s">
        <v>134</v>
      </c>
      <c r="Y65" s="230" t="s">
        <v>135</v>
      </c>
      <c r="Z65" s="210"/>
      <c r="AA65" s="210"/>
      <c r="AB65" s="210"/>
      <c r="AC65" s="210"/>
      <c r="AD65" s="210"/>
      <c r="AE65" s="210"/>
      <c r="AF65" s="210"/>
      <c r="AG65" s="210" t="s">
        <v>136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72" t="s">
        <v>472</v>
      </c>
      <c r="D66" s="268"/>
      <c r="E66" s="269">
        <v>0.874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194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39">
        <v>27</v>
      </c>
      <c r="B67" s="240" t="s">
        <v>273</v>
      </c>
      <c r="C67" s="258" t="s">
        <v>274</v>
      </c>
      <c r="D67" s="241" t="s">
        <v>275</v>
      </c>
      <c r="E67" s="242">
        <v>10.925000000000001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2">
        <v>1E-3</v>
      </c>
      <c r="O67" s="242">
        <f>ROUND(E67*N67,2)</f>
        <v>0.01</v>
      </c>
      <c r="P67" s="242">
        <v>0</v>
      </c>
      <c r="Q67" s="242">
        <f>ROUND(E67*P67,2)</f>
        <v>0</v>
      </c>
      <c r="R67" s="244" t="s">
        <v>246</v>
      </c>
      <c r="S67" s="244" t="s">
        <v>192</v>
      </c>
      <c r="T67" s="245" t="s">
        <v>192</v>
      </c>
      <c r="U67" s="230">
        <v>0</v>
      </c>
      <c r="V67" s="230">
        <f>ROUND(E67*U67,2)</f>
        <v>0</v>
      </c>
      <c r="W67" s="230"/>
      <c r="X67" s="230" t="s">
        <v>247</v>
      </c>
      <c r="Y67" s="230" t="s">
        <v>135</v>
      </c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72" t="s">
        <v>473</v>
      </c>
      <c r="D68" s="268"/>
      <c r="E68" s="269">
        <v>10.925000000000001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194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9">
        <v>28</v>
      </c>
      <c r="B69" s="240" t="s">
        <v>277</v>
      </c>
      <c r="C69" s="258" t="s">
        <v>278</v>
      </c>
      <c r="D69" s="241" t="s">
        <v>279</v>
      </c>
      <c r="E69" s="242">
        <v>87.4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2">
        <v>1E-3</v>
      </c>
      <c r="O69" s="242">
        <f>ROUND(E69*N69,2)</f>
        <v>0.09</v>
      </c>
      <c r="P69" s="242">
        <v>0</v>
      </c>
      <c r="Q69" s="242">
        <f>ROUND(E69*P69,2)</f>
        <v>0</v>
      </c>
      <c r="R69" s="244" t="s">
        <v>246</v>
      </c>
      <c r="S69" s="244" t="s">
        <v>192</v>
      </c>
      <c r="T69" s="245" t="s">
        <v>192</v>
      </c>
      <c r="U69" s="230">
        <v>0</v>
      </c>
      <c r="V69" s="230">
        <f>ROUND(E69*U69,2)</f>
        <v>0</v>
      </c>
      <c r="W69" s="230"/>
      <c r="X69" s="230" t="s">
        <v>247</v>
      </c>
      <c r="Y69" s="230" t="s">
        <v>135</v>
      </c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27"/>
      <c r="B70" s="228"/>
      <c r="C70" s="272" t="s">
        <v>474</v>
      </c>
      <c r="D70" s="268"/>
      <c r="E70" s="269">
        <v>87.4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194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9">
        <v>29</v>
      </c>
      <c r="B71" s="240" t="s">
        <v>281</v>
      </c>
      <c r="C71" s="258" t="s">
        <v>282</v>
      </c>
      <c r="D71" s="241" t="s">
        <v>283</v>
      </c>
      <c r="E71" s="242">
        <v>1.3109999999999999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2">
        <v>1E-3</v>
      </c>
      <c r="O71" s="242">
        <f>ROUND(E71*N71,2)</f>
        <v>0</v>
      </c>
      <c r="P71" s="242">
        <v>0</v>
      </c>
      <c r="Q71" s="242">
        <f>ROUND(E71*P71,2)</f>
        <v>0</v>
      </c>
      <c r="R71" s="244" t="s">
        <v>246</v>
      </c>
      <c r="S71" s="244" t="s">
        <v>192</v>
      </c>
      <c r="T71" s="245" t="s">
        <v>192</v>
      </c>
      <c r="U71" s="230">
        <v>0</v>
      </c>
      <c r="V71" s="230">
        <f>ROUND(E71*U71,2)</f>
        <v>0</v>
      </c>
      <c r="W71" s="230"/>
      <c r="X71" s="230" t="s">
        <v>247</v>
      </c>
      <c r="Y71" s="230" t="s">
        <v>135</v>
      </c>
      <c r="Z71" s="210"/>
      <c r="AA71" s="210"/>
      <c r="AB71" s="210"/>
      <c r="AC71" s="210"/>
      <c r="AD71" s="210"/>
      <c r="AE71" s="210"/>
      <c r="AF71" s="210"/>
      <c r="AG71" s="210" t="s">
        <v>284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7"/>
      <c r="B72" s="228"/>
      <c r="C72" s="272" t="s">
        <v>475</v>
      </c>
      <c r="D72" s="268"/>
      <c r="E72" s="269">
        <v>1.3109999999999999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194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9">
        <v>30</v>
      </c>
      <c r="B73" s="240" t="s">
        <v>286</v>
      </c>
      <c r="C73" s="258" t="s">
        <v>287</v>
      </c>
      <c r="D73" s="241" t="s">
        <v>245</v>
      </c>
      <c r="E73" s="242">
        <v>111.435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2">
        <v>1</v>
      </c>
      <c r="O73" s="242">
        <f>ROUND(E73*N73,2)</f>
        <v>111.44</v>
      </c>
      <c r="P73" s="242">
        <v>0</v>
      </c>
      <c r="Q73" s="242">
        <f>ROUND(E73*P73,2)</f>
        <v>0</v>
      </c>
      <c r="R73" s="244" t="s">
        <v>246</v>
      </c>
      <c r="S73" s="244" t="s">
        <v>192</v>
      </c>
      <c r="T73" s="245" t="s">
        <v>192</v>
      </c>
      <c r="U73" s="230">
        <v>0</v>
      </c>
      <c r="V73" s="230">
        <f>ROUND(E73*U73,2)</f>
        <v>0</v>
      </c>
      <c r="W73" s="230"/>
      <c r="X73" s="230" t="s">
        <v>247</v>
      </c>
      <c r="Y73" s="230" t="s">
        <v>135</v>
      </c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72" t="s">
        <v>476</v>
      </c>
      <c r="D74" s="268"/>
      <c r="E74" s="269">
        <v>111.435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194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32" t="s">
        <v>127</v>
      </c>
      <c r="B75" s="233" t="s">
        <v>78</v>
      </c>
      <c r="C75" s="256" t="s">
        <v>79</v>
      </c>
      <c r="D75" s="234"/>
      <c r="E75" s="235"/>
      <c r="F75" s="236"/>
      <c r="G75" s="236">
        <f>SUMIF(AG76:AG88,"&lt;&gt;NOR",G76:G88)</f>
        <v>0</v>
      </c>
      <c r="H75" s="236"/>
      <c r="I75" s="236">
        <f>SUM(I76:I88)</f>
        <v>0</v>
      </c>
      <c r="J75" s="236"/>
      <c r="K75" s="236">
        <f>SUM(K76:K88)</f>
        <v>0</v>
      </c>
      <c r="L75" s="236"/>
      <c r="M75" s="236">
        <f>SUM(M76:M88)</f>
        <v>0</v>
      </c>
      <c r="N75" s="235"/>
      <c r="O75" s="235">
        <f>SUM(O76:O88)</f>
        <v>45.61</v>
      </c>
      <c r="P75" s="235"/>
      <c r="Q75" s="235">
        <f>SUM(Q76:Q88)</f>
        <v>0</v>
      </c>
      <c r="R75" s="236"/>
      <c r="S75" s="236"/>
      <c r="T75" s="237"/>
      <c r="U75" s="231"/>
      <c r="V75" s="231">
        <f>SUM(V76:V88)</f>
        <v>54.1</v>
      </c>
      <c r="W75" s="231"/>
      <c r="X75" s="231"/>
      <c r="Y75" s="231"/>
      <c r="AG75" t="s">
        <v>128</v>
      </c>
    </row>
    <row r="76" spans="1:60" outlineLevel="1" x14ac:dyDescent="0.2">
      <c r="A76" s="239">
        <v>31</v>
      </c>
      <c r="B76" s="240" t="s">
        <v>289</v>
      </c>
      <c r="C76" s="258" t="s">
        <v>290</v>
      </c>
      <c r="D76" s="241" t="s">
        <v>207</v>
      </c>
      <c r="E76" s="242">
        <v>5.36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2">
        <v>1.9205000000000001</v>
      </c>
      <c r="O76" s="242">
        <f>ROUND(E76*N76,2)</f>
        <v>10.29</v>
      </c>
      <c r="P76" s="242">
        <v>0</v>
      </c>
      <c r="Q76" s="242">
        <f>ROUND(E76*P76,2)</f>
        <v>0</v>
      </c>
      <c r="R76" s="244"/>
      <c r="S76" s="244" t="s">
        <v>192</v>
      </c>
      <c r="T76" s="245" t="s">
        <v>192</v>
      </c>
      <c r="U76" s="230">
        <v>1.5840000000000001</v>
      </c>
      <c r="V76" s="230">
        <f>ROUND(E76*U76,2)</f>
        <v>8.49</v>
      </c>
      <c r="W76" s="230"/>
      <c r="X76" s="230" t="s">
        <v>134</v>
      </c>
      <c r="Y76" s="230" t="s">
        <v>135</v>
      </c>
      <c r="Z76" s="210"/>
      <c r="AA76" s="210"/>
      <c r="AB76" s="210"/>
      <c r="AC76" s="210"/>
      <c r="AD76" s="210"/>
      <c r="AE76" s="210"/>
      <c r="AF76" s="210"/>
      <c r="AG76" s="210" t="s">
        <v>136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72" t="s">
        <v>477</v>
      </c>
      <c r="D77" s="268"/>
      <c r="E77" s="269">
        <v>5.36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194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9">
        <v>32</v>
      </c>
      <c r="B78" s="240" t="s">
        <v>292</v>
      </c>
      <c r="C78" s="258" t="s">
        <v>293</v>
      </c>
      <c r="D78" s="241" t="s">
        <v>207</v>
      </c>
      <c r="E78" s="242">
        <v>21.44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2">
        <v>1.63</v>
      </c>
      <c r="O78" s="242">
        <f>ROUND(E78*N78,2)</f>
        <v>34.950000000000003</v>
      </c>
      <c r="P78" s="242">
        <v>0</v>
      </c>
      <c r="Q78" s="242">
        <f>ROUND(E78*P78,2)</f>
        <v>0</v>
      </c>
      <c r="R78" s="244"/>
      <c r="S78" s="244" t="s">
        <v>192</v>
      </c>
      <c r="T78" s="245" t="s">
        <v>192</v>
      </c>
      <c r="U78" s="230">
        <v>0.92</v>
      </c>
      <c r="V78" s="230">
        <f>ROUND(E78*U78,2)</f>
        <v>19.72</v>
      </c>
      <c r="W78" s="230"/>
      <c r="X78" s="230" t="s">
        <v>134</v>
      </c>
      <c r="Y78" s="230" t="s">
        <v>135</v>
      </c>
      <c r="Z78" s="210"/>
      <c r="AA78" s="210"/>
      <c r="AB78" s="210"/>
      <c r="AC78" s="210"/>
      <c r="AD78" s="210"/>
      <c r="AE78" s="210"/>
      <c r="AF78" s="210"/>
      <c r="AG78" s="210" t="s">
        <v>136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27"/>
      <c r="B79" s="228"/>
      <c r="C79" s="272" t="s">
        <v>478</v>
      </c>
      <c r="D79" s="268"/>
      <c r="E79" s="269">
        <v>21.44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194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9">
        <v>33</v>
      </c>
      <c r="B80" s="240" t="s">
        <v>295</v>
      </c>
      <c r="C80" s="258" t="s">
        <v>296</v>
      </c>
      <c r="D80" s="241" t="s">
        <v>204</v>
      </c>
      <c r="E80" s="242">
        <v>6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2">
        <v>0</v>
      </c>
      <c r="O80" s="242">
        <f>ROUND(E80*N80,2)</f>
        <v>0</v>
      </c>
      <c r="P80" s="242">
        <v>0</v>
      </c>
      <c r="Q80" s="242">
        <f>ROUND(E80*P80,2)</f>
        <v>0</v>
      </c>
      <c r="R80" s="244"/>
      <c r="S80" s="244" t="s">
        <v>297</v>
      </c>
      <c r="T80" s="245" t="s">
        <v>133</v>
      </c>
      <c r="U80" s="230">
        <v>0.05</v>
      </c>
      <c r="V80" s="230">
        <f>ROUND(E80*U80,2)</f>
        <v>0.3</v>
      </c>
      <c r="W80" s="230"/>
      <c r="X80" s="230" t="s">
        <v>134</v>
      </c>
      <c r="Y80" s="230" t="s">
        <v>135</v>
      </c>
      <c r="Z80" s="210"/>
      <c r="AA80" s="210"/>
      <c r="AB80" s="210"/>
      <c r="AC80" s="210"/>
      <c r="AD80" s="210"/>
      <c r="AE80" s="210"/>
      <c r="AF80" s="210"/>
      <c r="AG80" s="210" t="s">
        <v>136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72" t="s">
        <v>479</v>
      </c>
      <c r="D81" s="268"/>
      <c r="E81" s="269">
        <v>6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194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46">
        <v>34</v>
      </c>
      <c r="B82" s="247" t="s">
        <v>299</v>
      </c>
      <c r="C82" s="257" t="s">
        <v>300</v>
      </c>
      <c r="D82" s="248" t="s">
        <v>204</v>
      </c>
      <c r="E82" s="249">
        <v>134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49">
        <v>0</v>
      </c>
      <c r="O82" s="249">
        <f>ROUND(E82*N82,2)</f>
        <v>0</v>
      </c>
      <c r="P82" s="249">
        <v>0</v>
      </c>
      <c r="Q82" s="249">
        <f>ROUND(E82*P82,2)</f>
        <v>0</v>
      </c>
      <c r="R82" s="251"/>
      <c r="S82" s="251" t="s">
        <v>192</v>
      </c>
      <c r="T82" s="252" t="s">
        <v>192</v>
      </c>
      <c r="U82" s="230">
        <v>0.08</v>
      </c>
      <c r="V82" s="230">
        <f>ROUND(E82*U82,2)</f>
        <v>10.72</v>
      </c>
      <c r="W82" s="230"/>
      <c r="X82" s="230" t="s">
        <v>134</v>
      </c>
      <c r="Y82" s="230" t="s">
        <v>135</v>
      </c>
      <c r="Z82" s="210"/>
      <c r="AA82" s="210"/>
      <c r="AB82" s="210"/>
      <c r="AC82" s="210"/>
      <c r="AD82" s="210"/>
      <c r="AE82" s="210"/>
      <c r="AF82" s="210"/>
      <c r="AG82" s="210" t="s">
        <v>136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6">
        <v>35</v>
      </c>
      <c r="B83" s="247" t="s">
        <v>301</v>
      </c>
      <c r="C83" s="257" t="s">
        <v>302</v>
      </c>
      <c r="D83" s="248" t="s">
        <v>191</v>
      </c>
      <c r="E83" s="249">
        <v>134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49">
        <v>2.7999999999999998E-4</v>
      </c>
      <c r="O83" s="249">
        <f>ROUND(E83*N83,2)</f>
        <v>0.04</v>
      </c>
      <c r="P83" s="249">
        <v>0</v>
      </c>
      <c r="Q83" s="249">
        <f>ROUND(E83*P83,2)</f>
        <v>0</v>
      </c>
      <c r="R83" s="251"/>
      <c r="S83" s="251" t="s">
        <v>192</v>
      </c>
      <c r="T83" s="252" t="s">
        <v>192</v>
      </c>
      <c r="U83" s="230">
        <v>0.111</v>
      </c>
      <c r="V83" s="230">
        <f>ROUND(E83*U83,2)</f>
        <v>14.87</v>
      </c>
      <c r="W83" s="230"/>
      <c r="X83" s="230" t="s">
        <v>134</v>
      </c>
      <c r="Y83" s="230" t="s">
        <v>135</v>
      </c>
      <c r="Z83" s="210"/>
      <c r="AA83" s="210"/>
      <c r="AB83" s="210"/>
      <c r="AC83" s="210"/>
      <c r="AD83" s="210"/>
      <c r="AE83" s="210"/>
      <c r="AF83" s="210"/>
      <c r="AG83" s="210" t="s">
        <v>136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9">
        <v>36</v>
      </c>
      <c r="B84" s="240" t="s">
        <v>303</v>
      </c>
      <c r="C84" s="258" t="s">
        <v>304</v>
      </c>
      <c r="D84" s="241" t="s">
        <v>204</v>
      </c>
      <c r="E84" s="242">
        <v>147.4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2">
        <v>1.9599999999999999E-3</v>
      </c>
      <c r="O84" s="242">
        <f>ROUND(E84*N84,2)</f>
        <v>0.28999999999999998</v>
      </c>
      <c r="P84" s="242">
        <v>0</v>
      </c>
      <c r="Q84" s="242">
        <f>ROUND(E84*P84,2)</f>
        <v>0</v>
      </c>
      <c r="R84" s="244" t="s">
        <v>246</v>
      </c>
      <c r="S84" s="244" t="s">
        <v>192</v>
      </c>
      <c r="T84" s="245" t="s">
        <v>192</v>
      </c>
      <c r="U84" s="230">
        <v>0</v>
      </c>
      <c r="V84" s="230">
        <f>ROUND(E84*U84,2)</f>
        <v>0</v>
      </c>
      <c r="W84" s="230"/>
      <c r="X84" s="230" t="s">
        <v>247</v>
      </c>
      <c r="Y84" s="230" t="s">
        <v>135</v>
      </c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72" t="s">
        <v>480</v>
      </c>
      <c r="D85" s="268"/>
      <c r="E85" s="269">
        <v>134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194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7"/>
      <c r="B86" s="228"/>
      <c r="C86" s="273" t="s">
        <v>306</v>
      </c>
      <c r="D86" s="270"/>
      <c r="E86" s="271">
        <v>13.4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194</v>
      </c>
      <c r="AH86" s="210">
        <v>4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9">
        <v>37</v>
      </c>
      <c r="B87" s="240" t="s">
        <v>307</v>
      </c>
      <c r="C87" s="258" t="s">
        <v>308</v>
      </c>
      <c r="D87" s="241" t="s">
        <v>191</v>
      </c>
      <c r="E87" s="242">
        <v>160.80000000000001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2">
        <v>2.5000000000000001E-4</v>
      </c>
      <c r="O87" s="242">
        <f>ROUND(E87*N87,2)</f>
        <v>0.04</v>
      </c>
      <c r="P87" s="242">
        <v>0</v>
      </c>
      <c r="Q87" s="242">
        <f>ROUND(E87*P87,2)</f>
        <v>0</v>
      </c>
      <c r="R87" s="244" t="s">
        <v>246</v>
      </c>
      <c r="S87" s="244" t="s">
        <v>192</v>
      </c>
      <c r="T87" s="245" t="s">
        <v>192</v>
      </c>
      <c r="U87" s="230">
        <v>0</v>
      </c>
      <c r="V87" s="230">
        <f>ROUND(E87*U87,2)</f>
        <v>0</v>
      </c>
      <c r="W87" s="230"/>
      <c r="X87" s="230" t="s">
        <v>247</v>
      </c>
      <c r="Y87" s="230" t="s">
        <v>135</v>
      </c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27"/>
      <c r="B88" s="228"/>
      <c r="C88" s="272" t="s">
        <v>481</v>
      </c>
      <c r="D88" s="268"/>
      <c r="E88" s="269">
        <v>160.80000000000001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194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5.5" x14ac:dyDescent="0.2">
      <c r="A89" s="232" t="s">
        <v>127</v>
      </c>
      <c r="B89" s="233" t="s">
        <v>80</v>
      </c>
      <c r="C89" s="256" t="s">
        <v>81</v>
      </c>
      <c r="D89" s="234"/>
      <c r="E89" s="235"/>
      <c r="F89" s="236"/>
      <c r="G89" s="236">
        <f>SUMIF(AG90:AG95,"&lt;&gt;NOR",G90:G95)</f>
        <v>0</v>
      </c>
      <c r="H89" s="236"/>
      <c r="I89" s="236">
        <f>SUM(I90:I95)</f>
        <v>0</v>
      </c>
      <c r="J89" s="236"/>
      <c r="K89" s="236">
        <f>SUM(K90:K95)</f>
        <v>0</v>
      </c>
      <c r="L89" s="236"/>
      <c r="M89" s="236">
        <f>SUM(M90:M95)</f>
        <v>0</v>
      </c>
      <c r="N89" s="235"/>
      <c r="O89" s="235">
        <f>SUM(O90:O95)</f>
        <v>10.190000000000001</v>
      </c>
      <c r="P89" s="235"/>
      <c r="Q89" s="235">
        <f>SUM(Q90:Q95)</f>
        <v>0</v>
      </c>
      <c r="R89" s="236"/>
      <c r="S89" s="236"/>
      <c r="T89" s="237"/>
      <c r="U89" s="231"/>
      <c r="V89" s="231">
        <f>SUM(V90:V95)</f>
        <v>21.77</v>
      </c>
      <c r="W89" s="231"/>
      <c r="X89" s="231"/>
      <c r="Y89" s="231"/>
      <c r="AG89" t="s">
        <v>128</v>
      </c>
    </row>
    <row r="90" spans="1:60" outlineLevel="1" x14ac:dyDescent="0.2">
      <c r="A90" s="239">
        <v>38</v>
      </c>
      <c r="B90" s="240" t="s">
        <v>310</v>
      </c>
      <c r="C90" s="258" t="s">
        <v>311</v>
      </c>
      <c r="D90" s="241" t="s">
        <v>191</v>
      </c>
      <c r="E90" s="242">
        <v>20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2">
        <v>0.50666</v>
      </c>
      <c r="O90" s="242">
        <f>ROUND(E90*N90,2)</f>
        <v>10.130000000000001</v>
      </c>
      <c r="P90" s="242">
        <v>0</v>
      </c>
      <c r="Q90" s="242">
        <f>ROUND(E90*P90,2)</f>
        <v>0</v>
      </c>
      <c r="R90" s="244"/>
      <c r="S90" s="244" t="s">
        <v>192</v>
      </c>
      <c r="T90" s="245" t="s">
        <v>192</v>
      </c>
      <c r="U90" s="230">
        <v>0.16</v>
      </c>
      <c r="V90" s="230">
        <f>ROUND(E90*U90,2)</f>
        <v>3.2</v>
      </c>
      <c r="W90" s="230"/>
      <c r="X90" s="230" t="s">
        <v>134</v>
      </c>
      <c r="Y90" s="230" t="s">
        <v>135</v>
      </c>
      <c r="Z90" s="210"/>
      <c r="AA90" s="210"/>
      <c r="AB90" s="210"/>
      <c r="AC90" s="210"/>
      <c r="AD90" s="210"/>
      <c r="AE90" s="210"/>
      <c r="AF90" s="210"/>
      <c r="AG90" s="210" t="s">
        <v>136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72" t="s">
        <v>482</v>
      </c>
      <c r="D91" s="268"/>
      <c r="E91" s="269">
        <v>20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194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9">
        <v>39</v>
      </c>
      <c r="B92" s="240" t="s">
        <v>314</v>
      </c>
      <c r="C92" s="258" t="s">
        <v>315</v>
      </c>
      <c r="D92" s="241" t="s">
        <v>191</v>
      </c>
      <c r="E92" s="242">
        <v>204.1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2">
        <v>0</v>
      </c>
      <c r="O92" s="242">
        <f>ROUND(E92*N92,2)</f>
        <v>0</v>
      </c>
      <c r="P92" s="242">
        <v>0</v>
      </c>
      <c r="Q92" s="242">
        <f>ROUND(E92*P92,2)</f>
        <v>0</v>
      </c>
      <c r="R92" s="244"/>
      <c r="S92" s="244" t="s">
        <v>192</v>
      </c>
      <c r="T92" s="245" t="s">
        <v>192</v>
      </c>
      <c r="U92" s="230">
        <v>9.0999999999999998E-2</v>
      </c>
      <c r="V92" s="230">
        <f>ROUND(E92*U92,2)</f>
        <v>18.57</v>
      </c>
      <c r="W92" s="230"/>
      <c r="X92" s="230" t="s">
        <v>134</v>
      </c>
      <c r="Y92" s="230" t="s">
        <v>135</v>
      </c>
      <c r="Z92" s="210"/>
      <c r="AA92" s="210"/>
      <c r="AB92" s="210"/>
      <c r="AC92" s="210"/>
      <c r="AD92" s="210"/>
      <c r="AE92" s="210"/>
      <c r="AF92" s="210"/>
      <c r="AG92" s="210" t="s">
        <v>136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72" t="s">
        <v>483</v>
      </c>
      <c r="D93" s="268"/>
      <c r="E93" s="269">
        <v>204.1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194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9">
        <v>40</v>
      </c>
      <c r="B94" s="240" t="s">
        <v>307</v>
      </c>
      <c r="C94" s="258" t="s">
        <v>308</v>
      </c>
      <c r="D94" s="241" t="s">
        <v>191</v>
      </c>
      <c r="E94" s="242">
        <v>244.92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2">
        <v>2.5000000000000001E-4</v>
      </c>
      <c r="O94" s="242">
        <f>ROUND(E94*N94,2)</f>
        <v>0.06</v>
      </c>
      <c r="P94" s="242">
        <v>0</v>
      </c>
      <c r="Q94" s="242">
        <f>ROUND(E94*P94,2)</f>
        <v>0</v>
      </c>
      <c r="R94" s="244" t="s">
        <v>246</v>
      </c>
      <c r="S94" s="244" t="s">
        <v>192</v>
      </c>
      <c r="T94" s="245" t="s">
        <v>192</v>
      </c>
      <c r="U94" s="230">
        <v>0</v>
      </c>
      <c r="V94" s="230">
        <f>ROUND(E94*U94,2)</f>
        <v>0</v>
      </c>
      <c r="W94" s="230"/>
      <c r="X94" s="230" t="s">
        <v>247</v>
      </c>
      <c r="Y94" s="230" t="s">
        <v>135</v>
      </c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7"/>
      <c r="B95" s="228"/>
      <c r="C95" s="272" t="s">
        <v>484</v>
      </c>
      <c r="D95" s="268"/>
      <c r="E95" s="269">
        <v>244.92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194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32" t="s">
        <v>127</v>
      </c>
      <c r="B96" s="233" t="s">
        <v>82</v>
      </c>
      <c r="C96" s="256" t="s">
        <v>83</v>
      </c>
      <c r="D96" s="234"/>
      <c r="E96" s="235"/>
      <c r="F96" s="236"/>
      <c r="G96" s="236">
        <f>SUMIF(AG97:AG101,"&lt;&gt;NOR",G97:G101)</f>
        <v>0</v>
      </c>
      <c r="H96" s="236"/>
      <c r="I96" s="236">
        <f>SUM(I97:I101)</f>
        <v>0</v>
      </c>
      <c r="J96" s="236"/>
      <c r="K96" s="236">
        <f>SUM(K97:K101)</f>
        <v>0</v>
      </c>
      <c r="L96" s="236"/>
      <c r="M96" s="236">
        <f>SUM(M97:M101)</f>
        <v>0</v>
      </c>
      <c r="N96" s="235"/>
      <c r="O96" s="235">
        <f>SUM(O97:O101)</f>
        <v>44.580000000000005</v>
      </c>
      <c r="P96" s="235"/>
      <c r="Q96" s="235">
        <f>SUM(Q97:Q101)</f>
        <v>0</v>
      </c>
      <c r="R96" s="236"/>
      <c r="S96" s="236"/>
      <c r="T96" s="237"/>
      <c r="U96" s="231"/>
      <c r="V96" s="231">
        <f>SUM(V97:V101)</f>
        <v>29.08</v>
      </c>
      <c r="W96" s="231"/>
      <c r="X96" s="231"/>
      <c r="Y96" s="231"/>
      <c r="AG96" t="s">
        <v>128</v>
      </c>
    </row>
    <row r="97" spans="1:60" ht="22.5" outlineLevel="1" x14ac:dyDescent="0.2">
      <c r="A97" s="246">
        <v>41</v>
      </c>
      <c r="B97" s="247" t="s">
        <v>318</v>
      </c>
      <c r="C97" s="257" t="s">
        <v>319</v>
      </c>
      <c r="D97" s="248" t="s">
        <v>191</v>
      </c>
      <c r="E97" s="249">
        <v>168.5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49">
        <v>0.15826000000000001</v>
      </c>
      <c r="O97" s="249">
        <f>ROUND(E97*N97,2)</f>
        <v>26.67</v>
      </c>
      <c r="P97" s="249">
        <v>0</v>
      </c>
      <c r="Q97" s="249">
        <f>ROUND(E97*P97,2)</f>
        <v>0</v>
      </c>
      <c r="R97" s="251"/>
      <c r="S97" s="251" t="s">
        <v>192</v>
      </c>
      <c r="T97" s="252" t="s">
        <v>192</v>
      </c>
      <c r="U97" s="230">
        <v>5.6000000000000001E-2</v>
      </c>
      <c r="V97" s="230">
        <f>ROUND(E97*U97,2)</f>
        <v>9.44</v>
      </c>
      <c r="W97" s="230"/>
      <c r="X97" s="230" t="s">
        <v>134</v>
      </c>
      <c r="Y97" s="230" t="s">
        <v>135</v>
      </c>
      <c r="Z97" s="210"/>
      <c r="AA97" s="210"/>
      <c r="AB97" s="210"/>
      <c r="AC97" s="210"/>
      <c r="AD97" s="210"/>
      <c r="AE97" s="210"/>
      <c r="AF97" s="210"/>
      <c r="AG97" s="210" t="s">
        <v>136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46">
        <v>42</v>
      </c>
      <c r="B98" s="247" t="s">
        <v>320</v>
      </c>
      <c r="C98" s="257" t="s">
        <v>321</v>
      </c>
      <c r="D98" s="248" t="s">
        <v>191</v>
      </c>
      <c r="E98" s="249">
        <v>168.5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49">
        <v>1.01E-3</v>
      </c>
      <c r="O98" s="249">
        <f>ROUND(E98*N98,2)</f>
        <v>0.17</v>
      </c>
      <c r="P98" s="249">
        <v>0</v>
      </c>
      <c r="Q98" s="249">
        <f>ROUND(E98*P98,2)</f>
        <v>0</v>
      </c>
      <c r="R98" s="251"/>
      <c r="S98" s="251" t="s">
        <v>192</v>
      </c>
      <c r="T98" s="252" t="s">
        <v>192</v>
      </c>
      <c r="U98" s="230">
        <v>4.0000000000000001E-3</v>
      </c>
      <c r="V98" s="230">
        <f>ROUND(E98*U98,2)</f>
        <v>0.67</v>
      </c>
      <c r="W98" s="230"/>
      <c r="X98" s="230" t="s">
        <v>134</v>
      </c>
      <c r="Y98" s="230" t="s">
        <v>135</v>
      </c>
      <c r="Z98" s="210"/>
      <c r="AA98" s="210"/>
      <c r="AB98" s="210"/>
      <c r="AC98" s="210"/>
      <c r="AD98" s="210"/>
      <c r="AE98" s="210"/>
      <c r="AF98" s="210"/>
      <c r="AG98" s="210" t="s">
        <v>136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6">
        <v>43</v>
      </c>
      <c r="B99" s="247" t="s">
        <v>322</v>
      </c>
      <c r="C99" s="257" t="s">
        <v>323</v>
      </c>
      <c r="D99" s="248" t="s">
        <v>191</v>
      </c>
      <c r="E99" s="249">
        <v>168.5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49">
        <v>5.0000000000000001E-4</v>
      </c>
      <c r="O99" s="249">
        <f>ROUND(E99*N99,2)</f>
        <v>0.08</v>
      </c>
      <c r="P99" s="249">
        <v>0</v>
      </c>
      <c r="Q99" s="249">
        <f>ROUND(E99*P99,2)</f>
        <v>0</v>
      </c>
      <c r="R99" s="251"/>
      <c r="S99" s="251" t="s">
        <v>192</v>
      </c>
      <c r="T99" s="252" t="s">
        <v>192</v>
      </c>
      <c r="U99" s="230">
        <v>2E-3</v>
      </c>
      <c r="V99" s="230">
        <f>ROUND(E99*U99,2)</f>
        <v>0.34</v>
      </c>
      <c r="W99" s="230"/>
      <c r="X99" s="230" t="s">
        <v>134</v>
      </c>
      <c r="Y99" s="230" t="s">
        <v>135</v>
      </c>
      <c r="Z99" s="210"/>
      <c r="AA99" s="210"/>
      <c r="AB99" s="210"/>
      <c r="AC99" s="210"/>
      <c r="AD99" s="210"/>
      <c r="AE99" s="210"/>
      <c r="AF99" s="210"/>
      <c r="AG99" s="210" t="s">
        <v>136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6">
        <v>44</v>
      </c>
      <c r="B100" s="247" t="s">
        <v>324</v>
      </c>
      <c r="C100" s="257" t="s">
        <v>325</v>
      </c>
      <c r="D100" s="248" t="s">
        <v>191</v>
      </c>
      <c r="E100" s="249">
        <v>168.5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49">
        <v>0.10141</v>
      </c>
      <c r="O100" s="249">
        <f>ROUND(E100*N100,2)</f>
        <v>17.09</v>
      </c>
      <c r="P100" s="249">
        <v>0</v>
      </c>
      <c r="Q100" s="249">
        <f>ROUND(E100*P100,2)</f>
        <v>0</v>
      </c>
      <c r="R100" s="251"/>
      <c r="S100" s="251" t="s">
        <v>192</v>
      </c>
      <c r="T100" s="252" t="s">
        <v>192</v>
      </c>
      <c r="U100" s="230">
        <v>6.4000000000000001E-2</v>
      </c>
      <c r="V100" s="230">
        <f>ROUND(E100*U100,2)</f>
        <v>10.78</v>
      </c>
      <c r="W100" s="230"/>
      <c r="X100" s="230" t="s">
        <v>134</v>
      </c>
      <c r="Y100" s="230" t="s">
        <v>135</v>
      </c>
      <c r="Z100" s="210"/>
      <c r="AA100" s="210"/>
      <c r="AB100" s="210"/>
      <c r="AC100" s="210"/>
      <c r="AD100" s="210"/>
      <c r="AE100" s="210"/>
      <c r="AF100" s="210"/>
      <c r="AG100" s="210" t="s">
        <v>136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6">
        <v>45</v>
      </c>
      <c r="B101" s="247" t="s">
        <v>326</v>
      </c>
      <c r="C101" s="257" t="s">
        <v>327</v>
      </c>
      <c r="D101" s="248" t="s">
        <v>204</v>
      </c>
      <c r="E101" s="249">
        <v>157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49">
        <v>3.5999999999999999E-3</v>
      </c>
      <c r="O101" s="249">
        <f>ROUND(E101*N101,2)</f>
        <v>0.56999999999999995</v>
      </c>
      <c r="P101" s="249">
        <v>0</v>
      </c>
      <c r="Q101" s="249">
        <f>ROUND(E101*P101,2)</f>
        <v>0</v>
      </c>
      <c r="R101" s="251"/>
      <c r="S101" s="251" t="s">
        <v>192</v>
      </c>
      <c r="T101" s="252" t="s">
        <v>192</v>
      </c>
      <c r="U101" s="230">
        <v>0.05</v>
      </c>
      <c r="V101" s="230">
        <f>ROUND(E101*U101,2)</f>
        <v>7.85</v>
      </c>
      <c r="W101" s="230"/>
      <c r="X101" s="230" t="s">
        <v>134</v>
      </c>
      <c r="Y101" s="230" t="s">
        <v>135</v>
      </c>
      <c r="Z101" s="210"/>
      <c r="AA101" s="210"/>
      <c r="AB101" s="210"/>
      <c r="AC101" s="210"/>
      <c r="AD101" s="210"/>
      <c r="AE101" s="210"/>
      <c r="AF101" s="210"/>
      <c r="AG101" s="210" t="s">
        <v>136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32" t="s">
        <v>127</v>
      </c>
      <c r="B102" s="233" t="s">
        <v>84</v>
      </c>
      <c r="C102" s="256" t="s">
        <v>85</v>
      </c>
      <c r="D102" s="234"/>
      <c r="E102" s="235"/>
      <c r="F102" s="236"/>
      <c r="G102" s="236">
        <f>SUMIF(AG103:AG124,"&lt;&gt;NOR",G103:G124)</f>
        <v>0</v>
      </c>
      <c r="H102" s="236"/>
      <c r="I102" s="236">
        <f>SUM(I103:I124)</f>
        <v>0</v>
      </c>
      <c r="J102" s="236"/>
      <c r="K102" s="236">
        <f>SUM(K103:K124)</f>
        <v>0</v>
      </c>
      <c r="L102" s="236"/>
      <c r="M102" s="236">
        <f>SUM(M103:M124)</f>
        <v>0</v>
      </c>
      <c r="N102" s="235"/>
      <c r="O102" s="235">
        <f>SUM(O103:O124)</f>
        <v>211.92</v>
      </c>
      <c r="P102" s="235"/>
      <c r="Q102" s="235">
        <f>SUM(Q103:Q124)</f>
        <v>0</v>
      </c>
      <c r="R102" s="236"/>
      <c r="S102" s="236"/>
      <c r="T102" s="237"/>
      <c r="U102" s="231"/>
      <c r="V102" s="231">
        <f>SUM(V103:V124)</f>
        <v>202.07</v>
      </c>
      <c r="W102" s="231"/>
      <c r="X102" s="231"/>
      <c r="Y102" s="231"/>
      <c r="AG102" t="s">
        <v>128</v>
      </c>
    </row>
    <row r="103" spans="1:60" ht="22.5" outlineLevel="1" x14ac:dyDescent="0.2">
      <c r="A103" s="239">
        <v>46</v>
      </c>
      <c r="B103" s="240" t="s">
        <v>331</v>
      </c>
      <c r="C103" s="258" t="s">
        <v>332</v>
      </c>
      <c r="D103" s="241" t="s">
        <v>191</v>
      </c>
      <c r="E103" s="242">
        <v>338.31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2">
        <v>0.39100000000000001</v>
      </c>
      <c r="O103" s="242">
        <f>ROUND(E103*N103,2)</f>
        <v>132.28</v>
      </c>
      <c r="P103" s="242">
        <v>0</v>
      </c>
      <c r="Q103" s="242">
        <f>ROUND(E103*P103,2)</f>
        <v>0</v>
      </c>
      <c r="R103" s="244"/>
      <c r="S103" s="244" t="s">
        <v>192</v>
      </c>
      <c r="T103" s="245" t="s">
        <v>192</v>
      </c>
      <c r="U103" s="230">
        <v>2.5999999999999999E-2</v>
      </c>
      <c r="V103" s="230">
        <f>ROUND(E103*U103,2)</f>
        <v>8.8000000000000007</v>
      </c>
      <c r="W103" s="230"/>
      <c r="X103" s="230" t="s">
        <v>134</v>
      </c>
      <c r="Y103" s="230" t="s">
        <v>135</v>
      </c>
      <c r="Z103" s="210"/>
      <c r="AA103" s="210"/>
      <c r="AB103" s="210"/>
      <c r="AC103" s="210"/>
      <c r="AD103" s="210"/>
      <c r="AE103" s="210"/>
      <c r="AF103" s="210"/>
      <c r="AG103" s="210" t="s">
        <v>136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7"/>
      <c r="B104" s="228"/>
      <c r="C104" s="272" t="s">
        <v>485</v>
      </c>
      <c r="D104" s="268"/>
      <c r="E104" s="269">
        <v>338.31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194</v>
      </c>
      <c r="AH104" s="210">
        <v>5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9">
        <v>47</v>
      </c>
      <c r="B105" s="240" t="s">
        <v>335</v>
      </c>
      <c r="C105" s="258" t="s">
        <v>336</v>
      </c>
      <c r="D105" s="241" t="s">
        <v>191</v>
      </c>
      <c r="E105" s="242">
        <v>13.2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2">
        <v>0.46</v>
      </c>
      <c r="O105" s="242">
        <f>ROUND(E105*N105,2)</f>
        <v>6.07</v>
      </c>
      <c r="P105" s="242">
        <v>0</v>
      </c>
      <c r="Q105" s="242">
        <f>ROUND(E105*P105,2)</f>
        <v>0</v>
      </c>
      <c r="R105" s="244"/>
      <c r="S105" s="244" t="s">
        <v>192</v>
      </c>
      <c r="T105" s="245" t="s">
        <v>192</v>
      </c>
      <c r="U105" s="230">
        <v>2.9000000000000001E-2</v>
      </c>
      <c r="V105" s="230">
        <f>ROUND(E105*U105,2)</f>
        <v>0.38</v>
      </c>
      <c r="W105" s="230"/>
      <c r="X105" s="230" t="s">
        <v>134</v>
      </c>
      <c r="Y105" s="230" t="s">
        <v>135</v>
      </c>
      <c r="Z105" s="210"/>
      <c r="AA105" s="210"/>
      <c r="AB105" s="210"/>
      <c r="AC105" s="210"/>
      <c r="AD105" s="210"/>
      <c r="AE105" s="210"/>
      <c r="AF105" s="210"/>
      <c r="AG105" s="210" t="s">
        <v>136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7"/>
      <c r="B106" s="228"/>
      <c r="C106" s="272" t="s">
        <v>337</v>
      </c>
      <c r="D106" s="268"/>
      <c r="E106" s="269">
        <v>13.2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194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39">
        <v>48</v>
      </c>
      <c r="B107" s="240" t="s">
        <v>338</v>
      </c>
      <c r="C107" s="258" t="s">
        <v>339</v>
      </c>
      <c r="D107" s="241" t="s">
        <v>191</v>
      </c>
      <c r="E107" s="242">
        <v>12.6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2">
        <v>0.30651</v>
      </c>
      <c r="O107" s="242">
        <f>ROUND(E107*N107,2)</f>
        <v>3.86</v>
      </c>
      <c r="P107" s="242">
        <v>0</v>
      </c>
      <c r="Q107" s="242">
        <f>ROUND(E107*P107,2)</f>
        <v>0</v>
      </c>
      <c r="R107" s="244"/>
      <c r="S107" s="244" t="s">
        <v>192</v>
      </c>
      <c r="T107" s="245" t="s">
        <v>192</v>
      </c>
      <c r="U107" s="230">
        <v>2.5000000000000001E-2</v>
      </c>
      <c r="V107" s="230">
        <f>ROUND(E107*U107,2)</f>
        <v>0.32</v>
      </c>
      <c r="W107" s="230"/>
      <c r="X107" s="230" t="s">
        <v>134</v>
      </c>
      <c r="Y107" s="230" t="s">
        <v>135</v>
      </c>
      <c r="Z107" s="210"/>
      <c r="AA107" s="210"/>
      <c r="AB107" s="210"/>
      <c r="AC107" s="210"/>
      <c r="AD107" s="210"/>
      <c r="AE107" s="210"/>
      <c r="AF107" s="210"/>
      <c r="AG107" s="210" t="s">
        <v>136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27"/>
      <c r="B108" s="228"/>
      <c r="C108" s="272" t="s">
        <v>340</v>
      </c>
      <c r="D108" s="268"/>
      <c r="E108" s="269">
        <v>12.6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194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9">
        <v>49</v>
      </c>
      <c r="B109" s="240" t="s">
        <v>341</v>
      </c>
      <c r="C109" s="258" t="s">
        <v>342</v>
      </c>
      <c r="D109" s="241" t="s">
        <v>191</v>
      </c>
      <c r="E109" s="242">
        <v>322.2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2">
        <v>7.3899999999999993E-2</v>
      </c>
      <c r="O109" s="242">
        <f>ROUND(E109*N109,2)</f>
        <v>23.81</v>
      </c>
      <c r="P109" s="242">
        <v>0</v>
      </c>
      <c r="Q109" s="242">
        <f>ROUND(E109*P109,2)</f>
        <v>0</v>
      </c>
      <c r="R109" s="244"/>
      <c r="S109" s="244" t="s">
        <v>192</v>
      </c>
      <c r="T109" s="245" t="s">
        <v>192</v>
      </c>
      <c r="U109" s="230">
        <v>0.45200000000000001</v>
      </c>
      <c r="V109" s="230">
        <f>ROUND(E109*U109,2)</f>
        <v>145.63</v>
      </c>
      <c r="W109" s="230"/>
      <c r="X109" s="230" t="s">
        <v>134</v>
      </c>
      <c r="Y109" s="230" t="s">
        <v>135</v>
      </c>
      <c r="Z109" s="210"/>
      <c r="AA109" s="210"/>
      <c r="AB109" s="210"/>
      <c r="AC109" s="210"/>
      <c r="AD109" s="210"/>
      <c r="AE109" s="210"/>
      <c r="AF109" s="210"/>
      <c r="AG109" s="210" t="s">
        <v>136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27"/>
      <c r="B110" s="228"/>
      <c r="C110" s="272" t="s">
        <v>486</v>
      </c>
      <c r="D110" s="268"/>
      <c r="E110" s="269">
        <v>322.2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194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9">
        <v>50</v>
      </c>
      <c r="B111" s="240" t="s">
        <v>344</v>
      </c>
      <c r="C111" s="258" t="s">
        <v>345</v>
      </c>
      <c r="D111" s="241" t="s">
        <v>191</v>
      </c>
      <c r="E111" s="242">
        <v>12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2">
        <v>7.3899999999999993E-2</v>
      </c>
      <c r="O111" s="242">
        <f>ROUND(E111*N111,2)</f>
        <v>0.89</v>
      </c>
      <c r="P111" s="242">
        <v>0</v>
      </c>
      <c r="Q111" s="242">
        <f>ROUND(E111*P111,2)</f>
        <v>0</v>
      </c>
      <c r="R111" s="244"/>
      <c r="S111" s="244" t="s">
        <v>192</v>
      </c>
      <c r="T111" s="245" t="s">
        <v>192</v>
      </c>
      <c r="U111" s="230">
        <v>0.48</v>
      </c>
      <c r="V111" s="230">
        <f>ROUND(E111*U111,2)</f>
        <v>5.76</v>
      </c>
      <c r="W111" s="230"/>
      <c r="X111" s="230" t="s">
        <v>134</v>
      </c>
      <c r="Y111" s="230" t="s">
        <v>135</v>
      </c>
      <c r="Z111" s="210"/>
      <c r="AA111" s="210"/>
      <c r="AB111" s="210"/>
      <c r="AC111" s="210"/>
      <c r="AD111" s="210"/>
      <c r="AE111" s="210"/>
      <c r="AF111" s="210"/>
      <c r="AG111" s="210" t="s">
        <v>136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7"/>
      <c r="B112" s="228"/>
      <c r="C112" s="272" t="s">
        <v>346</v>
      </c>
      <c r="D112" s="268"/>
      <c r="E112" s="269">
        <v>12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194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9">
        <v>51</v>
      </c>
      <c r="B113" s="240" t="s">
        <v>347</v>
      </c>
      <c r="C113" s="258" t="s">
        <v>348</v>
      </c>
      <c r="D113" s="241" t="s">
        <v>204</v>
      </c>
      <c r="E113" s="242">
        <v>96.66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2">
        <v>3.3E-4</v>
      </c>
      <c r="O113" s="242">
        <f>ROUND(E113*N113,2)</f>
        <v>0.03</v>
      </c>
      <c r="P113" s="242">
        <v>0</v>
      </c>
      <c r="Q113" s="242">
        <f>ROUND(E113*P113,2)</f>
        <v>0</v>
      </c>
      <c r="R113" s="244"/>
      <c r="S113" s="244" t="s">
        <v>192</v>
      </c>
      <c r="T113" s="245" t="s">
        <v>192</v>
      </c>
      <c r="U113" s="230">
        <v>0.41</v>
      </c>
      <c r="V113" s="230">
        <f>ROUND(E113*U113,2)</f>
        <v>39.630000000000003</v>
      </c>
      <c r="W113" s="230"/>
      <c r="X113" s="230" t="s">
        <v>134</v>
      </c>
      <c r="Y113" s="230" t="s">
        <v>135</v>
      </c>
      <c r="Z113" s="210"/>
      <c r="AA113" s="210"/>
      <c r="AB113" s="210"/>
      <c r="AC113" s="210"/>
      <c r="AD113" s="210"/>
      <c r="AE113" s="210"/>
      <c r="AF113" s="210"/>
      <c r="AG113" s="210" t="s">
        <v>136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27"/>
      <c r="B114" s="228"/>
      <c r="C114" s="272" t="s">
        <v>487</v>
      </c>
      <c r="D114" s="268"/>
      <c r="E114" s="269">
        <v>96.66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194</v>
      </c>
      <c r="AH114" s="210">
        <v>5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9">
        <v>52</v>
      </c>
      <c r="B115" s="240" t="s">
        <v>350</v>
      </c>
      <c r="C115" s="258" t="s">
        <v>351</v>
      </c>
      <c r="D115" s="241" t="s">
        <v>204</v>
      </c>
      <c r="E115" s="242">
        <v>3.6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2">
        <v>3.6000000000000002E-4</v>
      </c>
      <c r="O115" s="242">
        <f>ROUND(E115*N115,2)</f>
        <v>0</v>
      </c>
      <c r="P115" s="242">
        <v>0</v>
      </c>
      <c r="Q115" s="242">
        <f>ROUND(E115*P115,2)</f>
        <v>0</v>
      </c>
      <c r="R115" s="244"/>
      <c r="S115" s="244" t="s">
        <v>192</v>
      </c>
      <c r="T115" s="245" t="s">
        <v>192</v>
      </c>
      <c r="U115" s="230">
        <v>0.43</v>
      </c>
      <c r="V115" s="230">
        <f>ROUND(E115*U115,2)</f>
        <v>1.55</v>
      </c>
      <c r="W115" s="230"/>
      <c r="X115" s="230" t="s">
        <v>134</v>
      </c>
      <c r="Y115" s="230" t="s">
        <v>135</v>
      </c>
      <c r="Z115" s="210"/>
      <c r="AA115" s="210"/>
      <c r="AB115" s="210"/>
      <c r="AC115" s="210"/>
      <c r="AD115" s="210"/>
      <c r="AE115" s="210"/>
      <c r="AF115" s="210"/>
      <c r="AG115" s="210" t="s">
        <v>136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27"/>
      <c r="B116" s="228"/>
      <c r="C116" s="272" t="s">
        <v>352</v>
      </c>
      <c r="D116" s="268"/>
      <c r="E116" s="269">
        <v>3.6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194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9">
        <v>53</v>
      </c>
      <c r="B117" s="240" t="s">
        <v>353</v>
      </c>
      <c r="C117" s="258" t="s">
        <v>354</v>
      </c>
      <c r="D117" s="241" t="s">
        <v>191</v>
      </c>
      <c r="E117" s="242">
        <v>331.86599999999999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2">
        <v>0.129</v>
      </c>
      <c r="O117" s="242">
        <f>ROUND(E117*N117,2)</f>
        <v>42.81</v>
      </c>
      <c r="P117" s="242">
        <v>0</v>
      </c>
      <c r="Q117" s="242">
        <f>ROUND(E117*P117,2)</f>
        <v>0</v>
      </c>
      <c r="R117" s="244" t="s">
        <v>246</v>
      </c>
      <c r="S117" s="244" t="s">
        <v>192</v>
      </c>
      <c r="T117" s="245" t="s">
        <v>192</v>
      </c>
      <c r="U117" s="230">
        <v>0</v>
      </c>
      <c r="V117" s="230">
        <f>ROUND(E117*U117,2)</f>
        <v>0</v>
      </c>
      <c r="W117" s="230"/>
      <c r="X117" s="230" t="s">
        <v>247</v>
      </c>
      <c r="Y117" s="230" t="s">
        <v>135</v>
      </c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27"/>
      <c r="B118" s="228"/>
      <c r="C118" s="272" t="s">
        <v>488</v>
      </c>
      <c r="D118" s="268"/>
      <c r="E118" s="269">
        <v>322.2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194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27"/>
      <c r="B119" s="228"/>
      <c r="C119" s="273" t="s">
        <v>356</v>
      </c>
      <c r="D119" s="270"/>
      <c r="E119" s="271">
        <v>9.6660000000000004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194</v>
      </c>
      <c r="AH119" s="210">
        <v>4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6">
        <v>54</v>
      </c>
      <c r="B120" s="247" t="s">
        <v>357</v>
      </c>
      <c r="C120" s="257" t="s">
        <v>358</v>
      </c>
      <c r="D120" s="248" t="s">
        <v>191</v>
      </c>
      <c r="E120" s="249">
        <v>5.6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49">
        <v>0.17824000000000001</v>
      </c>
      <c r="O120" s="249">
        <f>ROUND(E120*N120,2)</f>
        <v>1</v>
      </c>
      <c r="P120" s="249">
        <v>0</v>
      </c>
      <c r="Q120" s="249">
        <f>ROUND(E120*P120,2)</f>
        <v>0</v>
      </c>
      <c r="R120" s="251" t="s">
        <v>246</v>
      </c>
      <c r="S120" s="251" t="s">
        <v>192</v>
      </c>
      <c r="T120" s="252" t="s">
        <v>192</v>
      </c>
      <c r="U120" s="230">
        <v>0</v>
      </c>
      <c r="V120" s="230">
        <f>ROUND(E120*U120,2)</f>
        <v>0</v>
      </c>
      <c r="W120" s="230"/>
      <c r="X120" s="230" t="s">
        <v>247</v>
      </c>
      <c r="Y120" s="230" t="s">
        <v>135</v>
      </c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9">
        <v>55</v>
      </c>
      <c r="B121" s="240" t="s">
        <v>359</v>
      </c>
      <c r="C121" s="258" t="s">
        <v>360</v>
      </c>
      <c r="D121" s="241" t="s">
        <v>191</v>
      </c>
      <c r="E121" s="242">
        <v>6.76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2">
        <v>0.17244999999999999</v>
      </c>
      <c r="O121" s="242">
        <f>ROUND(E121*N121,2)</f>
        <v>1.17</v>
      </c>
      <c r="P121" s="242">
        <v>0</v>
      </c>
      <c r="Q121" s="242">
        <f>ROUND(E121*P121,2)</f>
        <v>0</v>
      </c>
      <c r="R121" s="244" t="s">
        <v>246</v>
      </c>
      <c r="S121" s="244" t="s">
        <v>192</v>
      </c>
      <c r="T121" s="245" t="s">
        <v>192</v>
      </c>
      <c r="U121" s="230">
        <v>0</v>
      </c>
      <c r="V121" s="230">
        <f>ROUND(E121*U121,2)</f>
        <v>0</v>
      </c>
      <c r="W121" s="230"/>
      <c r="X121" s="230" t="s">
        <v>247</v>
      </c>
      <c r="Y121" s="230" t="s">
        <v>135</v>
      </c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7"/>
      <c r="B122" s="228"/>
      <c r="C122" s="272" t="s">
        <v>361</v>
      </c>
      <c r="D122" s="268"/>
      <c r="E122" s="269">
        <v>12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194</v>
      </c>
      <c r="AH122" s="210">
        <v>5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7"/>
      <c r="B123" s="228"/>
      <c r="C123" s="273" t="s">
        <v>356</v>
      </c>
      <c r="D123" s="270"/>
      <c r="E123" s="271">
        <v>0.36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194</v>
      </c>
      <c r="AH123" s="210">
        <v>4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7"/>
      <c r="B124" s="228"/>
      <c r="C124" s="272" t="s">
        <v>362</v>
      </c>
      <c r="D124" s="268"/>
      <c r="E124" s="269">
        <v>-5.6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194</v>
      </c>
      <c r="AH124" s="210">
        <v>5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x14ac:dyDescent="0.2">
      <c r="A125" s="232" t="s">
        <v>127</v>
      </c>
      <c r="B125" s="233" t="s">
        <v>86</v>
      </c>
      <c r="C125" s="256" t="s">
        <v>87</v>
      </c>
      <c r="D125" s="234"/>
      <c r="E125" s="235"/>
      <c r="F125" s="236"/>
      <c r="G125" s="236">
        <f>SUMIF(AG126:AG126,"&lt;&gt;NOR",G126:G126)</f>
        <v>0</v>
      </c>
      <c r="H125" s="236"/>
      <c r="I125" s="236">
        <f>SUM(I126:I126)</f>
        <v>0</v>
      </c>
      <c r="J125" s="236"/>
      <c r="K125" s="236">
        <f>SUM(K126:K126)</f>
        <v>0</v>
      </c>
      <c r="L125" s="236"/>
      <c r="M125" s="236">
        <f>SUM(M126:M126)</f>
        <v>0</v>
      </c>
      <c r="N125" s="235"/>
      <c r="O125" s="235">
        <f>SUM(O126:O126)</f>
        <v>0.32</v>
      </c>
      <c r="P125" s="235"/>
      <c r="Q125" s="235">
        <f>SUM(Q126:Q126)</f>
        <v>0</v>
      </c>
      <c r="R125" s="236"/>
      <c r="S125" s="236"/>
      <c r="T125" s="237"/>
      <c r="U125" s="231"/>
      <c r="V125" s="231">
        <f>SUM(V126:V126)</f>
        <v>1.55</v>
      </c>
      <c r="W125" s="231"/>
      <c r="X125" s="231"/>
      <c r="Y125" s="231"/>
      <c r="AG125" t="s">
        <v>128</v>
      </c>
    </row>
    <row r="126" spans="1:60" outlineLevel="1" x14ac:dyDescent="0.2">
      <c r="A126" s="246">
        <v>56</v>
      </c>
      <c r="B126" s="247" t="s">
        <v>369</v>
      </c>
      <c r="C126" s="257" t="s">
        <v>370</v>
      </c>
      <c r="D126" s="248" t="s">
        <v>365</v>
      </c>
      <c r="E126" s="249">
        <v>1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49">
        <v>0.31590000000000001</v>
      </c>
      <c r="O126" s="249">
        <f>ROUND(E126*N126,2)</f>
        <v>0.32</v>
      </c>
      <c r="P126" s="249">
        <v>0</v>
      </c>
      <c r="Q126" s="249">
        <f>ROUND(E126*P126,2)</f>
        <v>0</v>
      </c>
      <c r="R126" s="251"/>
      <c r="S126" s="251" t="s">
        <v>192</v>
      </c>
      <c r="T126" s="252" t="s">
        <v>192</v>
      </c>
      <c r="U126" s="230">
        <v>1.5509999999999999</v>
      </c>
      <c r="V126" s="230">
        <f>ROUND(E126*U126,2)</f>
        <v>1.55</v>
      </c>
      <c r="W126" s="230"/>
      <c r="X126" s="230" t="s">
        <v>134</v>
      </c>
      <c r="Y126" s="230" t="s">
        <v>135</v>
      </c>
      <c r="Z126" s="210"/>
      <c r="AA126" s="210"/>
      <c r="AB126" s="210"/>
      <c r="AC126" s="210"/>
      <c r="AD126" s="210"/>
      <c r="AE126" s="210"/>
      <c r="AF126" s="210"/>
      <c r="AG126" s="210" t="s">
        <v>136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x14ac:dyDescent="0.2">
      <c r="A127" s="232" t="s">
        <v>127</v>
      </c>
      <c r="B127" s="233" t="s">
        <v>88</v>
      </c>
      <c r="C127" s="256" t="s">
        <v>89</v>
      </c>
      <c r="D127" s="234"/>
      <c r="E127" s="235"/>
      <c r="F127" s="236"/>
      <c r="G127" s="236">
        <f>SUMIF(AG128:AG149,"&lt;&gt;NOR",G128:G149)</f>
        <v>0</v>
      </c>
      <c r="H127" s="236"/>
      <c r="I127" s="236">
        <f>SUM(I128:I149)</f>
        <v>0</v>
      </c>
      <c r="J127" s="236"/>
      <c r="K127" s="236">
        <f>SUM(K128:K149)</f>
        <v>0</v>
      </c>
      <c r="L127" s="236"/>
      <c r="M127" s="236">
        <f>SUM(M128:M149)</f>
        <v>0</v>
      </c>
      <c r="N127" s="235"/>
      <c r="O127" s="235">
        <f>SUM(O128:O149)</f>
        <v>137.05999999999997</v>
      </c>
      <c r="P127" s="235"/>
      <c r="Q127" s="235">
        <f>SUM(Q128:Q149)</f>
        <v>0</v>
      </c>
      <c r="R127" s="236"/>
      <c r="S127" s="236"/>
      <c r="T127" s="237"/>
      <c r="U127" s="231"/>
      <c r="V127" s="231">
        <f>SUM(V128:V149)</f>
        <v>172.53</v>
      </c>
      <c r="W127" s="231"/>
      <c r="X127" s="231"/>
      <c r="Y127" s="231"/>
      <c r="AG127" t="s">
        <v>128</v>
      </c>
    </row>
    <row r="128" spans="1:60" ht="22.5" outlineLevel="1" x14ac:dyDescent="0.2">
      <c r="A128" s="239">
        <v>57</v>
      </c>
      <c r="B128" s="240" t="s">
        <v>371</v>
      </c>
      <c r="C128" s="258" t="s">
        <v>372</v>
      </c>
      <c r="D128" s="241" t="s">
        <v>204</v>
      </c>
      <c r="E128" s="242">
        <v>228.2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2">
        <v>0.188</v>
      </c>
      <c r="O128" s="242">
        <f>ROUND(E128*N128,2)</f>
        <v>42.9</v>
      </c>
      <c r="P128" s="242">
        <v>0</v>
      </c>
      <c r="Q128" s="242">
        <f>ROUND(E128*P128,2)</f>
        <v>0</v>
      </c>
      <c r="R128" s="244"/>
      <c r="S128" s="244" t="s">
        <v>192</v>
      </c>
      <c r="T128" s="245" t="s">
        <v>192</v>
      </c>
      <c r="U128" s="230">
        <v>0.27</v>
      </c>
      <c r="V128" s="230">
        <f>ROUND(E128*U128,2)</f>
        <v>61.61</v>
      </c>
      <c r="W128" s="230"/>
      <c r="X128" s="230" t="s">
        <v>134</v>
      </c>
      <c r="Y128" s="230" t="s">
        <v>135</v>
      </c>
      <c r="Z128" s="210"/>
      <c r="AA128" s="210"/>
      <c r="AB128" s="210"/>
      <c r="AC128" s="210"/>
      <c r="AD128" s="210"/>
      <c r="AE128" s="210"/>
      <c r="AF128" s="210"/>
      <c r="AG128" s="210" t="s">
        <v>136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27"/>
      <c r="B129" s="228"/>
      <c r="C129" s="272" t="s">
        <v>489</v>
      </c>
      <c r="D129" s="268"/>
      <c r="E129" s="269">
        <v>228.2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194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9">
        <v>58</v>
      </c>
      <c r="B130" s="240" t="s">
        <v>371</v>
      </c>
      <c r="C130" s="258" t="s">
        <v>372</v>
      </c>
      <c r="D130" s="241" t="s">
        <v>204</v>
      </c>
      <c r="E130" s="242">
        <v>138</v>
      </c>
      <c r="F130" s="243"/>
      <c r="G130" s="244">
        <f>ROUND(E130*F130,2)</f>
        <v>0</v>
      </c>
      <c r="H130" s="243"/>
      <c r="I130" s="244">
        <f>ROUND(E130*H130,2)</f>
        <v>0</v>
      </c>
      <c r="J130" s="243"/>
      <c r="K130" s="244">
        <f>ROUND(E130*J130,2)</f>
        <v>0</v>
      </c>
      <c r="L130" s="244">
        <v>21</v>
      </c>
      <c r="M130" s="244">
        <f>G130*(1+L130/100)</f>
        <v>0</v>
      </c>
      <c r="N130" s="242">
        <v>0.188</v>
      </c>
      <c r="O130" s="242">
        <f>ROUND(E130*N130,2)</f>
        <v>25.94</v>
      </c>
      <c r="P130" s="242">
        <v>0</v>
      </c>
      <c r="Q130" s="242">
        <f>ROUND(E130*P130,2)</f>
        <v>0</v>
      </c>
      <c r="R130" s="244"/>
      <c r="S130" s="244" t="s">
        <v>192</v>
      </c>
      <c r="T130" s="245" t="s">
        <v>192</v>
      </c>
      <c r="U130" s="230">
        <v>0.27</v>
      </c>
      <c r="V130" s="230">
        <f>ROUND(E130*U130,2)</f>
        <v>37.26</v>
      </c>
      <c r="W130" s="230"/>
      <c r="X130" s="230" t="s">
        <v>134</v>
      </c>
      <c r="Y130" s="230" t="s">
        <v>135</v>
      </c>
      <c r="Z130" s="210"/>
      <c r="AA130" s="210"/>
      <c r="AB130" s="210"/>
      <c r="AC130" s="210"/>
      <c r="AD130" s="210"/>
      <c r="AE130" s="210"/>
      <c r="AF130" s="210"/>
      <c r="AG130" s="210" t="s">
        <v>136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27"/>
      <c r="B131" s="228"/>
      <c r="C131" s="272" t="s">
        <v>490</v>
      </c>
      <c r="D131" s="268"/>
      <c r="E131" s="269">
        <v>138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194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9">
        <v>59</v>
      </c>
      <c r="B132" s="240" t="s">
        <v>371</v>
      </c>
      <c r="C132" s="258" t="s">
        <v>372</v>
      </c>
      <c r="D132" s="241" t="s">
        <v>204</v>
      </c>
      <c r="E132" s="242">
        <v>6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2">
        <v>0.188</v>
      </c>
      <c r="O132" s="242">
        <f>ROUND(E132*N132,2)</f>
        <v>1.1299999999999999</v>
      </c>
      <c r="P132" s="242">
        <v>0</v>
      </c>
      <c r="Q132" s="242">
        <f>ROUND(E132*P132,2)</f>
        <v>0</v>
      </c>
      <c r="R132" s="244"/>
      <c r="S132" s="244" t="s">
        <v>192</v>
      </c>
      <c r="T132" s="245" t="s">
        <v>192</v>
      </c>
      <c r="U132" s="230">
        <v>0.27</v>
      </c>
      <c r="V132" s="230">
        <f>ROUND(E132*U132,2)</f>
        <v>1.62</v>
      </c>
      <c r="W132" s="230"/>
      <c r="X132" s="230" t="s">
        <v>134</v>
      </c>
      <c r="Y132" s="230" t="s">
        <v>135</v>
      </c>
      <c r="Z132" s="210"/>
      <c r="AA132" s="210"/>
      <c r="AB132" s="210"/>
      <c r="AC132" s="210"/>
      <c r="AD132" s="210"/>
      <c r="AE132" s="210"/>
      <c r="AF132" s="210"/>
      <c r="AG132" s="210" t="s">
        <v>136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27"/>
      <c r="B133" s="228"/>
      <c r="C133" s="272" t="s">
        <v>375</v>
      </c>
      <c r="D133" s="268"/>
      <c r="E133" s="269">
        <v>6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194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46">
        <v>60</v>
      </c>
      <c r="B134" s="247" t="s">
        <v>376</v>
      </c>
      <c r="C134" s="257" t="s">
        <v>377</v>
      </c>
      <c r="D134" s="248" t="s">
        <v>204</v>
      </c>
      <c r="E134" s="249">
        <v>144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49">
        <v>0.28349999999999997</v>
      </c>
      <c r="O134" s="249">
        <f>ROUND(E134*N134,2)</f>
        <v>40.82</v>
      </c>
      <c r="P134" s="249">
        <v>0</v>
      </c>
      <c r="Q134" s="249">
        <f>ROUND(E134*P134,2)</f>
        <v>0</v>
      </c>
      <c r="R134" s="251"/>
      <c r="S134" s="251" t="s">
        <v>192</v>
      </c>
      <c r="T134" s="252" t="s">
        <v>192</v>
      </c>
      <c r="U134" s="230">
        <v>0.4</v>
      </c>
      <c r="V134" s="230">
        <f>ROUND(E134*U134,2)</f>
        <v>57.6</v>
      </c>
      <c r="W134" s="230"/>
      <c r="X134" s="230" t="s">
        <v>134</v>
      </c>
      <c r="Y134" s="230" t="s">
        <v>135</v>
      </c>
      <c r="Z134" s="210"/>
      <c r="AA134" s="210"/>
      <c r="AB134" s="210"/>
      <c r="AC134" s="210"/>
      <c r="AD134" s="210"/>
      <c r="AE134" s="210"/>
      <c r="AF134" s="210"/>
      <c r="AG134" s="210" t="s">
        <v>136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6">
        <v>61</v>
      </c>
      <c r="B135" s="247" t="s">
        <v>378</v>
      </c>
      <c r="C135" s="257" t="s">
        <v>379</v>
      </c>
      <c r="D135" s="248" t="s">
        <v>204</v>
      </c>
      <c r="E135" s="249">
        <v>157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49">
        <v>0</v>
      </c>
      <c r="O135" s="249">
        <f>ROUND(E135*N135,2)</f>
        <v>0</v>
      </c>
      <c r="P135" s="249">
        <v>0</v>
      </c>
      <c r="Q135" s="249">
        <f>ROUND(E135*P135,2)</f>
        <v>0</v>
      </c>
      <c r="R135" s="251"/>
      <c r="S135" s="251" t="s">
        <v>192</v>
      </c>
      <c r="T135" s="252" t="s">
        <v>192</v>
      </c>
      <c r="U135" s="230">
        <v>3.2000000000000001E-2</v>
      </c>
      <c r="V135" s="230">
        <f>ROUND(E135*U135,2)</f>
        <v>5.0199999999999996</v>
      </c>
      <c r="W135" s="230"/>
      <c r="X135" s="230" t="s">
        <v>134</v>
      </c>
      <c r="Y135" s="230" t="s">
        <v>135</v>
      </c>
      <c r="Z135" s="210"/>
      <c r="AA135" s="210"/>
      <c r="AB135" s="210"/>
      <c r="AC135" s="210"/>
      <c r="AD135" s="210"/>
      <c r="AE135" s="210"/>
      <c r="AF135" s="210"/>
      <c r="AG135" s="210" t="s">
        <v>136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6">
        <v>62</v>
      </c>
      <c r="B136" s="247" t="s">
        <v>380</v>
      </c>
      <c r="C136" s="257" t="s">
        <v>381</v>
      </c>
      <c r="D136" s="248" t="s">
        <v>204</v>
      </c>
      <c r="E136" s="249">
        <v>157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49">
        <v>0</v>
      </c>
      <c r="O136" s="249">
        <f>ROUND(E136*N136,2)</f>
        <v>0</v>
      </c>
      <c r="P136" s="249">
        <v>0</v>
      </c>
      <c r="Q136" s="249">
        <f>ROUND(E136*P136,2)</f>
        <v>0</v>
      </c>
      <c r="R136" s="251"/>
      <c r="S136" s="251" t="s">
        <v>192</v>
      </c>
      <c r="T136" s="252" t="s">
        <v>192</v>
      </c>
      <c r="U136" s="230">
        <v>0.06</v>
      </c>
      <c r="V136" s="230">
        <f>ROUND(E136*U136,2)</f>
        <v>9.42</v>
      </c>
      <c r="W136" s="230"/>
      <c r="X136" s="230" t="s">
        <v>134</v>
      </c>
      <c r="Y136" s="230" t="s">
        <v>135</v>
      </c>
      <c r="Z136" s="210"/>
      <c r="AA136" s="210"/>
      <c r="AB136" s="210"/>
      <c r="AC136" s="210"/>
      <c r="AD136" s="210"/>
      <c r="AE136" s="210"/>
      <c r="AF136" s="210"/>
      <c r="AG136" s="210" t="s">
        <v>136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39">
        <v>63</v>
      </c>
      <c r="B137" s="240" t="s">
        <v>382</v>
      </c>
      <c r="C137" s="258" t="s">
        <v>383</v>
      </c>
      <c r="D137" s="241" t="s">
        <v>365</v>
      </c>
      <c r="E137" s="242">
        <v>239.61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2">
        <v>0.06</v>
      </c>
      <c r="O137" s="242">
        <f>ROUND(E137*N137,2)</f>
        <v>14.38</v>
      </c>
      <c r="P137" s="242">
        <v>0</v>
      </c>
      <c r="Q137" s="242">
        <f>ROUND(E137*P137,2)</f>
        <v>0</v>
      </c>
      <c r="R137" s="244" t="s">
        <v>246</v>
      </c>
      <c r="S137" s="244" t="s">
        <v>192</v>
      </c>
      <c r="T137" s="245" t="s">
        <v>192</v>
      </c>
      <c r="U137" s="230">
        <v>0</v>
      </c>
      <c r="V137" s="230">
        <f>ROUND(E137*U137,2)</f>
        <v>0</v>
      </c>
      <c r="W137" s="230"/>
      <c r="X137" s="230" t="s">
        <v>247</v>
      </c>
      <c r="Y137" s="230" t="s">
        <v>135</v>
      </c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27"/>
      <c r="B138" s="228"/>
      <c r="C138" s="272" t="s">
        <v>491</v>
      </c>
      <c r="D138" s="268"/>
      <c r="E138" s="269">
        <v>228.2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194</v>
      </c>
      <c r="AH138" s="210">
        <v>5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27"/>
      <c r="B139" s="228"/>
      <c r="C139" s="273" t="s">
        <v>385</v>
      </c>
      <c r="D139" s="270"/>
      <c r="E139" s="271">
        <v>11.41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194</v>
      </c>
      <c r="AH139" s="210">
        <v>4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39">
        <v>64</v>
      </c>
      <c r="B140" s="240" t="s">
        <v>386</v>
      </c>
      <c r="C140" s="258" t="s">
        <v>387</v>
      </c>
      <c r="D140" s="241" t="s">
        <v>365</v>
      </c>
      <c r="E140" s="242">
        <v>141.9</v>
      </c>
      <c r="F140" s="243"/>
      <c r="G140" s="244">
        <f>ROUND(E140*F140,2)</f>
        <v>0</v>
      </c>
      <c r="H140" s="243"/>
      <c r="I140" s="244">
        <f>ROUND(E140*H140,2)</f>
        <v>0</v>
      </c>
      <c r="J140" s="243"/>
      <c r="K140" s="244">
        <f>ROUND(E140*J140,2)</f>
        <v>0</v>
      </c>
      <c r="L140" s="244">
        <v>21</v>
      </c>
      <c r="M140" s="244">
        <f>G140*(1+L140/100)</f>
        <v>0</v>
      </c>
      <c r="N140" s="242">
        <v>0.08</v>
      </c>
      <c r="O140" s="242">
        <f>ROUND(E140*N140,2)</f>
        <v>11.35</v>
      </c>
      <c r="P140" s="242">
        <v>0</v>
      </c>
      <c r="Q140" s="242">
        <f>ROUND(E140*P140,2)</f>
        <v>0</v>
      </c>
      <c r="R140" s="244" t="s">
        <v>246</v>
      </c>
      <c r="S140" s="244" t="s">
        <v>192</v>
      </c>
      <c r="T140" s="245" t="s">
        <v>192</v>
      </c>
      <c r="U140" s="230">
        <v>0</v>
      </c>
      <c r="V140" s="230">
        <f>ROUND(E140*U140,2)</f>
        <v>0</v>
      </c>
      <c r="W140" s="230"/>
      <c r="X140" s="230" t="s">
        <v>247</v>
      </c>
      <c r="Y140" s="230" t="s">
        <v>135</v>
      </c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72" t="s">
        <v>492</v>
      </c>
      <c r="D141" s="268"/>
      <c r="E141" s="269">
        <v>138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194</v>
      </c>
      <c r="AH141" s="210">
        <v>5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27"/>
      <c r="B142" s="228"/>
      <c r="C142" s="273" t="s">
        <v>385</v>
      </c>
      <c r="D142" s="270"/>
      <c r="E142" s="271">
        <v>6.9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194</v>
      </c>
      <c r="AH142" s="210">
        <v>4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27"/>
      <c r="B143" s="228"/>
      <c r="C143" s="272" t="s">
        <v>493</v>
      </c>
      <c r="D143" s="268"/>
      <c r="E143" s="269">
        <v>-1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194</v>
      </c>
      <c r="AH143" s="210">
        <v>5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27"/>
      <c r="B144" s="228"/>
      <c r="C144" s="272" t="s">
        <v>494</v>
      </c>
      <c r="D144" s="268"/>
      <c r="E144" s="269">
        <v>-2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194</v>
      </c>
      <c r="AH144" s="210">
        <v>5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39">
        <v>65</v>
      </c>
      <c r="B145" s="240" t="s">
        <v>391</v>
      </c>
      <c r="C145" s="258" t="s">
        <v>392</v>
      </c>
      <c r="D145" s="241" t="s">
        <v>365</v>
      </c>
      <c r="E145" s="242">
        <v>6.3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2">
        <v>5.1999999999999998E-2</v>
      </c>
      <c r="O145" s="242">
        <f>ROUND(E145*N145,2)</f>
        <v>0.33</v>
      </c>
      <c r="P145" s="242">
        <v>0</v>
      </c>
      <c r="Q145" s="242">
        <f>ROUND(E145*P145,2)</f>
        <v>0</v>
      </c>
      <c r="R145" s="244" t="s">
        <v>246</v>
      </c>
      <c r="S145" s="244" t="s">
        <v>192</v>
      </c>
      <c r="T145" s="245" t="s">
        <v>192</v>
      </c>
      <c r="U145" s="230">
        <v>0</v>
      </c>
      <c r="V145" s="230">
        <f>ROUND(E145*U145,2)</f>
        <v>0</v>
      </c>
      <c r="W145" s="230"/>
      <c r="X145" s="230" t="s">
        <v>247</v>
      </c>
      <c r="Y145" s="230" t="s">
        <v>135</v>
      </c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27"/>
      <c r="B146" s="228"/>
      <c r="C146" s="272" t="s">
        <v>495</v>
      </c>
      <c r="D146" s="268"/>
      <c r="E146" s="269">
        <v>6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194</v>
      </c>
      <c r="AH146" s="210">
        <v>5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27"/>
      <c r="B147" s="228"/>
      <c r="C147" s="273" t="s">
        <v>385</v>
      </c>
      <c r="D147" s="270"/>
      <c r="E147" s="271">
        <v>0.3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194</v>
      </c>
      <c r="AH147" s="210">
        <v>4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46">
        <v>66</v>
      </c>
      <c r="B148" s="247" t="s">
        <v>394</v>
      </c>
      <c r="C148" s="257" t="s">
        <v>395</v>
      </c>
      <c r="D148" s="248" t="s">
        <v>365</v>
      </c>
      <c r="E148" s="249">
        <v>1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49">
        <v>6.9000000000000006E-2</v>
      </c>
      <c r="O148" s="249">
        <f>ROUND(E148*N148,2)</f>
        <v>7.0000000000000007E-2</v>
      </c>
      <c r="P148" s="249">
        <v>0</v>
      </c>
      <c r="Q148" s="249">
        <f>ROUND(E148*P148,2)</f>
        <v>0</v>
      </c>
      <c r="R148" s="251" t="s">
        <v>246</v>
      </c>
      <c r="S148" s="251" t="s">
        <v>192</v>
      </c>
      <c r="T148" s="252" t="s">
        <v>192</v>
      </c>
      <c r="U148" s="230">
        <v>0</v>
      </c>
      <c r="V148" s="230">
        <f>ROUND(E148*U148,2)</f>
        <v>0</v>
      </c>
      <c r="W148" s="230"/>
      <c r="X148" s="230" t="s">
        <v>247</v>
      </c>
      <c r="Y148" s="230" t="s">
        <v>135</v>
      </c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46">
        <v>67</v>
      </c>
      <c r="B149" s="247" t="s">
        <v>396</v>
      </c>
      <c r="C149" s="257" t="s">
        <v>397</v>
      </c>
      <c r="D149" s="248" t="s">
        <v>365</v>
      </c>
      <c r="E149" s="249">
        <v>2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49">
        <v>6.9000000000000006E-2</v>
      </c>
      <c r="O149" s="249">
        <f>ROUND(E149*N149,2)</f>
        <v>0.14000000000000001</v>
      </c>
      <c r="P149" s="249">
        <v>0</v>
      </c>
      <c r="Q149" s="249">
        <f>ROUND(E149*P149,2)</f>
        <v>0</v>
      </c>
      <c r="R149" s="251" t="s">
        <v>246</v>
      </c>
      <c r="S149" s="251" t="s">
        <v>192</v>
      </c>
      <c r="T149" s="252" t="s">
        <v>192</v>
      </c>
      <c r="U149" s="230">
        <v>0</v>
      </c>
      <c r="V149" s="230">
        <f>ROUND(E149*U149,2)</f>
        <v>0</v>
      </c>
      <c r="W149" s="230"/>
      <c r="X149" s="230" t="s">
        <v>247</v>
      </c>
      <c r="Y149" s="230" t="s">
        <v>135</v>
      </c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32" t="s">
        <v>127</v>
      </c>
      <c r="B150" s="233" t="s">
        <v>90</v>
      </c>
      <c r="C150" s="256" t="s">
        <v>91</v>
      </c>
      <c r="D150" s="234"/>
      <c r="E150" s="235"/>
      <c r="F150" s="236"/>
      <c r="G150" s="236">
        <f>SUMIF(AG151:AG156,"&lt;&gt;NOR",G151:G156)</f>
        <v>0</v>
      </c>
      <c r="H150" s="236"/>
      <c r="I150" s="236">
        <f>SUM(I151:I156)</f>
        <v>0</v>
      </c>
      <c r="J150" s="236"/>
      <c r="K150" s="236">
        <f>SUM(K151:K156)</f>
        <v>0</v>
      </c>
      <c r="L150" s="236"/>
      <c r="M150" s="236">
        <f>SUM(M151:M156)</f>
        <v>0</v>
      </c>
      <c r="N150" s="235"/>
      <c r="O150" s="235">
        <f>SUM(O151:O156)</f>
        <v>0.82000000000000006</v>
      </c>
      <c r="P150" s="235"/>
      <c r="Q150" s="235">
        <f>SUM(Q151:Q156)</f>
        <v>0</v>
      </c>
      <c r="R150" s="236"/>
      <c r="S150" s="236"/>
      <c r="T150" s="237"/>
      <c r="U150" s="231"/>
      <c r="V150" s="231">
        <f>SUM(V151:V156)</f>
        <v>3.2600000000000002</v>
      </c>
      <c r="W150" s="231"/>
      <c r="X150" s="231"/>
      <c r="Y150" s="231"/>
      <c r="AG150" t="s">
        <v>128</v>
      </c>
    </row>
    <row r="151" spans="1:60" outlineLevel="1" x14ac:dyDescent="0.2">
      <c r="A151" s="246">
        <v>68</v>
      </c>
      <c r="B151" s="247" t="s">
        <v>496</v>
      </c>
      <c r="C151" s="257" t="s">
        <v>497</v>
      </c>
      <c r="D151" s="248" t="s">
        <v>204</v>
      </c>
      <c r="E151" s="249">
        <v>3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49">
        <v>0.14565</v>
      </c>
      <c r="O151" s="249">
        <f>ROUND(E151*N151,2)</f>
        <v>0.44</v>
      </c>
      <c r="P151" s="249">
        <v>0</v>
      </c>
      <c r="Q151" s="249">
        <f>ROUND(E151*P151,2)</f>
        <v>0</v>
      </c>
      <c r="R151" s="251"/>
      <c r="S151" s="251" t="s">
        <v>192</v>
      </c>
      <c r="T151" s="252" t="s">
        <v>192</v>
      </c>
      <c r="U151" s="230">
        <v>0.186</v>
      </c>
      <c r="V151" s="230">
        <f>ROUND(E151*U151,2)</f>
        <v>0.56000000000000005</v>
      </c>
      <c r="W151" s="230"/>
      <c r="X151" s="230" t="s">
        <v>134</v>
      </c>
      <c r="Y151" s="230" t="s">
        <v>135</v>
      </c>
      <c r="Z151" s="210"/>
      <c r="AA151" s="210"/>
      <c r="AB151" s="210"/>
      <c r="AC151" s="210"/>
      <c r="AD151" s="210"/>
      <c r="AE151" s="210"/>
      <c r="AF151" s="210"/>
      <c r="AG151" s="210" t="s">
        <v>136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9">
        <v>69</v>
      </c>
      <c r="B152" s="240" t="s">
        <v>398</v>
      </c>
      <c r="C152" s="258" t="s">
        <v>399</v>
      </c>
      <c r="D152" s="241" t="s">
        <v>191</v>
      </c>
      <c r="E152" s="242">
        <v>168.5</v>
      </c>
      <c r="F152" s="243"/>
      <c r="G152" s="244">
        <f>ROUND(E152*F152,2)</f>
        <v>0</v>
      </c>
      <c r="H152" s="243"/>
      <c r="I152" s="244">
        <f>ROUND(E152*H152,2)</f>
        <v>0</v>
      </c>
      <c r="J152" s="243"/>
      <c r="K152" s="244">
        <f>ROUND(E152*J152,2)</f>
        <v>0</v>
      </c>
      <c r="L152" s="244">
        <v>21</v>
      </c>
      <c r="M152" s="244">
        <f>G152*(1+L152/100)</f>
        <v>0</v>
      </c>
      <c r="N152" s="242">
        <v>1.0000000000000001E-5</v>
      </c>
      <c r="O152" s="242">
        <f>ROUND(E152*N152,2)</f>
        <v>0</v>
      </c>
      <c r="P152" s="242">
        <v>0</v>
      </c>
      <c r="Q152" s="242">
        <f>ROUND(E152*P152,2)</f>
        <v>0</v>
      </c>
      <c r="R152" s="244"/>
      <c r="S152" s="244" t="s">
        <v>192</v>
      </c>
      <c r="T152" s="245" t="s">
        <v>192</v>
      </c>
      <c r="U152" s="230">
        <v>1.6E-2</v>
      </c>
      <c r="V152" s="230">
        <f>ROUND(E152*U152,2)</f>
        <v>2.7</v>
      </c>
      <c r="W152" s="230"/>
      <c r="X152" s="230" t="s">
        <v>134</v>
      </c>
      <c r="Y152" s="230" t="s">
        <v>135</v>
      </c>
      <c r="Z152" s="210"/>
      <c r="AA152" s="210"/>
      <c r="AB152" s="210"/>
      <c r="AC152" s="210"/>
      <c r="AD152" s="210"/>
      <c r="AE152" s="210"/>
      <c r="AF152" s="210"/>
      <c r="AG152" s="210" t="s">
        <v>136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27"/>
      <c r="B153" s="228"/>
      <c r="C153" s="272" t="s">
        <v>498</v>
      </c>
      <c r="D153" s="268"/>
      <c r="E153" s="269">
        <v>168.5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194</v>
      </c>
      <c r="AH153" s="210">
        <v>5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9">
        <v>70</v>
      </c>
      <c r="B154" s="240" t="s">
        <v>499</v>
      </c>
      <c r="C154" s="258" t="s">
        <v>500</v>
      </c>
      <c r="D154" s="241" t="s">
        <v>365</v>
      </c>
      <c r="E154" s="242">
        <v>9.4499999999999993</v>
      </c>
      <c r="F154" s="243"/>
      <c r="G154" s="244">
        <f>ROUND(E154*F154,2)</f>
        <v>0</v>
      </c>
      <c r="H154" s="243"/>
      <c r="I154" s="244">
        <f>ROUND(E154*H154,2)</f>
        <v>0</v>
      </c>
      <c r="J154" s="243"/>
      <c r="K154" s="244">
        <f>ROUND(E154*J154,2)</f>
        <v>0</v>
      </c>
      <c r="L154" s="244">
        <v>21</v>
      </c>
      <c r="M154" s="244">
        <f>G154*(1+L154/100)</f>
        <v>0</v>
      </c>
      <c r="N154" s="242">
        <v>0.04</v>
      </c>
      <c r="O154" s="242">
        <f>ROUND(E154*N154,2)</f>
        <v>0.38</v>
      </c>
      <c r="P154" s="242">
        <v>0</v>
      </c>
      <c r="Q154" s="242">
        <f>ROUND(E154*P154,2)</f>
        <v>0</v>
      </c>
      <c r="R154" s="244" t="s">
        <v>246</v>
      </c>
      <c r="S154" s="244" t="s">
        <v>192</v>
      </c>
      <c r="T154" s="245" t="s">
        <v>192</v>
      </c>
      <c r="U154" s="230">
        <v>0</v>
      </c>
      <c r="V154" s="230">
        <f>ROUND(E154*U154,2)</f>
        <v>0</v>
      </c>
      <c r="W154" s="230"/>
      <c r="X154" s="230" t="s">
        <v>247</v>
      </c>
      <c r="Y154" s="230" t="s">
        <v>135</v>
      </c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27"/>
      <c r="B155" s="228"/>
      <c r="C155" s="272" t="s">
        <v>501</v>
      </c>
      <c r="D155" s="268"/>
      <c r="E155" s="269">
        <v>9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194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27"/>
      <c r="B156" s="228"/>
      <c r="C156" s="273" t="s">
        <v>385</v>
      </c>
      <c r="D156" s="270"/>
      <c r="E156" s="271">
        <v>0.45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194</v>
      </c>
      <c r="AH156" s="210">
        <v>4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32" t="s">
        <v>127</v>
      </c>
      <c r="B157" s="233" t="s">
        <v>92</v>
      </c>
      <c r="C157" s="256" t="s">
        <v>93</v>
      </c>
      <c r="D157" s="234"/>
      <c r="E157" s="235"/>
      <c r="F157" s="236"/>
      <c r="G157" s="236">
        <f>SUMIF(AG158:AG160,"&lt;&gt;NOR",G158:G160)</f>
        <v>0</v>
      </c>
      <c r="H157" s="236"/>
      <c r="I157" s="236">
        <f>SUM(I158:I160)</f>
        <v>0</v>
      </c>
      <c r="J157" s="236"/>
      <c r="K157" s="236">
        <f>SUM(K158:K160)</f>
        <v>0</v>
      </c>
      <c r="L157" s="236"/>
      <c r="M157" s="236">
        <f>SUM(M158:M160)</f>
        <v>0</v>
      </c>
      <c r="N157" s="235"/>
      <c r="O157" s="235">
        <f>SUM(O158:O160)</f>
        <v>0</v>
      </c>
      <c r="P157" s="235"/>
      <c r="Q157" s="235">
        <f>SUM(Q158:Q160)</f>
        <v>6.9499999999999993</v>
      </c>
      <c r="R157" s="236"/>
      <c r="S157" s="236"/>
      <c r="T157" s="237"/>
      <c r="U157" s="231"/>
      <c r="V157" s="231">
        <f>SUM(V158:V160)</f>
        <v>22.07</v>
      </c>
      <c r="W157" s="231"/>
      <c r="X157" s="231"/>
      <c r="Y157" s="231"/>
      <c r="AG157" t="s">
        <v>128</v>
      </c>
    </row>
    <row r="158" spans="1:60" outlineLevel="1" x14ac:dyDescent="0.2">
      <c r="A158" s="239">
        <v>71</v>
      </c>
      <c r="B158" s="240" t="s">
        <v>401</v>
      </c>
      <c r="C158" s="258" t="s">
        <v>402</v>
      </c>
      <c r="D158" s="241" t="s">
        <v>207</v>
      </c>
      <c r="E158" s="242">
        <v>0.7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2">
        <v>0</v>
      </c>
      <c r="O158" s="242">
        <f>ROUND(E158*N158,2)</f>
        <v>0</v>
      </c>
      <c r="P158" s="242">
        <v>2</v>
      </c>
      <c r="Q158" s="242">
        <f>ROUND(E158*P158,2)</f>
        <v>1.4</v>
      </c>
      <c r="R158" s="244"/>
      <c r="S158" s="244" t="s">
        <v>192</v>
      </c>
      <c r="T158" s="245" t="s">
        <v>192</v>
      </c>
      <c r="U158" s="230">
        <v>6.4359999999999999</v>
      </c>
      <c r="V158" s="230">
        <f>ROUND(E158*U158,2)</f>
        <v>4.51</v>
      </c>
      <c r="W158" s="230"/>
      <c r="X158" s="230" t="s">
        <v>134</v>
      </c>
      <c r="Y158" s="230" t="s">
        <v>135</v>
      </c>
      <c r="Z158" s="210"/>
      <c r="AA158" s="210"/>
      <c r="AB158" s="210"/>
      <c r="AC158" s="210"/>
      <c r="AD158" s="210"/>
      <c r="AE158" s="210"/>
      <c r="AF158" s="210"/>
      <c r="AG158" s="210" t="s">
        <v>136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7"/>
      <c r="B159" s="228"/>
      <c r="C159" s="272" t="s">
        <v>403</v>
      </c>
      <c r="D159" s="268"/>
      <c r="E159" s="269">
        <v>0.7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194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6">
        <v>72</v>
      </c>
      <c r="B160" s="247" t="s">
        <v>502</v>
      </c>
      <c r="C160" s="257" t="s">
        <v>503</v>
      </c>
      <c r="D160" s="248" t="s">
        <v>204</v>
      </c>
      <c r="E160" s="249">
        <v>2.7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49">
        <v>0</v>
      </c>
      <c r="O160" s="249">
        <f>ROUND(E160*N160,2)</f>
        <v>0</v>
      </c>
      <c r="P160" s="249">
        <v>2.0550000000000002</v>
      </c>
      <c r="Q160" s="249">
        <f>ROUND(E160*P160,2)</f>
        <v>5.55</v>
      </c>
      <c r="R160" s="251"/>
      <c r="S160" s="251" t="s">
        <v>192</v>
      </c>
      <c r="T160" s="252" t="s">
        <v>192</v>
      </c>
      <c r="U160" s="230">
        <v>6.5030000000000001</v>
      </c>
      <c r="V160" s="230">
        <f>ROUND(E160*U160,2)</f>
        <v>17.559999999999999</v>
      </c>
      <c r="W160" s="230"/>
      <c r="X160" s="230" t="s">
        <v>134</v>
      </c>
      <c r="Y160" s="230" t="s">
        <v>135</v>
      </c>
      <c r="Z160" s="210"/>
      <c r="AA160" s="210"/>
      <c r="AB160" s="210"/>
      <c r="AC160" s="210"/>
      <c r="AD160" s="210"/>
      <c r="AE160" s="210"/>
      <c r="AF160" s="210"/>
      <c r="AG160" s="210" t="s">
        <v>136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x14ac:dyDescent="0.2">
      <c r="A161" s="232" t="s">
        <v>127</v>
      </c>
      <c r="B161" s="233" t="s">
        <v>94</v>
      </c>
      <c r="C161" s="256" t="s">
        <v>95</v>
      </c>
      <c r="D161" s="234"/>
      <c r="E161" s="235"/>
      <c r="F161" s="236"/>
      <c r="G161" s="236">
        <f>SUMIF(AG162:AG177,"&lt;&gt;NOR",G162:G177)</f>
        <v>0</v>
      </c>
      <c r="H161" s="236"/>
      <c r="I161" s="236">
        <f>SUM(I162:I177)</f>
        <v>0</v>
      </c>
      <c r="J161" s="236"/>
      <c r="K161" s="236">
        <f>SUM(K162:K177)</f>
        <v>0</v>
      </c>
      <c r="L161" s="236"/>
      <c r="M161" s="236">
        <f>SUM(M162:M177)</f>
        <v>0</v>
      </c>
      <c r="N161" s="235"/>
      <c r="O161" s="235">
        <f>SUM(O162:O177)</f>
        <v>0</v>
      </c>
      <c r="P161" s="235"/>
      <c r="Q161" s="235">
        <f>SUM(Q162:Q177)</f>
        <v>0</v>
      </c>
      <c r="R161" s="236"/>
      <c r="S161" s="236"/>
      <c r="T161" s="237"/>
      <c r="U161" s="231"/>
      <c r="V161" s="231">
        <f>SUM(V162:V177)</f>
        <v>170.7</v>
      </c>
      <c r="W161" s="231"/>
      <c r="X161" s="231"/>
      <c r="Y161" s="231"/>
      <c r="AG161" t="s">
        <v>128</v>
      </c>
    </row>
    <row r="162" spans="1:60" outlineLevel="1" x14ac:dyDescent="0.2">
      <c r="A162" s="239">
        <v>73</v>
      </c>
      <c r="B162" s="240" t="s">
        <v>404</v>
      </c>
      <c r="C162" s="258" t="s">
        <v>405</v>
      </c>
      <c r="D162" s="241" t="s">
        <v>245</v>
      </c>
      <c r="E162" s="242">
        <v>530.54192</v>
      </c>
      <c r="F162" s="243"/>
      <c r="G162" s="244">
        <f>ROUND(E162*F162,2)</f>
        <v>0</v>
      </c>
      <c r="H162" s="243"/>
      <c r="I162" s="244">
        <f>ROUND(E162*H162,2)</f>
        <v>0</v>
      </c>
      <c r="J162" s="243"/>
      <c r="K162" s="244">
        <f>ROUND(E162*J162,2)</f>
        <v>0</v>
      </c>
      <c r="L162" s="244">
        <v>21</v>
      </c>
      <c r="M162" s="244">
        <f>G162*(1+L162/100)</f>
        <v>0</v>
      </c>
      <c r="N162" s="242">
        <v>0</v>
      </c>
      <c r="O162" s="242">
        <f>ROUND(E162*N162,2)</f>
        <v>0</v>
      </c>
      <c r="P162" s="242">
        <v>0</v>
      </c>
      <c r="Q162" s="242">
        <f>ROUND(E162*P162,2)</f>
        <v>0</v>
      </c>
      <c r="R162" s="244"/>
      <c r="S162" s="244" t="s">
        <v>192</v>
      </c>
      <c r="T162" s="245" t="s">
        <v>192</v>
      </c>
      <c r="U162" s="230">
        <v>7.4999999999999997E-2</v>
      </c>
      <c r="V162" s="230">
        <f>ROUND(E162*U162,2)</f>
        <v>39.79</v>
      </c>
      <c r="W162" s="230"/>
      <c r="X162" s="230" t="s">
        <v>134</v>
      </c>
      <c r="Y162" s="230" t="s">
        <v>135</v>
      </c>
      <c r="Z162" s="210"/>
      <c r="AA162" s="210"/>
      <c r="AB162" s="210"/>
      <c r="AC162" s="210"/>
      <c r="AD162" s="210"/>
      <c r="AE162" s="210"/>
      <c r="AF162" s="210"/>
      <c r="AG162" s="210" t="s">
        <v>136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27"/>
      <c r="B163" s="228"/>
      <c r="C163" s="272" t="s">
        <v>504</v>
      </c>
      <c r="D163" s="268"/>
      <c r="E163" s="269">
        <v>346.94963000000001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194</v>
      </c>
      <c r="AH163" s="210">
        <v>6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27"/>
      <c r="B164" s="228"/>
      <c r="C164" s="272" t="s">
        <v>505</v>
      </c>
      <c r="D164" s="268"/>
      <c r="E164" s="269">
        <v>10.29388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194</v>
      </c>
      <c r="AH164" s="210">
        <v>6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72" t="s">
        <v>506</v>
      </c>
      <c r="D165" s="268"/>
      <c r="E165" s="269">
        <v>34.947200000000002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194</v>
      </c>
      <c r="AH165" s="210">
        <v>6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27"/>
      <c r="B166" s="228"/>
      <c r="C166" s="272" t="s">
        <v>507</v>
      </c>
      <c r="D166" s="268"/>
      <c r="E166" s="269">
        <v>132.27921000000001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194</v>
      </c>
      <c r="AH166" s="210">
        <v>6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27"/>
      <c r="B167" s="228"/>
      <c r="C167" s="272" t="s">
        <v>408</v>
      </c>
      <c r="D167" s="268"/>
      <c r="E167" s="269">
        <v>6.0720000000000001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194</v>
      </c>
      <c r="AH167" s="210">
        <v>6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9">
        <v>74</v>
      </c>
      <c r="B168" s="240" t="s">
        <v>411</v>
      </c>
      <c r="C168" s="258" t="s">
        <v>412</v>
      </c>
      <c r="D168" s="241" t="s">
        <v>245</v>
      </c>
      <c r="E168" s="242">
        <v>333.85624000000001</v>
      </c>
      <c r="F168" s="243"/>
      <c r="G168" s="244">
        <f>ROUND(E168*F168,2)</f>
        <v>0</v>
      </c>
      <c r="H168" s="243"/>
      <c r="I168" s="244">
        <f>ROUND(E168*H168,2)</f>
        <v>0</v>
      </c>
      <c r="J168" s="243"/>
      <c r="K168" s="244">
        <f>ROUND(E168*J168,2)</f>
        <v>0</v>
      </c>
      <c r="L168" s="244">
        <v>21</v>
      </c>
      <c r="M168" s="244">
        <f>G168*(1+L168/100)</f>
        <v>0</v>
      </c>
      <c r="N168" s="242">
        <v>0</v>
      </c>
      <c r="O168" s="242">
        <f>ROUND(E168*N168,2)</f>
        <v>0</v>
      </c>
      <c r="P168" s="242">
        <v>0</v>
      </c>
      <c r="Q168" s="242">
        <f>ROUND(E168*P168,2)</f>
        <v>0</v>
      </c>
      <c r="R168" s="244"/>
      <c r="S168" s="244" t="s">
        <v>192</v>
      </c>
      <c r="T168" s="245" t="s">
        <v>192</v>
      </c>
      <c r="U168" s="230">
        <v>0.39</v>
      </c>
      <c r="V168" s="230">
        <f>ROUND(E168*U168,2)</f>
        <v>130.19999999999999</v>
      </c>
      <c r="W168" s="230"/>
      <c r="X168" s="230" t="s">
        <v>134</v>
      </c>
      <c r="Y168" s="230" t="s">
        <v>135</v>
      </c>
      <c r="Z168" s="210"/>
      <c r="AA168" s="210"/>
      <c r="AB168" s="210"/>
      <c r="AC168" s="210"/>
      <c r="AD168" s="210"/>
      <c r="AE168" s="210"/>
      <c r="AF168" s="210"/>
      <c r="AG168" s="210" t="s">
        <v>136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27"/>
      <c r="B169" s="228"/>
      <c r="C169" s="272" t="s">
        <v>508</v>
      </c>
      <c r="D169" s="268"/>
      <c r="E169" s="269">
        <v>908.97218999999996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194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27"/>
      <c r="B170" s="228"/>
      <c r="C170" s="272" t="s">
        <v>509</v>
      </c>
      <c r="D170" s="268"/>
      <c r="E170" s="269">
        <v>-530.54192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194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27"/>
      <c r="B171" s="228"/>
      <c r="C171" s="272" t="s">
        <v>510</v>
      </c>
      <c r="D171" s="268"/>
      <c r="E171" s="269">
        <v>-44.57403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194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9">
        <v>75</v>
      </c>
      <c r="B172" s="240" t="s">
        <v>416</v>
      </c>
      <c r="C172" s="258" t="s">
        <v>417</v>
      </c>
      <c r="D172" s="241" t="s">
        <v>245</v>
      </c>
      <c r="E172" s="242">
        <v>44.57403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4">
        <f>ROUND(E172*J172,2)</f>
        <v>0</v>
      </c>
      <c r="L172" s="244">
        <v>21</v>
      </c>
      <c r="M172" s="244">
        <f>G172*(1+L172/100)</f>
        <v>0</v>
      </c>
      <c r="N172" s="242">
        <v>0</v>
      </c>
      <c r="O172" s="242">
        <f>ROUND(E172*N172,2)</f>
        <v>0</v>
      </c>
      <c r="P172" s="242">
        <v>0</v>
      </c>
      <c r="Q172" s="242">
        <f>ROUND(E172*P172,2)</f>
        <v>0</v>
      </c>
      <c r="R172" s="244"/>
      <c r="S172" s="244" t="s">
        <v>192</v>
      </c>
      <c r="T172" s="245" t="s">
        <v>192</v>
      </c>
      <c r="U172" s="230">
        <v>1.6E-2</v>
      </c>
      <c r="V172" s="230">
        <f>ROUND(E172*U172,2)</f>
        <v>0.71</v>
      </c>
      <c r="W172" s="230"/>
      <c r="X172" s="230" t="s">
        <v>134</v>
      </c>
      <c r="Y172" s="230" t="s">
        <v>135</v>
      </c>
      <c r="Z172" s="210"/>
      <c r="AA172" s="210"/>
      <c r="AB172" s="210"/>
      <c r="AC172" s="210"/>
      <c r="AD172" s="210"/>
      <c r="AE172" s="210"/>
      <c r="AF172" s="210"/>
      <c r="AG172" s="210" t="s">
        <v>136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27"/>
      <c r="B173" s="228"/>
      <c r="C173" s="272" t="s">
        <v>511</v>
      </c>
      <c r="D173" s="268"/>
      <c r="E173" s="269">
        <v>26.666810000000002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194</v>
      </c>
      <c r="AH173" s="210">
        <v>6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27"/>
      <c r="B174" s="228"/>
      <c r="C174" s="272" t="s">
        <v>512</v>
      </c>
      <c r="D174" s="268"/>
      <c r="E174" s="269">
        <v>0.17019000000000001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194</v>
      </c>
      <c r="AH174" s="210">
        <v>6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27"/>
      <c r="B175" s="228"/>
      <c r="C175" s="272" t="s">
        <v>513</v>
      </c>
      <c r="D175" s="268"/>
      <c r="E175" s="269">
        <v>8.4250000000000005E-2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194</v>
      </c>
      <c r="AH175" s="210">
        <v>6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27"/>
      <c r="B176" s="228"/>
      <c r="C176" s="272" t="s">
        <v>514</v>
      </c>
      <c r="D176" s="268"/>
      <c r="E176" s="269">
        <v>17.087589999999999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194</v>
      </c>
      <c r="AH176" s="210">
        <v>6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27"/>
      <c r="B177" s="228"/>
      <c r="C177" s="272" t="s">
        <v>515</v>
      </c>
      <c r="D177" s="268"/>
      <c r="E177" s="269">
        <v>0.56520000000000004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194</v>
      </c>
      <c r="AH177" s="210">
        <v>6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x14ac:dyDescent="0.2">
      <c r="A178" s="232" t="s">
        <v>127</v>
      </c>
      <c r="B178" s="233" t="s">
        <v>96</v>
      </c>
      <c r="C178" s="256" t="s">
        <v>97</v>
      </c>
      <c r="D178" s="234"/>
      <c r="E178" s="235"/>
      <c r="F178" s="236"/>
      <c r="G178" s="236">
        <f>SUMIF(AG179:AG194,"&lt;&gt;NOR",G179:G194)</f>
        <v>0</v>
      </c>
      <c r="H178" s="236"/>
      <c r="I178" s="236">
        <f>SUM(I179:I194)</f>
        <v>0</v>
      </c>
      <c r="J178" s="236"/>
      <c r="K178" s="236">
        <f>SUM(K179:K194)</f>
        <v>0</v>
      </c>
      <c r="L178" s="236"/>
      <c r="M178" s="236">
        <f>SUM(M179:M194)</f>
        <v>0</v>
      </c>
      <c r="N178" s="235"/>
      <c r="O178" s="235">
        <f>SUM(O179:O194)</f>
        <v>0</v>
      </c>
      <c r="P178" s="235"/>
      <c r="Q178" s="235">
        <f>SUM(Q179:Q194)</f>
        <v>0</v>
      </c>
      <c r="R178" s="236"/>
      <c r="S178" s="236"/>
      <c r="T178" s="237"/>
      <c r="U178" s="231"/>
      <c r="V178" s="231">
        <f>SUM(V179:V194)</f>
        <v>69.95</v>
      </c>
      <c r="W178" s="231"/>
      <c r="X178" s="231"/>
      <c r="Y178" s="231"/>
      <c r="AG178" t="s">
        <v>128</v>
      </c>
    </row>
    <row r="179" spans="1:60" ht="22.5" outlineLevel="1" x14ac:dyDescent="0.2">
      <c r="A179" s="239">
        <v>76</v>
      </c>
      <c r="B179" s="240" t="s">
        <v>423</v>
      </c>
      <c r="C179" s="258" t="s">
        <v>424</v>
      </c>
      <c r="D179" s="241" t="s">
        <v>245</v>
      </c>
      <c r="E179" s="242">
        <v>28.7685</v>
      </c>
      <c r="F179" s="243"/>
      <c r="G179" s="244">
        <f>ROUND(E179*F179,2)</f>
        <v>0</v>
      </c>
      <c r="H179" s="243"/>
      <c r="I179" s="244">
        <f>ROUND(E179*H179,2)</f>
        <v>0</v>
      </c>
      <c r="J179" s="243"/>
      <c r="K179" s="244">
        <f>ROUND(E179*J179,2)</f>
        <v>0</v>
      </c>
      <c r="L179" s="244">
        <v>21</v>
      </c>
      <c r="M179" s="244">
        <f>G179*(1+L179/100)</f>
        <v>0</v>
      </c>
      <c r="N179" s="242">
        <v>0</v>
      </c>
      <c r="O179" s="242">
        <f>ROUND(E179*N179,2)</f>
        <v>0</v>
      </c>
      <c r="P179" s="242">
        <v>0</v>
      </c>
      <c r="Q179" s="242">
        <f>ROUND(E179*P179,2)</f>
        <v>0</v>
      </c>
      <c r="R179" s="244"/>
      <c r="S179" s="244" t="s">
        <v>192</v>
      </c>
      <c r="T179" s="245" t="s">
        <v>133</v>
      </c>
      <c r="U179" s="230">
        <v>0</v>
      </c>
      <c r="V179" s="230">
        <f>ROUND(E179*U179,2)</f>
        <v>0</v>
      </c>
      <c r="W179" s="230"/>
      <c r="X179" s="230" t="s">
        <v>134</v>
      </c>
      <c r="Y179" s="230" t="s">
        <v>135</v>
      </c>
      <c r="Z179" s="210"/>
      <c r="AA179" s="210"/>
      <c r="AB179" s="210"/>
      <c r="AC179" s="210"/>
      <c r="AD179" s="210"/>
      <c r="AE179" s="210"/>
      <c r="AF179" s="210"/>
      <c r="AG179" s="210" t="s">
        <v>136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27"/>
      <c r="B180" s="228"/>
      <c r="C180" s="272" t="s">
        <v>516</v>
      </c>
      <c r="D180" s="268"/>
      <c r="E180" s="269">
        <v>17.82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194</v>
      </c>
      <c r="AH180" s="210">
        <v>7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27"/>
      <c r="B181" s="228"/>
      <c r="C181" s="272" t="s">
        <v>517</v>
      </c>
      <c r="D181" s="268"/>
      <c r="E181" s="269">
        <v>4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194</v>
      </c>
      <c r="AH181" s="210">
        <v>7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27"/>
      <c r="B182" s="228"/>
      <c r="C182" s="272" t="s">
        <v>427</v>
      </c>
      <c r="D182" s="268"/>
      <c r="E182" s="269">
        <v>1.4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194</v>
      </c>
      <c r="AH182" s="210">
        <v>7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27"/>
      <c r="B183" s="228"/>
      <c r="C183" s="272" t="s">
        <v>518</v>
      </c>
      <c r="D183" s="268"/>
      <c r="E183" s="269">
        <v>5.5484999999999998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194</v>
      </c>
      <c r="AH183" s="210">
        <v>7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39">
        <v>77</v>
      </c>
      <c r="B184" s="240" t="s">
        <v>428</v>
      </c>
      <c r="C184" s="258" t="s">
        <v>429</v>
      </c>
      <c r="D184" s="241" t="s">
        <v>245</v>
      </c>
      <c r="E184" s="242">
        <v>37.51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2">
        <v>0</v>
      </c>
      <c r="O184" s="242">
        <f>ROUND(E184*N184,2)</f>
        <v>0</v>
      </c>
      <c r="P184" s="242">
        <v>0</v>
      </c>
      <c r="Q184" s="242">
        <f>ROUND(E184*P184,2)</f>
        <v>0</v>
      </c>
      <c r="R184" s="244"/>
      <c r="S184" s="244" t="s">
        <v>192</v>
      </c>
      <c r="T184" s="245" t="s">
        <v>192</v>
      </c>
      <c r="U184" s="230">
        <v>0</v>
      </c>
      <c r="V184" s="230">
        <f>ROUND(E184*U184,2)</f>
        <v>0</v>
      </c>
      <c r="W184" s="230"/>
      <c r="X184" s="230" t="s">
        <v>134</v>
      </c>
      <c r="Y184" s="230" t="s">
        <v>135</v>
      </c>
      <c r="Z184" s="210"/>
      <c r="AA184" s="210"/>
      <c r="AB184" s="210"/>
      <c r="AC184" s="210"/>
      <c r="AD184" s="210"/>
      <c r="AE184" s="210"/>
      <c r="AF184" s="210"/>
      <c r="AG184" s="210" t="s">
        <v>136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27"/>
      <c r="B185" s="228"/>
      <c r="C185" s="272" t="s">
        <v>519</v>
      </c>
      <c r="D185" s="268"/>
      <c r="E185" s="269">
        <v>24.09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194</v>
      </c>
      <c r="AH185" s="210">
        <v>7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27"/>
      <c r="B186" s="228"/>
      <c r="C186" s="272" t="s">
        <v>520</v>
      </c>
      <c r="D186" s="268"/>
      <c r="E186" s="269">
        <v>13.42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194</v>
      </c>
      <c r="AH186" s="210">
        <v>7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39">
        <v>78</v>
      </c>
      <c r="B187" s="240" t="s">
        <v>431</v>
      </c>
      <c r="C187" s="258" t="s">
        <v>432</v>
      </c>
      <c r="D187" s="241" t="s">
        <v>245</v>
      </c>
      <c r="E187" s="242">
        <v>50.49</v>
      </c>
      <c r="F187" s="243"/>
      <c r="G187" s="244">
        <f>ROUND(E187*F187,2)</f>
        <v>0</v>
      </c>
      <c r="H187" s="243"/>
      <c r="I187" s="244">
        <f>ROUND(E187*H187,2)</f>
        <v>0</v>
      </c>
      <c r="J187" s="243"/>
      <c r="K187" s="244">
        <f>ROUND(E187*J187,2)</f>
        <v>0</v>
      </c>
      <c r="L187" s="244">
        <v>21</v>
      </c>
      <c r="M187" s="244">
        <f>G187*(1+L187/100)</f>
        <v>0</v>
      </c>
      <c r="N187" s="242">
        <v>0</v>
      </c>
      <c r="O187" s="242">
        <f>ROUND(E187*N187,2)</f>
        <v>0</v>
      </c>
      <c r="P187" s="242">
        <v>0</v>
      </c>
      <c r="Q187" s="242">
        <f>ROUND(E187*P187,2)</f>
        <v>0</v>
      </c>
      <c r="R187" s="244"/>
      <c r="S187" s="244" t="s">
        <v>192</v>
      </c>
      <c r="T187" s="245" t="s">
        <v>192</v>
      </c>
      <c r="U187" s="230">
        <v>0</v>
      </c>
      <c r="V187" s="230">
        <f>ROUND(E187*U187,2)</f>
        <v>0</v>
      </c>
      <c r="W187" s="230"/>
      <c r="X187" s="230" t="s">
        <v>134</v>
      </c>
      <c r="Y187" s="230" t="s">
        <v>135</v>
      </c>
      <c r="Z187" s="210"/>
      <c r="AA187" s="210"/>
      <c r="AB187" s="210"/>
      <c r="AC187" s="210"/>
      <c r="AD187" s="210"/>
      <c r="AE187" s="210"/>
      <c r="AF187" s="210"/>
      <c r="AG187" s="210" t="s">
        <v>136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27"/>
      <c r="B188" s="228"/>
      <c r="C188" s="272" t="s">
        <v>521</v>
      </c>
      <c r="D188" s="268"/>
      <c r="E188" s="269">
        <v>37.07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194</v>
      </c>
      <c r="AH188" s="210">
        <v>7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27"/>
      <c r="B189" s="228"/>
      <c r="C189" s="272" t="s">
        <v>522</v>
      </c>
      <c r="D189" s="268"/>
      <c r="E189" s="269">
        <v>13.42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194</v>
      </c>
      <c r="AH189" s="210">
        <v>7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46">
        <v>79</v>
      </c>
      <c r="B190" s="247" t="s">
        <v>435</v>
      </c>
      <c r="C190" s="257" t="s">
        <v>436</v>
      </c>
      <c r="D190" s="248" t="s">
        <v>245</v>
      </c>
      <c r="E190" s="249">
        <v>116.7685</v>
      </c>
      <c r="F190" s="250"/>
      <c r="G190" s="251">
        <f>ROUND(E190*F190,2)</f>
        <v>0</v>
      </c>
      <c r="H190" s="250"/>
      <c r="I190" s="251">
        <f>ROUND(E190*H190,2)</f>
        <v>0</v>
      </c>
      <c r="J190" s="250"/>
      <c r="K190" s="251">
        <f>ROUND(E190*J190,2)</f>
        <v>0</v>
      </c>
      <c r="L190" s="251">
        <v>21</v>
      </c>
      <c r="M190" s="251">
        <f>G190*(1+L190/100)</f>
        <v>0</v>
      </c>
      <c r="N190" s="249">
        <v>0</v>
      </c>
      <c r="O190" s="249">
        <f>ROUND(E190*N190,2)</f>
        <v>0</v>
      </c>
      <c r="P190" s="249">
        <v>0</v>
      </c>
      <c r="Q190" s="249">
        <f>ROUND(E190*P190,2)</f>
        <v>0</v>
      </c>
      <c r="R190" s="251"/>
      <c r="S190" s="251" t="s">
        <v>192</v>
      </c>
      <c r="T190" s="252" t="s">
        <v>192</v>
      </c>
      <c r="U190" s="230">
        <v>9.9000000000000005E-2</v>
      </c>
      <c r="V190" s="230">
        <f>ROUND(E190*U190,2)</f>
        <v>11.56</v>
      </c>
      <c r="W190" s="230"/>
      <c r="X190" s="230" t="s">
        <v>437</v>
      </c>
      <c r="Y190" s="230" t="s">
        <v>135</v>
      </c>
      <c r="Z190" s="210"/>
      <c r="AA190" s="210"/>
      <c r="AB190" s="210"/>
      <c r="AC190" s="210"/>
      <c r="AD190" s="210"/>
      <c r="AE190" s="210"/>
      <c r="AF190" s="210"/>
      <c r="AG190" s="210" t="s">
        <v>438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6">
        <v>80</v>
      </c>
      <c r="B191" s="247" t="s">
        <v>439</v>
      </c>
      <c r="C191" s="257" t="s">
        <v>440</v>
      </c>
      <c r="D191" s="248" t="s">
        <v>245</v>
      </c>
      <c r="E191" s="249">
        <v>116.7685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49">
        <v>0</v>
      </c>
      <c r="O191" s="249">
        <f>ROUND(E191*N191,2)</f>
        <v>0</v>
      </c>
      <c r="P191" s="249">
        <v>0</v>
      </c>
      <c r="Q191" s="249">
        <f>ROUND(E191*P191,2)</f>
        <v>0</v>
      </c>
      <c r="R191" s="251"/>
      <c r="S191" s="251" t="s">
        <v>192</v>
      </c>
      <c r="T191" s="252" t="s">
        <v>192</v>
      </c>
      <c r="U191" s="230">
        <v>0.49</v>
      </c>
      <c r="V191" s="230">
        <f>ROUND(E191*U191,2)</f>
        <v>57.22</v>
      </c>
      <c r="W191" s="230"/>
      <c r="X191" s="230" t="s">
        <v>437</v>
      </c>
      <c r="Y191" s="230" t="s">
        <v>135</v>
      </c>
      <c r="Z191" s="210"/>
      <c r="AA191" s="210"/>
      <c r="AB191" s="210"/>
      <c r="AC191" s="210"/>
      <c r="AD191" s="210"/>
      <c r="AE191" s="210"/>
      <c r="AF191" s="210"/>
      <c r="AG191" s="210" t="s">
        <v>438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9">
        <v>81</v>
      </c>
      <c r="B192" s="240" t="s">
        <v>441</v>
      </c>
      <c r="C192" s="258" t="s">
        <v>442</v>
      </c>
      <c r="D192" s="241" t="s">
        <v>245</v>
      </c>
      <c r="E192" s="242">
        <v>1634.759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2">
        <v>0</v>
      </c>
      <c r="O192" s="242">
        <f>ROUND(E192*N192,2)</f>
        <v>0</v>
      </c>
      <c r="P192" s="242">
        <v>0</v>
      </c>
      <c r="Q192" s="242">
        <f>ROUND(E192*P192,2)</f>
        <v>0</v>
      </c>
      <c r="R192" s="244"/>
      <c r="S192" s="244" t="s">
        <v>192</v>
      </c>
      <c r="T192" s="245" t="s">
        <v>192</v>
      </c>
      <c r="U192" s="230">
        <v>0</v>
      </c>
      <c r="V192" s="230">
        <f>ROUND(E192*U192,2)</f>
        <v>0</v>
      </c>
      <c r="W192" s="230"/>
      <c r="X192" s="230" t="s">
        <v>437</v>
      </c>
      <c r="Y192" s="230" t="s">
        <v>135</v>
      </c>
      <c r="Z192" s="210"/>
      <c r="AA192" s="210"/>
      <c r="AB192" s="210"/>
      <c r="AC192" s="210"/>
      <c r="AD192" s="210"/>
      <c r="AE192" s="210"/>
      <c r="AF192" s="210"/>
      <c r="AG192" s="210" t="s">
        <v>438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27"/>
      <c r="B193" s="228"/>
      <c r="C193" s="259" t="s">
        <v>443</v>
      </c>
      <c r="D193" s="254"/>
      <c r="E193" s="254"/>
      <c r="F193" s="254"/>
      <c r="G193" s="254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140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9">
        <v>82</v>
      </c>
      <c r="B194" s="240" t="s">
        <v>444</v>
      </c>
      <c r="C194" s="258" t="s">
        <v>445</v>
      </c>
      <c r="D194" s="241" t="s">
        <v>245</v>
      </c>
      <c r="E194" s="242">
        <v>116.7685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2">
        <v>0</v>
      </c>
      <c r="O194" s="242">
        <f>ROUND(E194*N194,2)</f>
        <v>0</v>
      </c>
      <c r="P194" s="242">
        <v>0</v>
      </c>
      <c r="Q194" s="242">
        <f>ROUND(E194*P194,2)</f>
        <v>0</v>
      </c>
      <c r="R194" s="244"/>
      <c r="S194" s="244" t="s">
        <v>192</v>
      </c>
      <c r="T194" s="245" t="s">
        <v>192</v>
      </c>
      <c r="U194" s="230">
        <v>0.01</v>
      </c>
      <c r="V194" s="230">
        <f>ROUND(E194*U194,2)</f>
        <v>1.17</v>
      </c>
      <c r="W194" s="230"/>
      <c r="X194" s="230" t="s">
        <v>437</v>
      </c>
      <c r="Y194" s="230" t="s">
        <v>135</v>
      </c>
      <c r="Z194" s="210"/>
      <c r="AA194" s="210"/>
      <c r="AB194" s="210"/>
      <c r="AC194" s="210"/>
      <c r="AD194" s="210"/>
      <c r="AE194" s="210"/>
      <c r="AF194" s="210"/>
      <c r="AG194" s="210" t="s">
        <v>438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">
      <c r="A195" s="3"/>
      <c r="B195" s="4"/>
      <c r="C195" s="261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v>12</v>
      </c>
      <c r="AF195">
        <v>21</v>
      </c>
      <c r="AG195" t="s">
        <v>113</v>
      </c>
    </row>
    <row r="196" spans="1:60" x14ac:dyDescent="0.2">
      <c r="A196" s="213"/>
      <c r="B196" s="214" t="s">
        <v>31</v>
      </c>
      <c r="C196" s="262"/>
      <c r="D196" s="215"/>
      <c r="E196" s="216"/>
      <c r="F196" s="216"/>
      <c r="G196" s="238">
        <f>G8+G21+G48+G75+G89+G96+G102+G125+G127+G150+G157+G161+G178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E196">
        <f>SUMIF(L7:L194,AE195,G7:G194)</f>
        <v>0</v>
      </c>
      <c r="AF196">
        <f>SUMIF(L7:L194,AF195,G7:G194)</f>
        <v>0</v>
      </c>
      <c r="AG196" t="s">
        <v>185</v>
      </c>
    </row>
    <row r="197" spans="1:60" x14ac:dyDescent="0.2">
      <c r="A197" s="3"/>
      <c r="B197" s="4"/>
      <c r="C197" s="261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60" x14ac:dyDescent="0.2">
      <c r="A198" s="3"/>
      <c r="B198" s="4"/>
      <c r="C198" s="261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60" x14ac:dyDescent="0.2">
      <c r="A199" s="217" t="s">
        <v>186</v>
      </c>
      <c r="B199" s="217"/>
      <c r="C199" s="26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60" x14ac:dyDescent="0.2">
      <c r="A200" s="218"/>
      <c r="B200" s="219"/>
      <c r="C200" s="264"/>
      <c r="D200" s="219"/>
      <c r="E200" s="219"/>
      <c r="F200" s="219"/>
      <c r="G200" s="22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G200" t="s">
        <v>187</v>
      </c>
    </row>
    <row r="201" spans="1:60" x14ac:dyDescent="0.2">
      <c r="A201" s="221"/>
      <c r="B201" s="222"/>
      <c r="C201" s="265"/>
      <c r="D201" s="222"/>
      <c r="E201" s="222"/>
      <c r="F201" s="222"/>
      <c r="G201" s="22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21"/>
      <c r="B202" s="222"/>
      <c r="C202" s="265"/>
      <c r="D202" s="222"/>
      <c r="E202" s="222"/>
      <c r="F202" s="222"/>
      <c r="G202" s="22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 x14ac:dyDescent="0.2">
      <c r="A203" s="221"/>
      <c r="B203" s="222"/>
      <c r="C203" s="265"/>
      <c r="D203" s="222"/>
      <c r="E203" s="222"/>
      <c r="F203" s="222"/>
      <c r="G203" s="22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60" x14ac:dyDescent="0.2">
      <c r="A204" s="224"/>
      <c r="B204" s="225"/>
      <c r="C204" s="266"/>
      <c r="D204" s="225"/>
      <c r="E204" s="225"/>
      <c r="F204" s="225"/>
      <c r="G204" s="22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 x14ac:dyDescent="0.2">
      <c r="A205" s="3"/>
      <c r="B205" s="4"/>
      <c r="C205" s="261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 x14ac:dyDescent="0.2">
      <c r="C206" s="267"/>
      <c r="D206" s="10"/>
      <c r="AG206" t="s">
        <v>188</v>
      </c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4jLVCFVzmRPjoKYAYN5oXoiuZop9WZsmU6q/PwRNVw8MmXMrKJ4JU10uGHPXrctjmgexzi/uav7ODq3x9nc6A==" saltValue="9Fe0x5oZQ1lz/s6Til73bQ==" spinCount="100000" sheet="1" formatRows="0"/>
  <mergeCells count="7">
    <mergeCell ref="A1:G1"/>
    <mergeCell ref="C2:G2"/>
    <mergeCell ref="C3:G3"/>
    <mergeCell ref="C4:G4"/>
    <mergeCell ref="A199:C199"/>
    <mergeCell ref="A200:G204"/>
    <mergeCell ref="C193:G19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SO.101.1 0 Pol</vt:lpstr>
      <vt:lpstr>SO.101.1 1 Pol</vt:lpstr>
      <vt:lpstr>SO.101.2 0 Pol</vt:lpstr>
      <vt:lpstr>SO.101.2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'SO.101.1 0 Pol'!Názvy_tisku</vt:lpstr>
      <vt:lpstr>'SO.101.1 1 Pol'!Názvy_tisku</vt:lpstr>
      <vt:lpstr>'SO.101.2 0 Pol'!Názvy_tisku</vt:lpstr>
      <vt:lpstr>'SO.101.2 1 Pol'!Názvy_tisku</vt:lpstr>
      <vt:lpstr>oadresa</vt:lpstr>
      <vt:lpstr>Stavba!Objednatel</vt:lpstr>
      <vt:lpstr>Stavba!Objekt</vt:lpstr>
      <vt:lpstr>'SO.101.1 0 Pol'!Oblast_tisku</vt:lpstr>
      <vt:lpstr>'SO.101.1 1 Pol'!Oblast_tisku</vt:lpstr>
      <vt:lpstr>'SO.101.2 0 Pol'!Oblast_tisku</vt:lpstr>
      <vt:lpstr>'SO.101.2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2019-03-19T12:27:02Z</cp:lastPrinted>
  <dcterms:created xsi:type="dcterms:W3CDTF">2009-04-08T07:15:50Z</dcterms:created>
  <dcterms:modified xsi:type="dcterms:W3CDTF">2024-04-05T15:29:44Z</dcterms:modified>
</cp:coreProperties>
</file>