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áš Lutonský\Disk Google\projekty\2023\Foltyn\poliklinika Otrokovice - hromosvod\hromosvod\revize\rozpocty\"/>
    </mc:Choice>
  </mc:AlternateContent>
  <bookViews>
    <workbookView xWindow="0" yWindow="0" windowWidth="22470" windowHeight="15225" activeTab="2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B3" i="3"/>
  <c r="C4" i="3" s="1"/>
  <c r="H26" i="2"/>
  <c r="H24" i="2"/>
  <c r="G24" i="2"/>
  <c r="E24" i="2"/>
  <c r="H21" i="2"/>
  <c r="G21" i="2"/>
  <c r="E21" i="2"/>
  <c r="H19" i="2"/>
  <c r="G19" i="2"/>
  <c r="E19" i="2"/>
  <c r="I19" i="2" s="1"/>
  <c r="H18" i="2"/>
  <c r="G18" i="2"/>
  <c r="E18" i="2"/>
  <c r="H16" i="2"/>
  <c r="G16" i="2"/>
  <c r="E16" i="2"/>
  <c r="H14" i="2"/>
  <c r="G14" i="2"/>
  <c r="E14" i="2"/>
  <c r="H12" i="2"/>
  <c r="G12" i="2"/>
  <c r="E12" i="2"/>
  <c r="I12" i="2" s="1"/>
  <c r="H11" i="2"/>
  <c r="G11" i="2"/>
  <c r="E11" i="2"/>
  <c r="H10" i="2"/>
  <c r="G10" i="2"/>
  <c r="E10" i="2"/>
  <c r="H9" i="2"/>
  <c r="G9" i="2"/>
  <c r="E9" i="2"/>
  <c r="H8" i="2"/>
  <c r="G8" i="2"/>
  <c r="E8" i="2"/>
  <c r="I8" i="2" s="1"/>
  <c r="H6" i="2"/>
  <c r="G6" i="2"/>
  <c r="G27" i="2" s="1"/>
  <c r="C6" i="3" s="1"/>
  <c r="E6" i="2"/>
  <c r="I11" i="2" l="1"/>
  <c r="I18" i="2"/>
  <c r="I10" i="2"/>
  <c r="I16" i="2"/>
  <c r="I24" i="2"/>
  <c r="I9" i="2"/>
  <c r="I14" i="2"/>
  <c r="I21" i="2"/>
  <c r="E26" i="2"/>
  <c r="I26" i="2" s="1"/>
  <c r="I6" i="2"/>
  <c r="B4" i="3"/>
  <c r="B7" i="3" s="1"/>
  <c r="I27" i="2" l="1"/>
  <c r="E27" i="2"/>
  <c r="C5" i="3" s="1"/>
  <c r="B12" i="3"/>
  <c r="C8" i="3" l="1"/>
  <c r="C7" i="3"/>
  <c r="C12" i="3" l="1"/>
  <c r="C15" i="3"/>
  <c r="C19" i="3" l="1"/>
  <c r="C20" i="3"/>
  <c r="C14" i="3"/>
  <c r="C13" i="3"/>
  <c r="C16" i="3" l="1"/>
  <c r="C22" i="3"/>
  <c r="C21" i="3"/>
  <c r="C24" i="3" l="1"/>
  <c r="B25" i="3"/>
  <c r="C25" i="3" s="1"/>
  <c r="C27" i="3" s="1"/>
</calcChain>
</file>

<file path=xl/sharedStrings.xml><?xml version="1.0" encoding="utf-8"?>
<sst xmlns="http://schemas.openxmlformats.org/spreadsheetml/2006/main" count="159" uniqueCount="111">
  <si>
    <t>Název</t>
  </si>
  <si>
    <t>Hodnota</t>
  </si>
  <si>
    <t>Nadpis rekapitulace</t>
  </si>
  <si>
    <t>Seznam prací a dodávek elektrotechnických zařízení</t>
  </si>
  <si>
    <t>Akce</t>
  </si>
  <si>
    <t>Stavební úpravy střechy, městská poliklinika s.r.o. Otrokovice</t>
  </si>
  <si>
    <t>Projekt</t>
  </si>
  <si>
    <t>SO04 - objekt D - ochrana před bleskem</t>
  </si>
  <si>
    <t>Investor</t>
  </si>
  <si>
    <t>Městská poliklinika s.r.o. Otrokovice, tř. Osvobození 1388, 765 02 Otrokovice</t>
  </si>
  <si>
    <t>Z. č.</t>
  </si>
  <si>
    <t/>
  </si>
  <si>
    <t>A. č.</t>
  </si>
  <si>
    <t>Smlouva</t>
  </si>
  <si>
    <t>Vypracoval</t>
  </si>
  <si>
    <t>Tomáš Lutonský, Chelčického 826, 763 06 Zlín 4 - Malenovice</t>
  </si>
  <si>
    <t>Kontroloval</t>
  </si>
  <si>
    <t>Datum</t>
  </si>
  <si>
    <t>10.11.2023</t>
  </si>
  <si>
    <t>Zpracovatel</t>
  </si>
  <si>
    <t>Ing. Tomáš Foltýn, Husova 1660, 763 61 Napajedla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</si>
  <si>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</si>
  <si>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</si>
  <si>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</si>
  <si>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</si>
  <si>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</si>
  <si>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</si>
  <si>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</si>
  <si>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</si>
  <si>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</si>
  <si>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</si>
  <si>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</si>
  <si>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</si>
  <si>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</si>
  <si>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</si>
  <si>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</si>
  <si>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</si>
  <si>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</si>
  <si>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</si>
  <si>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</si>
  <si>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</si>
  <si>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</si>
  <si>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</si>
  <si>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</si>
  <si>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</si>
  <si>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</si>
  <si>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</si>
  <si>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</si>
  <si>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</si>
  <si>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</si>
  <si>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</si>
  <si>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</si>
  <si>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</si>
  <si>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</si>
  <si>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</si>
  <si>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</si>
  <si>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</si>
  <si>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</si>
  <si>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OCHRANA PŘED BLESKEM A UZEMNĚNÍ</t>
  </si>
  <si>
    <t>ZINKOVANÉ PROVEDENÍ</t>
  </si>
  <si>
    <t>OCELOVÝ DRÁT POZINKOVANÝ</t>
  </si>
  <si>
    <t>Drát AlMgSi ø8mm(0,40kg/m), pevně</t>
  </si>
  <si>
    <t>m</t>
  </si>
  <si>
    <t>SVORKA HROMOSVODNÍ,UZEMŇOVACÍ</t>
  </si>
  <si>
    <t>SP připojovací</t>
  </si>
  <si>
    <t>ks</t>
  </si>
  <si>
    <t>SS spojovací</t>
  </si>
  <si>
    <t>SU univerzální</t>
  </si>
  <si>
    <t>PV21 na plochou střechu s betonovou kostkou</t>
  </si>
  <si>
    <t>SK křížová</t>
  </si>
  <si>
    <t>Měření zemních odporů, zemniče</t>
  </si>
  <si>
    <t xml:space="preserve"> prvního nebo samostatného</t>
  </si>
  <si>
    <t>MONTÁŽNÍ PRÁCE</t>
  </si>
  <si>
    <t>Tvarování mont.dílu</t>
  </si>
  <si>
    <t>HODINOVE ZUCTOVACI SAZBY</t>
  </si>
  <si>
    <t>Demontaz a opětovná montáž jímací soustavy</t>
  </si>
  <si>
    <t>hod</t>
  </si>
  <si>
    <t>Odpojení a znovu napojení elektro stávajících zařízení na střeše (VZT jednotky, stožáry a antény) - cca 20ks zařízení</t>
  </si>
  <si>
    <t>KOORDINACE POSTUPU PRACI</t>
  </si>
  <si>
    <t>dodavatel střechy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</si>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</sst>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26" sqref="B26"/>
    </sheetView>
  </sheetViews>
  <sheetFormatPr defaultRowHeight="15" x14ac:dyDescent="0.25"/>
  <cols>
    <col min="1" max="1" width="28.42578125" style="1" bestFit="1" customWidth="1"/>
    <col min="2" max="2" width="71.285156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30</v>
      </c>
      <c r="C19" s="3"/>
    </row>
    <row r="20" spans="1:3" x14ac:dyDescent="0.25">
      <c r="A20" s="2" t="s">
        <v>32</v>
      </c>
      <c r="B20" s="7" t="s">
        <v>30</v>
      </c>
      <c r="C20" s="3"/>
    </row>
    <row r="21" spans="1:3" x14ac:dyDescent="0.25">
      <c r="A21" s="2" t="s">
        <v>33</v>
      </c>
      <c r="B21" s="7" t="s">
        <v>30</v>
      </c>
      <c r="C21" s="3"/>
    </row>
    <row r="22" spans="1:3" x14ac:dyDescent="0.25">
      <c r="A22" s="2" t="s">
        <v>34</v>
      </c>
      <c r="B22" s="7" t="s">
        <v>30</v>
      </c>
      <c r="C22" s="3"/>
    </row>
    <row r="23" spans="1:3" x14ac:dyDescent="0.25">
      <c r="A23" s="2" t="s">
        <v>35</v>
      </c>
      <c r="B23" s="7" t="s">
        <v>30</v>
      </c>
      <c r="C23" s="3"/>
    </row>
    <row r="24" spans="1:3" x14ac:dyDescent="0.25">
      <c r="A24" s="2" t="s">
        <v>36</v>
      </c>
      <c r="B24" s="7" t="s">
        <v>30</v>
      </c>
      <c r="C24" s="3"/>
    </row>
    <row r="25" spans="1:3" x14ac:dyDescent="0.25">
      <c r="A25" s="2" t="s">
        <v>37</v>
      </c>
      <c r="B25" s="7" t="s">
        <v>30</v>
      </c>
      <c r="C25" s="3"/>
    </row>
    <row r="26" spans="1:3" x14ac:dyDescent="0.25">
      <c r="A26" s="2" t="s">
        <v>38</v>
      </c>
      <c r="B26" s="7" t="s">
        <v>39</v>
      </c>
      <c r="C26" s="3"/>
    </row>
    <row r="27" spans="1:3" x14ac:dyDescent="0.25">
      <c r="A27" s="2" t="s">
        <v>40</v>
      </c>
      <c r="B27" s="7" t="s">
        <v>30</v>
      </c>
      <c r="C27" s="3"/>
    </row>
    <row r="28" spans="1:3" x14ac:dyDescent="0.25">
      <c r="A28" s="2" t="s">
        <v>41</v>
      </c>
      <c r="B28" s="7" t="s">
        <v>30</v>
      </c>
      <c r="C28" s="3"/>
    </row>
    <row r="29" spans="1:3" x14ac:dyDescent="0.25">
      <c r="A29" s="2" t="s">
        <v>42</v>
      </c>
      <c r="B29" s="7" t="s">
        <v>30</v>
      </c>
      <c r="C29" s="3"/>
    </row>
    <row r="30" spans="1:3" x14ac:dyDescent="0.25">
      <c r="A30" s="2" t="s">
        <v>43</v>
      </c>
      <c r="B30" s="7" t="s">
        <v>30</v>
      </c>
      <c r="C30" s="3"/>
    </row>
    <row r="31" spans="1:3" ht="24.75" x14ac:dyDescent="0.25">
      <c r="A31" s="8" t="s">
        <v>44</v>
      </c>
      <c r="B31" s="7" t="s">
        <v>45</v>
      </c>
      <c r="C31" s="3"/>
    </row>
    <row r="32" spans="1:3" x14ac:dyDescent="0.25">
      <c r="A32" s="2" t="s">
        <v>46</v>
      </c>
      <c r="B32" s="7" t="s">
        <v>47</v>
      </c>
      <c r="C32" s="3"/>
    </row>
    <row r="33" spans="1:2" x14ac:dyDescent="0.25">
      <c r="A33" s="1" t="s">
        <v>48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3" sqref="A3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85</v>
      </c>
      <c r="C1" s="11" t="s">
        <v>86</v>
      </c>
      <c r="D1" s="3"/>
    </row>
    <row r="2" spans="1:4" x14ac:dyDescent="0.25">
      <c r="A2" s="5" t="s">
        <v>87</v>
      </c>
      <c r="B2" s="16"/>
      <c r="C2" s="16"/>
      <c r="D2" s="3"/>
    </row>
    <row r="3" spans="1:4" x14ac:dyDescent="0.25">
      <c r="A3" s="6" t="s">
        <v>88</v>
      </c>
      <c r="B3" s="15">
        <f>0</f>
        <v>0</v>
      </c>
      <c r="C3" s="15"/>
      <c r="D3" s="3"/>
    </row>
    <row r="4" spans="1:4" x14ac:dyDescent="0.25">
      <c r="A4" s="6" t="s">
        <v>89</v>
      </c>
      <c r="B4" s="15">
        <f>B3 * Parametry!B16 / 100</f>
        <v>0</v>
      </c>
      <c r="C4" s="15">
        <f>B3 * Parametry!B17 / 100</f>
        <v>0</v>
      </c>
      <c r="D4" s="3"/>
    </row>
    <row r="5" spans="1:4" x14ac:dyDescent="0.25">
      <c r="A5" s="6" t="s">
        <v>90</v>
      </c>
      <c r="B5" s="15"/>
      <c r="C5" s="15">
        <f>('Výkaz výměr'!E27) + 0</f>
        <v>0</v>
      </c>
      <c r="D5" s="3"/>
    </row>
    <row r="6" spans="1:4" x14ac:dyDescent="0.25">
      <c r="A6" s="6" t="s">
        <v>91</v>
      </c>
      <c r="B6" s="15"/>
      <c r="C6" s="15">
        <f>0 + ('Výkaz výměr'!G27) + 0</f>
        <v>0</v>
      </c>
      <c r="D6" s="3"/>
    </row>
    <row r="7" spans="1:4" x14ac:dyDescent="0.25">
      <c r="A7" s="7" t="s">
        <v>92</v>
      </c>
      <c r="B7" s="17">
        <f>B3 + B4</f>
        <v>0</v>
      </c>
      <c r="C7" s="17">
        <f>C3 + C4 + C5 + C6</f>
        <v>0</v>
      </c>
      <c r="D7" s="3"/>
    </row>
    <row r="8" spans="1:4" x14ac:dyDescent="0.25">
      <c r="A8" s="6" t="s">
        <v>93</v>
      </c>
      <c r="B8" s="15"/>
      <c r="C8" s="15">
        <f>(C5 + C6) * Parametry!B18 / 100</f>
        <v>0</v>
      </c>
      <c r="D8" s="3"/>
    </row>
    <row r="9" spans="1:4" x14ac:dyDescent="0.25">
      <c r="A9" s="6" t="s">
        <v>94</v>
      </c>
      <c r="B9" s="15"/>
      <c r="C9" s="15">
        <f>0 + 0</f>
        <v>0</v>
      </c>
      <c r="D9" s="3"/>
    </row>
    <row r="10" spans="1:4" x14ac:dyDescent="0.25">
      <c r="A10" s="6" t="s">
        <v>95</v>
      </c>
      <c r="B10" s="15"/>
      <c r="C10" s="15">
        <f>0 + 0</f>
        <v>0</v>
      </c>
      <c r="D10" s="3"/>
    </row>
    <row r="11" spans="1:4" x14ac:dyDescent="0.25">
      <c r="A11" s="6" t="s">
        <v>96</v>
      </c>
      <c r="B11" s="15"/>
      <c r="C11" s="15">
        <f>(C9 + C10) * Parametry!B19 / 100</f>
        <v>0</v>
      </c>
      <c r="D11" s="3"/>
    </row>
    <row r="12" spans="1:4" x14ac:dyDescent="0.25">
      <c r="A12" s="7" t="s">
        <v>97</v>
      </c>
      <c r="B12" s="17">
        <f>B7</f>
        <v>0</v>
      </c>
      <c r="C12" s="17">
        <f>C7 + C8 + C9 + C10 + C11</f>
        <v>0</v>
      </c>
      <c r="D12" s="3"/>
    </row>
    <row r="13" spans="1:4" x14ac:dyDescent="0.25">
      <c r="A13" s="6" t="s">
        <v>98</v>
      </c>
      <c r="B13" s="15"/>
      <c r="C13" s="15">
        <f>(B12 + C12) * Parametry!B20 / 100</f>
        <v>0</v>
      </c>
      <c r="D13" s="3"/>
    </row>
    <row r="14" spans="1:4" x14ac:dyDescent="0.25">
      <c r="A14" s="6" t="s">
        <v>99</v>
      </c>
      <c r="B14" s="15"/>
      <c r="C14" s="15">
        <f>(B12 + C12) * Parametry!B21 / 100</f>
        <v>0</v>
      </c>
      <c r="D14" s="3"/>
    </row>
    <row r="15" spans="1:4" x14ac:dyDescent="0.25">
      <c r="A15" s="6" t="s">
        <v>100</v>
      </c>
      <c r="B15" s="15"/>
      <c r="C15" s="15">
        <f>(B7 + C7) * Parametry!B22 / 100</f>
        <v>0</v>
      </c>
      <c r="D15" s="3"/>
    </row>
    <row r="16" spans="1:4" x14ac:dyDescent="0.25">
      <c r="A16" s="5" t="s">
        <v>101</v>
      </c>
      <c r="B16" s="16"/>
      <c r="C16" s="16">
        <f>B12 + C12 + C13 + C14 + C15</f>
        <v>0</v>
      </c>
      <c r="D16" s="3"/>
    </row>
    <row r="17" spans="1:4" x14ac:dyDescent="0.25">
      <c r="A17" s="6" t="s">
        <v>11</v>
      </c>
      <c r="B17" s="15"/>
      <c r="C17" s="15"/>
      <c r="D17" s="3"/>
    </row>
    <row r="18" spans="1:4" x14ac:dyDescent="0.25">
      <c r="A18" s="5" t="s">
        <v>102</v>
      </c>
      <c r="B18" s="16"/>
      <c r="C18" s="16"/>
      <c r="D18" s="3"/>
    </row>
    <row r="19" spans="1:4" x14ac:dyDescent="0.25">
      <c r="A19" s="6" t="s">
        <v>103</v>
      </c>
      <c r="B19" s="15"/>
      <c r="C19" s="15">
        <f>C12 * Parametry!B23 / 100</f>
        <v>0</v>
      </c>
      <c r="D19" s="3"/>
    </row>
    <row r="20" spans="1:4" x14ac:dyDescent="0.25">
      <c r="A20" s="6" t="s">
        <v>104</v>
      </c>
      <c r="B20" s="15"/>
      <c r="C20" s="15">
        <f>C12 * Parametry!B24 / 100</f>
        <v>0</v>
      </c>
      <c r="D20" s="3"/>
    </row>
    <row r="21" spans="1:4" x14ac:dyDescent="0.25">
      <c r="A21" s="5" t="s">
        <v>105</v>
      </c>
      <c r="B21" s="16"/>
      <c r="C21" s="16">
        <f>C19 + C20</f>
        <v>0</v>
      </c>
      <c r="D21" s="3"/>
    </row>
    <row r="22" spans="1:4" x14ac:dyDescent="0.25">
      <c r="A22" s="6" t="s">
        <v>106</v>
      </c>
      <c r="B22" s="15"/>
      <c r="C22" s="15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5"/>
      <c r="C23" s="15"/>
      <c r="D23" s="3"/>
    </row>
    <row r="24" spans="1:4" x14ac:dyDescent="0.25">
      <c r="A24" s="4" t="s">
        <v>107</v>
      </c>
      <c r="B24" s="12"/>
      <c r="C24" s="12">
        <f>C16 + C21 + C22</f>
        <v>0</v>
      </c>
      <c r="D24" s="3"/>
    </row>
    <row r="25" spans="1:4" x14ac:dyDescent="0.25">
      <c r="A25" s="6" t="s">
        <v>108</v>
      </c>
      <c r="B25" s="15">
        <f>(SUM('Výkaz výměr'!E3:E26)) + (SUM('Výkaz výměr'!G3:G25)) + B4 + C4 + C8 + C11 + C13 + C14 + C15 + C21 + C22</f>
        <v>0</v>
      </c>
      <c r="C25" s="15">
        <f>B25 * Parametry!B31 / 100</f>
        <v>0</v>
      </c>
      <c r="D25" s="3"/>
    </row>
    <row r="26" spans="1:4" x14ac:dyDescent="0.25">
      <c r="A26" s="6" t="s">
        <v>109</v>
      </c>
      <c r="B26" s="15">
        <f>(SUM('Výkaz výměr'!E3:E5,'Výkaz výměr'!E7,'Výkaz výměr'!E13,'Výkaz výměr'!E15,'Výkaz výměr'!E17,'Výkaz výměr'!E20,'Výkaz výměr'!E22:E23,'Výkaz výměr'!E25)) + (SUM('Výkaz výměr'!G3:G5,'Výkaz výměr'!G7,'Výkaz výměr'!G13,'Výkaz výměr'!G15,'Výkaz výměr'!G17,'Výkaz výměr'!G20,'Výkaz výměr'!G22:G23,'Výkaz výměr'!G25))</f>
        <v>0</v>
      </c>
      <c r="C26" s="15">
        <f>B26 * Parametry!B32 / 100</f>
        <v>0</v>
      </c>
      <c r="D26" s="3"/>
    </row>
    <row r="27" spans="1:4" x14ac:dyDescent="0.25">
      <c r="A27" s="4" t="s">
        <v>110</v>
      </c>
      <c r="B27" s="12"/>
      <c r="C27" s="12">
        <f>C24 + C25 + C26</f>
        <v>0</v>
      </c>
      <c r="D27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C49" sqref="C48:C49"/>
    </sheetView>
  </sheetViews>
  <sheetFormatPr defaultRowHeight="15" x14ac:dyDescent="0.25"/>
  <cols>
    <col min="1" max="1" width="80.7109375" style="21" customWidth="1"/>
    <col min="2" max="2" width="4" style="1" bestFit="1" customWidth="1"/>
    <col min="3" max="3" width="5.42578125" style="10" bestFit="1" customWidth="1"/>
    <col min="4" max="4" width="7.140625" style="10" bestFit="1" customWidth="1"/>
    <col min="5" max="5" width="13.42578125" style="10" bestFit="1" customWidth="1"/>
    <col min="6" max="6" width="7.85546875" style="10" bestFit="1" customWidth="1"/>
    <col min="7" max="7" width="12.5703125" style="10" bestFit="1" customWidth="1"/>
    <col min="8" max="8" width="7.85546875" style="10" bestFit="1" customWidth="1"/>
    <col min="9" max="9" width="11.42578125" style="10" bestFit="1" customWidth="1"/>
    <col min="12" max="12" width="0" style="9" hidden="1" customWidth="1"/>
  </cols>
  <sheetData>
    <row r="1" spans="1:11" x14ac:dyDescent="0.25">
      <c r="A1" s="8" t="s">
        <v>0</v>
      </c>
      <c r="B1" s="2" t="s">
        <v>49</v>
      </c>
      <c r="C1" s="11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3"/>
      <c r="K1" s="3"/>
    </row>
    <row r="2" spans="1:11" x14ac:dyDescent="0.25">
      <c r="A2" s="18" t="s">
        <v>57</v>
      </c>
      <c r="B2" s="4" t="s">
        <v>11</v>
      </c>
      <c r="C2" s="12"/>
      <c r="D2" s="12"/>
      <c r="E2" s="12"/>
      <c r="F2" s="12"/>
      <c r="G2" s="12"/>
      <c r="H2" s="12"/>
      <c r="I2" s="12"/>
      <c r="J2" s="3"/>
      <c r="K2" s="3"/>
    </row>
    <row r="3" spans="1:11" x14ac:dyDescent="0.25">
      <c r="A3" s="19" t="s">
        <v>58</v>
      </c>
      <c r="B3" s="13" t="s">
        <v>11</v>
      </c>
      <c r="C3" s="14"/>
      <c r="D3" s="14"/>
      <c r="E3" s="14"/>
      <c r="F3" s="14"/>
      <c r="G3" s="14"/>
      <c r="H3" s="14"/>
      <c r="I3" s="14"/>
      <c r="J3" s="3"/>
      <c r="K3" s="3"/>
    </row>
    <row r="4" spans="1:11" x14ac:dyDescent="0.25">
      <c r="A4" s="19" t="s">
        <v>59</v>
      </c>
      <c r="B4" s="13" t="s">
        <v>11</v>
      </c>
      <c r="C4" s="14"/>
      <c r="D4" s="14"/>
      <c r="E4" s="14"/>
      <c r="F4" s="14"/>
      <c r="G4" s="14"/>
      <c r="H4" s="14"/>
      <c r="I4" s="14"/>
      <c r="J4" s="3"/>
      <c r="K4" s="3"/>
    </row>
    <row r="5" spans="1:11" x14ac:dyDescent="0.25">
      <c r="A5" s="19" t="s">
        <v>60</v>
      </c>
      <c r="B5" s="13" t="s">
        <v>11</v>
      </c>
      <c r="C5" s="14"/>
      <c r="D5" s="14"/>
      <c r="E5" s="14"/>
      <c r="F5" s="14"/>
      <c r="G5" s="14"/>
      <c r="H5" s="14"/>
      <c r="I5" s="14"/>
      <c r="J5" s="3"/>
      <c r="K5" s="3"/>
    </row>
    <row r="6" spans="1:11" x14ac:dyDescent="0.25">
      <c r="A6" s="20" t="s">
        <v>61</v>
      </c>
      <c r="B6" s="6" t="s">
        <v>62</v>
      </c>
      <c r="C6" s="15">
        <v>30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1" x14ac:dyDescent="0.25">
      <c r="A7" s="19" t="s">
        <v>63</v>
      </c>
      <c r="B7" s="13" t="s">
        <v>11</v>
      </c>
      <c r="C7" s="14"/>
      <c r="D7" s="14"/>
      <c r="E7" s="14"/>
      <c r="F7" s="14"/>
      <c r="G7" s="14"/>
      <c r="H7" s="14"/>
      <c r="I7" s="14"/>
      <c r="J7" s="3"/>
      <c r="K7" s="3"/>
    </row>
    <row r="8" spans="1:11" x14ac:dyDescent="0.25">
      <c r="A8" s="20" t="s">
        <v>64</v>
      </c>
      <c r="B8" s="6" t="s">
        <v>65</v>
      </c>
      <c r="C8" s="15">
        <v>2</v>
      </c>
      <c r="D8" s="15"/>
      <c r="E8" s="15">
        <f>C8*D8</f>
        <v>0</v>
      </c>
      <c r="F8" s="15"/>
      <c r="G8" s="15">
        <f>C8*F8</f>
        <v>0</v>
      </c>
      <c r="H8" s="15">
        <f t="shared" ref="H8:I12" si="0">D8+F8</f>
        <v>0</v>
      </c>
      <c r="I8" s="15">
        <f t="shared" si="0"/>
        <v>0</v>
      </c>
      <c r="J8" s="3"/>
      <c r="K8" s="3"/>
    </row>
    <row r="9" spans="1:11" x14ac:dyDescent="0.25">
      <c r="A9" s="20" t="s">
        <v>66</v>
      </c>
      <c r="B9" s="6" t="s">
        <v>65</v>
      </c>
      <c r="C9" s="15">
        <v>20</v>
      </c>
      <c r="D9" s="15"/>
      <c r="E9" s="15">
        <f>C9*D9</f>
        <v>0</v>
      </c>
      <c r="F9" s="15"/>
      <c r="G9" s="15">
        <f>C9*F9</f>
        <v>0</v>
      </c>
      <c r="H9" s="15">
        <f t="shared" si="0"/>
        <v>0</v>
      </c>
      <c r="I9" s="15">
        <f t="shared" si="0"/>
        <v>0</v>
      </c>
      <c r="J9" s="3"/>
      <c r="K9" s="3"/>
    </row>
    <row r="10" spans="1:11" x14ac:dyDescent="0.25">
      <c r="A10" s="20" t="s">
        <v>67</v>
      </c>
      <c r="B10" s="6" t="s">
        <v>65</v>
      </c>
      <c r="C10" s="15">
        <v>20</v>
      </c>
      <c r="D10" s="15"/>
      <c r="E10" s="15">
        <f>C10*D10</f>
        <v>0</v>
      </c>
      <c r="F10" s="15"/>
      <c r="G10" s="15">
        <f>C10*F10</f>
        <v>0</v>
      </c>
      <c r="H10" s="15">
        <f t="shared" si="0"/>
        <v>0</v>
      </c>
      <c r="I10" s="15">
        <f t="shared" si="0"/>
        <v>0</v>
      </c>
      <c r="J10" s="3"/>
      <c r="K10" s="3"/>
    </row>
    <row r="11" spans="1:11" x14ac:dyDescent="0.25">
      <c r="A11" s="20" t="s">
        <v>68</v>
      </c>
      <c r="B11" s="6" t="s">
        <v>65</v>
      </c>
      <c r="C11" s="15">
        <v>20</v>
      </c>
      <c r="D11" s="15"/>
      <c r="E11" s="15">
        <f>C11*D11</f>
        <v>0</v>
      </c>
      <c r="F11" s="15"/>
      <c r="G11" s="15">
        <f>C11*F11</f>
        <v>0</v>
      </c>
      <c r="H11" s="15">
        <f t="shared" si="0"/>
        <v>0</v>
      </c>
      <c r="I11" s="15">
        <f t="shared" si="0"/>
        <v>0</v>
      </c>
      <c r="J11" s="3"/>
      <c r="K11" s="3"/>
    </row>
    <row r="12" spans="1:11" x14ac:dyDescent="0.25">
      <c r="A12" s="20" t="s">
        <v>69</v>
      </c>
      <c r="B12" s="6" t="s">
        <v>65</v>
      </c>
      <c r="C12" s="15">
        <v>5</v>
      </c>
      <c r="D12" s="15"/>
      <c r="E12" s="15">
        <f>C12*D12</f>
        <v>0</v>
      </c>
      <c r="F12" s="15"/>
      <c r="G12" s="15">
        <f>C12*F12</f>
        <v>0</v>
      </c>
      <c r="H12" s="15">
        <f t="shared" si="0"/>
        <v>0</v>
      </c>
      <c r="I12" s="15">
        <f t="shared" si="0"/>
        <v>0</v>
      </c>
      <c r="J12" s="3"/>
      <c r="K12" s="3"/>
    </row>
    <row r="13" spans="1:11" x14ac:dyDescent="0.25">
      <c r="A13" s="19" t="s">
        <v>70</v>
      </c>
      <c r="B13" s="13" t="s">
        <v>11</v>
      </c>
      <c r="C13" s="14"/>
      <c r="D13" s="14"/>
      <c r="E13" s="14"/>
      <c r="F13" s="14"/>
      <c r="G13" s="14"/>
      <c r="H13" s="14"/>
      <c r="I13" s="14"/>
      <c r="J13" s="3"/>
      <c r="K13" s="3"/>
    </row>
    <row r="14" spans="1:11" x14ac:dyDescent="0.25">
      <c r="A14" s="20" t="s">
        <v>71</v>
      </c>
      <c r="B14" s="6" t="s">
        <v>65</v>
      </c>
      <c r="C14" s="15">
        <v>3</v>
      </c>
      <c r="D14" s="15"/>
      <c r="E14" s="15">
        <f>C14*D14</f>
        <v>0</v>
      </c>
      <c r="F14" s="15"/>
      <c r="G14" s="15">
        <f>C14*F14</f>
        <v>0</v>
      </c>
      <c r="H14" s="15">
        <f>D14+F14</f>
        <v>0</v>
      </c>
      <c r="I14" s="15">
        <f>E14+G14</f>
        <v>0</v>
      </c>
      <c r="J14" s="3"/>
      <c r="K14" s="3"/>
    </row>
    <row r="15" spans="1:11" x14ac:dyDescent="0.25">
      <c r="A15" s="19" t="s">
        <v>72</v>
      </c>
      <c r="B15" s="13" t="s">
        <v>11</v>
      </c>
      <c r="C15" s="14"/>
      <c r="D15" s="14"/>
      <c r="E15" s="14"/>
      <c r="F15" s="14"/>
      <c r="G15" s="14"/>
      <c r="H15" s="14"/>
      <c r="I15" s="14"/>
      <c r="J15" s="3"/>
      <c r="K15" s="3"/>
    </row>
    <row r="16" spans="1:11" x14ac:dyDescent="0.25">
      <c r="A16" s="20" t="s">
        <v>73</v>
      </c>
      <c r="B16" s="6" t="s">
        <v>65</v>
      </c>
      <c r="C16" s="15">
        <v>5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 x14ac:dyDescent="0.25">
      <c r="A17" s="19" t="s">
        <v>74</v>
      </c>
      <c r="B17" s="13" t="s">
        <v>11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 x14ac:dyDescent="0.25">
      <c r="A18" s="20" t="s">
        <v>75</v>
      </c>
      <c r="B18" s="6" t="s">
        <v>76</v>
      </c>
      <c r="C18" s="15">
        <v>60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 ht="24.75" x14ac:dyDescent="0.25">
      <c r="A19" s="20" t="s">
        <v>77</v>
      </c>
      <c r="B19" s="6" t="s">
        <v>76</v>
      </c>
      <c r="C19" s="15">
        <v>15</v>
      </c>
      <c r="D19" s="15"/>
      <c r="E19" s="15">
        <f>C19*D19</f>
        <v>0</v>
      </c>
      <c r="F19" s="15"/>
      <c r="G19" s="15">
        <f>C19*F19</f>
        <v>0</v>
      </c>
      <c r="H19" s="15">
        <f>D19+F19</f>
        <v>0</v>
      </c>
      <c r="I19" s="15">
        <f>E19+G19</f>
        <v>0</v>
      </c>
      <c r="J19" s="3"/>
      <c r="K19" s="3"/>
    </row>
    <row r="20" spans="1:11" x14ac:dyDescent="0.25">
      <c r="A20" s="19" t="s">
        <v>78</v>
      </c>
      <c r="B20" s="13" t="s">
        <v>11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 x14ac:dyDescent="0.25">
      <c r="A21" s="20" t="s">
        <v>79</v>
      </c>
      <c r="B21" s="6" t="s">
        <v>76</v>
      </c>
      <c r="C21" s="15">
        <v>40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 x14ac:dyDescent="0.25">
      <c r="A22" s="19" t="s">
        <v>80</v>
      </c>
      <c r="B22" s="13" t="s">
        <v>11</v>
      </c>
      <c r="C22" s="14"/>
      <c r="D22" s="14"/>
      <c r="E22" s="14"/>
      <c r="F22" s="14"/>
      <c r="G22" s="14"/>
      <c r="H22" s="14"/>
      <c r="I22" s="14"/>
      <c r="J22" s="3"/>
      <c r="K22" s="3"/>
    </row>
    <row r="23" spans="1:11" x14ac:dyDescent="0.25">
      <c r="A23" s="19" t="s">
        <v>81</v>
      </c>
      <c r="B23" s="13" t="s">
        <v>11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 x14ac:dyDescent="0.25">
      <c r="A24" s="20" t="s">
        <v>82</v>
      </c>
      <c r="B24" s="6" t="s">
        <v>76</v>
      </c>
      <c r="C24" s="15">
        <v>15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 x14ac:dyDescent="0.25">
      <c r="A25" s="19" t="s">
        <v>74</v>
      </c>
      <c r="B25" s="13" t="s">
        <v>11</v>
      </c>
      <c r="C25" s="14"/>
      <c r="D25" s="14"/>
      <c r="E25" s="14"/>
      <c r="F25" s="14"/>
      <c r="G25" s="14"/>
      <c r="H25" s="14"/>
      <c r="I25" s="14"/>
      <c r="J25" s="3"/>
      <c r="K25" s="3"/>
    </row>
    <row r="26" spans="1:11" x14ac:dyDescent="0.25">
      <c r="A26" s="20" t="s">
        <v>83</v>
      </c>
      <c r="B26" s="6" t="s">
        <v>11</v>
      </c>
      <c r="C26" s="15"/>
      <c r="D26" s="15"/>
      <c r="E26" s="15">
        <f>Parametry!B33/100*E6+Parametry!B33/100*E8+Parametry!B33/100*E9+Parametry!B33/100*E10+Parametry!B33/100*E11+Parametry!B33/100*E12+Parametry!B33/100*E14+Parametry!B33/100*E16+Parametry!B33/100*E18+Parametry!B33/100*E19+Parametry!B33/100*E21+Parametry!B33/100*E24</f>
        <v>0</v>
      </c>
      <c r="F26" s="15"/>
      <c r="G26" s="15"/>
      <c r="H26" s="15">
        <f>D26+F26</f>
        <v>0</v>
      </c>
      <c r="I26" s="15">
        <f>E26+G26</f>
        <v>0</v>
      </c>
      <c r="J26" s="3"/>
      <c r="K26" s="3"/>
    </row>
    <row r="27" spans="1:11" x14ac:dyDescent="0.25">
      <c r="A27" s="18" t="s">
        <v>84</v>
      </c>
      <c r="B27" s="4" t="s">
        <v>11</v>
      </c>
      <c r="C27" s="12"/>
      <c r="D27" s="12"/>
      <c r="E27" s="12">
        <f>SUM(E3:E26)</f>
        <v>0</v>
      </c>
      <c r="F27" s="12"/>
      <c r="G27" s="12">
        <f>SUM(G3:G26)</f>
        <v>0</v>
      </c>
      <c r="H27" s="12"/>
      <c r="I27" s="12">
        <f>SUM(I3:I26)</f>
        <v>0</v>
      </c>
      <c r="J27" s="3"/>
      <c r="K27" s="3"/>
    </row>
    <row r="28" spans="1:11" x14ac:dyDescent="0.25">
      <c r="A28" s="20" t="s">
        <v>11</v>
      </c>
      <c r="B28" s="6" t="s">
        <v>11</v>
      </c>
      <c r="C28" s="15"/>
      <c r="D28" s="15"/>
      <c r="E28" s="15"/>
      <c r="F28" s="15"/>
      <c r="G28" s="15"/>
      <c r="H28" s="15"/>
      <c r="I28" s="15"/>
      <c r="J28" s="3"/>
      <c r="K28" s="3"/>
    </row>
    <row r="29" spans="1:11" x14ac:dyDescent="0.25">
      <c r="A29" s="20" t="s">
        <v>11</v>
      </c>
      <c r="B29" s="6" t="s">
        <v>11</v>
      </c>
      <c r="C29" s="15"/>
      <c r="D29" s="15"/>
      <c r="E29" s="15"/>
      <c r="F29" s="15"/>
      <c r="G29" s="15"/>
      <c r="H29" s="15"/>
      <c r="I29" s="15"/>
      <c r="J29" s="3"/>
      <c r="K29" s="3"/>
    </row>
  </sheetData>
  <pageMargins left="0.70866141732283472" right="0.70866141732283472" top="0.78740157480314965" bottom="0.78740157480314965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CF</cp:lastModifiedBy>
  <cp:lastPrinted>2023-11-22T16:58:34Z</cp:lastPrinted>
  <dcterms:created xsi:type="dcterms:W3CDTF">2023-11-22T16:57:06Z</dcterms:created>
  <dcterms:modified xsi:type="dcterms:W3CDTF">2023-11-22T16:59:28Z</dcterms:modified>
</cp:coreProperties>
</file>