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'Položky'!$A$1:$G$76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'Rekapitulace'!$H$23</definedName>
    <definedName name="VRNKc">'Rekapitulace'!$E$22</definedName>
    <definedName name="VRNnazev">'Rekapitulace'!$A$22</definedName>
    <definedName name="VRNproc">'Rekapitulace'!$F$22</definedName>
    <definedName name="VRNzakl">'Rekapitulace'!$G$22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<sst xmlns="http://schemas.openxmlformats.org/spreadsheetml/2006/main" count="293" uniqueCount="204">
  <si>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</si>
  <si>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</si>
  <si>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</si>
  <si>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</si>
  <si>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</si>
  <si>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</si>
  <si>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</si>
  <si>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</si>
  <si>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</si>
  <si>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</si>
  <si>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</si>
  <si>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</si>
  <si>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</si>
  <si>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</si>
  <si>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</si>
  <si>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</si>
  <si>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</si>
  <si>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</si>
  <si>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</si>
  <si>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</si>
  <si>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</si>
  <si>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</si>
  <si>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</si>
  <si>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</si>
  <si>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</si>
  <si>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</si>
  <si>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</si>
  <si>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</si>
  <si>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</si>
  <si>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</si>
  <si>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</si>
  <si>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</si>
  <si>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</si>
  <si>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</si>
  <si>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</si>
  <si>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</si>
  <si>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</si>
  <si>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</si>
  <si>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</si>
  <si>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</si>
  <si>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</si>
  <si>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</si>
  <si>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</si>
  <si>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</si>
  <si>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</si>
  <si>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</si>
  <si>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</si>
  <si>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</si>
  <si>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</si>
  <si>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</si>
  <si>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</si>
  <si>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</si>
  <si>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</si>
  <si>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</si>
  <si>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</si>
  <si>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</si>
  <si>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</si>
  <si>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</si>
  <si>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</si>
  <si>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</si>
  <si>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</si>
  <si>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</si>
  <si>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</si>
  <si>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</si>
  <si>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</si>
  <si>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</si>
  <si>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</si>
  <si>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</si>
  <si>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</si>
  <si>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</si>
  <si>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</si>
  <si>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</si>
  <si>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</si>
  <si>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</si>
  <si>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</si>
  <si>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</si>
  <si>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</si>
  <si>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</si>
  <si>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Oprava chodníku ul. Nádražní p.č.275/1 Otrokovice</t>
  </si>
  <si>
    <t>01</t>
  </si>
  <si>
    <t>113106121R00</t>
  </si>
  <si>
    <t xml:space="preserve">Rozebrání dlažeb z betonových dlaždic na sucho </t>
  </si>
  <si>
    <t>m2</t>
  </si>
  <si>
    <t>113107320R00</t>
  </si>
  <si>
    <t xml:space="preserve">Odstranění podkladu pl. 50 m2,kam.těžené tl.20 cm </t>
  </si>
  <si>
    <t>113201111R00</t>
  </si>
  <si>
    <t xml:space="preserve">Vytrhání obrubníků chodníkových a parkových </t>
  </si>
  <si>
    <t>m</t>
  </si>
  <si>
    <t>113202111R00</t>
  </si>
  <si>
    <t xml:space="preserve">Vytrhání obrub obrubníků silničních </t>
  </si>
  <si>
    <t>122302201R00</t>
  </si>
  <si>
    <t xml:space="preserve">Odkopávky pro silnice v hor. 4 do 100 m3 </t>
  </si>
  <si>
    <t>m3</t>
  </si>
  <si>
    <t>122302209R00</t>
  </si>
  <si>
    <t xml:space="preserve">Příplatek za lepivost - odkop pro silnice v hor. 4 </t>
  </si>
  <si>
    <t>162701105R00</t>
  </si>
  <si>
    <t xml:space="preserve">Vodorovné přemístění výkopku z hor.1-4 do 10000 m </t>
  </si>
  <si>
    <t>167101101R00</t>
  </si>
  <si>
    <t xml:space="preserve">Nakládání výkopku z hor.1-4 v množství do 100 m3 </t>
  </si>
  <si>
    <t>171201201R00</t>
  </si>
  <si>
    <t xml:space="preserve">Uložení sypaniny na skl.-sypanina na výšku přes 2m </t>
  </si>
  <si>
    <t>181101111R00</t>
  </si>
  <si>
    <t xml:space="preserve">Úprava pláně v zářezech se zhutněním - ručně </t>
  </si>
  <si>
    <t>979054441R00</t>
  </si>
  <si>
    <t xml:space="preserve">Očištění vybour. dlaždic s výplní kamen. těženým </t>
  </si>
  <si>
    <t>t</t>
  </si>
  <si>
    <t>96104311R</t>
  </si>
  <si>
    <t xml:space="preserve">Bourání asfaltobetonová komunikace </t>
  </si>
  <si>
    <t>soubor</t>
  </si>
  <si>
    <t>18</t>
  </si>
  <si>
    <t>Povrchové úpravy terénu</t>
  </si>
  <si>
    <t>181301102R00</t>
  </si>
  <si>
    <t xml:space="preserve">Rozprostření ornice, rovina, tl. 10-15 cm,do 500m2 </t>
  </si>
  <si>
    <t>182001111R00</t>
  </si>
  <si>
    <t xml:space="preserve">Plošná úprava terénu, nerovnosti do 10 cm v rovině </t>
  </si>
  <si>
    <t>180400020RA0</t>
  </si>
  <si>
    <t xml:space="preserve">Založení trávníku parkového, rovina, dodání osiva </t>
  </si>
  <si>
    <t>183400010RAA</t>
  </si>
  <si>
    <t>Příprava půdy pro výsadbu v rovině, ruční chemické odplevelení</t>
  </si>
  <si>
    <t>10364200</t>
  </si>
  <si>
    <t>Dodávka ornice pro pozemkové úpravy</t>
  </si>
  <si>
    <t>46</t>
  </si>
  <si>
    <t>Zpevněné plochy</t>
  </si>
  <si>
    <t>460030061RZ1</t>
  </si>
  <si>
    <t>Kladení dlažby do lože z písku ze stávajících dlaždic</t>
  </si>
  <si>
    <t>460030081RT3</t>
  </si>
  <si>
    <t>Řezání spáry v asfaltu nebo betonu v tloušťce vrstvy do 8-10 cm</t>
  </si>
  <si>
    <t>56</t>
  </si>
  <si>
    <t>Podkladní vrstvy komunikací a zpevněných ploch</t>
  </si>
  <si>
    <t>564831111R00</t>
  </si>
  <si>
    <t xml:space="preserve">Podklad ze štěrkodrti po zhutnění tloušťky 10 cm </t>
  </si>
  <si>
    <t>568111111R00</t>
  </si>
  <si>
    <t xml:space="preserve">Zřízení vrstvy z geotextilie skl.do 1:5, š.do 3 m </t>
  </si>
  <si>
    <t>69366198</t>
  </si>
  <si>
    <t>Geotextilie FILTEK 300 g/m2 š. 200cm 100% PP</t>
  </si>
  <si>
    <t>57</t>
  </si>
  <si>
    <t>Kryty štěrkových a živičných komunikací</t>
  </si>
  <si>
    <t>572952112R00</t>
  </si>
  <si>
    <t xml:space="preserve">Vyspravení krytu po překopu asf.betonem tl.do 7 cm </t>
  </si>
  <si>
    <t>59</t>
  </si>
  <si>
    <t>Dlažby a předlažby komunikací</t>
  </si>
  <si>
    <t>Kladení zámkové dlažby komunikací pro pěší ručně tl 80 mm skupiny A pl přes 100 do 300 m2</t>
  </si>
  <si>
    <t>Příplatek za kombinaci dvou barev u kladení beton. dlažeb komunikací pro pěší ručně tl 80 skupiny A</t>
  </si>
  <si>
    <t>596291113R00</t>
  </si>
  <si>
    <t xml:space="preserve">Řezání zámkové dlažby tl. 80 mm </t>
  </si>
  <si>
    <t>5/01</t>
  </si>
  <si>
    <t xml:space="preserve">Úprava napojení stávajících chodníků </t>
  </si>
  <si>
    <t>58941010</t>
  </si>
  <si>
    <t>studená obalovaná asfaltová směs</t>
  </si>
  <si>
    <t>Kg</t>
  </si>
  <si>
    <t>592 451170.R</t>
  </si>
  <si>
    <t>Dlažba HOLLAND I 200 x 100 x 80 mm přírodní</t>
  </si>
  <si>
    <t>592451158.R</t>
  </si>
  <si>
    <t>Dlažba skladebná HOLLAND I SLP pro nevidomé 200 x 100 x 80 mm červená</t>
  </si>
  <si>
    <t>91</t>
  </si>
  <si>
    <t>Doplňující práce na komunikaci</t>
  </si>
  <si>
    <t>917762111RT7</t>
  </si>
  <si>
    <t>Osazení ležat. obrub. bet. s opěrou,lože z C 12/15 včetně obrubníku ABO 2 - 15 100/15/25</t>
  </si>
  <si>
    <t>917862111R00</t>
  </si>
  <si>
    <t xml:space="preserve">Osazení stojat. obrub.bet. s opěrou,lože z C 12/15 </t>
  </si>
  <si>
    <t>919735112R00</t>
  </si>
  <si>
    <t xml:space="preserve">Řezání stávajícího živičného krytu tl. 5 - 10 cm </t>
  </si>
  <si>
    <t>592 17421.R</t>
  </si>
  <si>
    <t>Obrubník chodníkový ABO 14-10 v. 250 x 100 x 1000 mm přírodní</t>
  </si>
  <si>
    <t>kus</t>
  </si>
  <si>
    <t>99</t>
  </si>
  <si>
    <t>Staveništní přesun hmot</t>
  </si>
  <si>
    <t>998223011R00</t>
  </si>
  <si>
    <t xml:space="preserve">Přesun hmot, pozemní komunikace, kryt dlážděný </t>
  </si>
  <si>
    <t>VN</t>
  </si>
  <si>
    <t>Vedlejší náklady</t>
  </si>
  <si>
    <t xml:space="preserve">Vytyčení inženýrských sítí </t>
  </si>
  <si>
    <t>005121010R</t>
  </si>
  <si>
    <t xml:space="preserve">Vybudování zařízení staveniště </t>
  </si>
  <si>
    <t>005121020R</t>
  </si>
  <si>
    <t xml:space="preserve">Provoz zařízení staveniště </t>
  </si>
  <si>
    <t>005121030R</t>
  </si>
  <si>
    <t xml:space="preserve">Odstranění zařízení staveniště </t>
  </si>
  <si>
    <t>119003227</t>
  </si>
  <si>
    <t>Mobilní plotová zábrana vyplněná dráty pro zabezpečení výkopu zřízení</t>
  </si>
  <si>
    <t>119003228</t>
  </si>
  <si>
    <t>Mobilní plotová zábrana vyplněná dráty pro zabezpečení výkopu odstranění</t>
  </si>
  <si>
    <t>D96</t>
  </si>
  <si>
    <t>Přesuny suti a vybouraných hmot</t>
  </si>
  <si>
    <t>979990001R00</t>
  </si>
  <si>
    <t>979990113R00</t>
  </si>
  <si>
    <t>979990114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</si>
  <si>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</si>
  <si>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</si>
  <si>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</si>
  <si>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</si>
  <si>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979087212R00</t>
  </si>
  <si>
    <t xml:space="preserve">Nakládání suti na dopravní prostředky - komunikace </t>
  </si>
  <si>
    <t>23055</t>
  </si>
  <si>
    <t>9799999</t>
  </si>
  <si>
    <t>596211212</t>
  </si>
  <si>
    <t>596211214</t>
  </si>
  <si>
    <t>005111021</t>
  </si>
  <si>
    <t>005211030</t>
  </si>
  <si>
    <t>Poplatek za uložení, zemina a kamení (skup.170504) - NENACEŇOVAT!!!</t>
  </si>
  <si>
    <t>Dočasné dopravní omezení a značení - NENACEŇOVAT!!!</t>
  </si>
  <si>
    <t>Poplatek za skládku suti - beton - NENACEŇOVAT!!!</t>
  </si>
  <si>
    <t>Poplatek za skládku suti-obal.kam-asfalt - NENACEŇOVAT!!!</t>
  </si>
  <si>
    <t>Poplatek za skládku stavební suti - podkladní vrstvy - NENHACEŇOVAT!!!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</si>
</sst>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5">
    <font>
      <sz val="10"/>
      <name val="Arial CE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40" fillId="20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37" fillId="22" borderId="6" applyNumberFormat="0" applyFont="0" applyAlignment="0" applyProtection="0"/>
    <xf numFmtId="9" fontId="37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60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8" fontId="3" fillId="0" borderId="60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61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2" xfId="45" applyFont="1" applyBorder="1" applyAlignment="1">
      <alignment horizontal="center"/>
      <protection/>
    </xf>
    <xf numFmtId="0" fontId="3" fillId="0" borderId="63" xfId="45" applyFont="1" applyBorder="1" applyAlignment="1">
      <alignment horizontal="center"/>
      <protection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7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5" applyFont="1" applyAlignment="1" applyProtection="1">
      <alignment horizontal="center"/>
      <protection locked="0"/>
    </xf>
    <xf numFmtId="0" fontId="0" fillId="0" borderId="0" xfId="45" applyProtection="1">
      <alignment/>
      <protection locked="0"/>
    </xf>
    <xf numFmtId="0" fontId="3" fillId="0" borderId="0" xfId="45" applyFont="1" applyProtection="1">
      <alignment/>
      <protection locked="0"/>
    </xf>
    <xf numFmtId="0" fontId="13" fillId="0" borderId="0" xfId="45" applyFont="1" applyAlignment="1" applyProtection="1">
      <alignment horizontal="centerContinuous"/>
      <protection locked="0"/>
    </xf>
    <xf numFmtId="0" fontId="14" fillId="0" borderId="0" xfId="45" applyFont="1" applyAlignment="1" applyProtection="1">
      <alignment horizontal="centerContinuous"/>
      <protection locked="0"/>
    </xf>
    <xf numFmtId="0" fontId="14" fillId="0" borderId="0" xfId="45" applyFont="1" applyAlignment="1" applyProtection="1">
      <alignment horizontal="right"/>
      <protection locked="0"/>
    </xf>
    <xf numFmtId="0" fontId="3" fillId="0" borderId="62" xfId="45" applyFont="1" applyBorder="1" applyAlignment="1" applyProtection="1">
      <alignment horizontal="center"/>
      <protection locked="0"/>
    </xf>
    <xf numFmtId="0" fontId="3" fillId="0" borderId="63" xfId="45" applyFont="1" applyBorder="1" applyAlignment="1" applyProtection="1">
      <alignment horizontal="center"/>
      <protection locked="0"/>
    </xf>
    <xf numFmtId="49" fontId="4" fillId="0" borderId="49" xfId="45" applyNumberFormat="1" applyFont="1" applyBorder="1" applyProtection="1">
      <alignment/>
      <protection locked="0"/>
    </xf>
    <xf numFmtId="0" fontId="3" fillId="0" borderId="49" xfId="45" applyFont="1" applyBorder="1" applyProtection="1">
      <alignment/>
      <protection locked="0"/>
    </xf>
    <xf numFmtId="0" fontId="5" fillId="0" borderId="50" xfId="45" applyFont="1" applyBorder="1" applyAlignment="1" applyProtection="1">
      <alignment horizontal="right"/>
      <protection locked="0"/>
    </xf>
    <xf numFmtId="49" fontId="3" fillId="0" borderId="49" xfId="45" applyNumberFormat="1" applyFont="1" applyBorder="1" applyAlignment="1" applyProtection="1">
      <alignment horizontal="left"/>
      <protection locked="0"/>
    </xf>
    <xf numFmtId="0" fontId="3" fillId="0" borderId="51" xfId="45" applyFont="1" applyBorder="1" applyProtection="1">
      <alignment/>
      <protection locked="0"/>
    </xf>
    <xf numFmtId="49" fontId="3" fillId="0" borderId="64" xfId="45" applyNumberFormat="1" applyFont="1" applyBorder="1" applyAlignment="1" applyProtection="1">
      <alignment horizontal="center"/>
      <protection locked="0"/>
    </xf>
    <xf numFmtId="0" fontId="3" fillId="0" borderId="65" xfId="45" applyFont="1" applyBorder="1" applyAlignment="1" applyProtection="1">
      <alignment horizontal="center"/>
      <protection locked="0"/>
    </xf>
    <xf numFmtId="49" fontId="4" fillId="0" borderId="52" xfId="45" applyNumberFormat="1" applyFont="1" applyBorder="1" applyProtection="1">
      <alignment/>
      <protection locked="0"/>
    </xf>
    <xf numFmtId="0" fontId="3" fillId="0" borderId="52" xfId="45" applyFont="1" applyBorder="1" applyProtection="1">
      <alignment/>
      <protection locked="0"/>
    </xf>
    <xf numFmtId="0" fontId="3" fillId="0" borderId="66" xfId="45" applyFont="1" applyBorder="1" applyAlignment="1" applyProtection="1">
      <alignment horizontal="center" shrinkToFit="1"/>
      <protection locked="0"/>
    </xf>
    <xf numFmtId="0" fontId="3" fillId="0" borderId="52" xfId="45" applyFont="1" applyBorder="1" applyAlignment="1" applyProtection="1">
      <alignment horizontal="center" shrinkToFit="1"/>
      <protection locked="0"/>
    </xf>
    <xf numFmtId="0" fontId="3" fillId="0" borderId="67" xfId="45" applyFont="1" applyBorder="1" applyAlignment="1" applyProtection="1">
      <alignment horizontal="center" shrinkToFit="1"/>
      <protection locked="0"/>
    </xf>
    <xf numFmtId="0" fontId="5" fillId="0" borderId="0" xfId="45" applyFont="1" applyProtection="1">
      <alignment/>
      <protection locked="0"/>
    </xf>
    <xf numFmtId="0" fontId="3" fillId="0" borderId="0" xfId="45" applyFont="1" applyAlignment="1" applyProtection="1">
      <alignment horizontal="right"/>
      <protection locked="0"/>
    </xf>
    <xf numFmtId="0" fontId="3" fillId="0" borderId="0" xfId="45" applyFont="1" applyAlignment="1" applyProtection="1">
      <alignment/>
      <protection locked="0"/>
    </xf>
    <xf numFmtId="49" fontId="5" fillId="33" borderId="19" xfId="45" applyNumberFormat="1" applyFont="1" applyFill="1" applyBorder="1" applyProtection="1">
      <alignment/>
      <protection locked="0"/>
    </xf>
    <xf numFmtId="0" fontId="5" fillId="33" borderId="17" xfId="45" applyFont="1" applyFill="1" applyBorder="1" applyAlignment="1" applyProtection="1">
      <alignment horizontal="center"/>
      <protection locked="0"/>
    </xf>
    <xf numFmtId="0" fontId="5" fillId="33" borderId="17" xfId="45" applyNumberFormat="1" applyFont="1" applyFill="1" applyBorder="1" applyAlignment="1" applyProtection="1">
      <alignment horizontal="center"/>
      <protection locked="0"/>
    </xf>
    <xf numFmtId="0" fontId="5" fillId="33" borderId="19" xfId="45" applyFont="1" applyFill="1" applyBorder="1" applyAlignment="1" applyProtection="1">
      <alignment horizontal="center"/>
      <protection locked="0"/>
    </xf>
    <xf numFmtId="0" fontId="4" fillId="0" borderId="58" xfId="45" applyFont="1" applyBorder="1" applyAlignment="1" applyProtection="1">
      <alignment horizontal="center"/>
      <protection locked="0"/>
    </xf>
    <xf numFmtId="49" fontId="4" fillId="0" borderId="58" xfId="45" applyNumberFormat="1" applyFont="1" applyBorder="1" applyAlignment="1" applyProtection="1">
      <alignment horizontal="left"/>
      <protection locked="0"/>
    </xf>
    <xf numFmtId="0" fontId="4" fillId="0" borderId="60" xfId="45" applyFont="1" applyBorder="1" applyProtection="1">
      <alignment/>
      <protection locked="0"/>
    </xf>
    <xf numFmtId="0" fontId="3" fillId="0" borderId="18" xfId="45" applyFont="1" applyBorder="1" applyAlignment="1" applyProtection="1">
      <alignment horizontal="center"/>
      <protection locked="0"/>
    </xf>
    <xf numFmtId="0" fontId="3" fillId="0" borderId="18" xfId="45" applyNumberFormat="1" applyFont="1" applyBorder="1" applyAlignment="1" applyProtection="1">
      <alignment horizontal="right"/>
      <protection locked="0"/>
    </xf>
    <xf numFmtId="0" fontId="3" fillId="0" borderId="17" xfId="45" applyNumberFormat="1" applyFont="1" applyBorder="1" applyProtection="1">
      <alignment/>
      <protection locked="0"/>
    </xf>
    <xf numFmtId="0" fontId="0" fillId="0" borderId="0" xfId="45" applyNumberFormat="1" applyProtection="1">
      <alignment/>
      <protection locked="0"/>
    </xf>
    <xf numFmtId="0" fontId="15" fillId="0" borderId="0" xfId="45" applyFont="1" applyProtection="1">
      <alignment/>
      <protection locked="0"/>
    </xf>
    <xf numFmtId="0" fontId="16" fillId="0" borderId="68" xfId="45" applyFont="1" applyBorder="1" applyAlignment="1" applyProtection="1">
      <alignment horizontal="center" vertical="top"/>
      <protection locked="0"/>
    </xf>
    <xf numFmtId="49" fontId="16" fillId="0" borderId="68" xfId="45" applyNumberFormat="1" applyFont="1" applyBorder="1" applyAlignment="1" applyProtection="1">
      <alignment horizontal="left" vertical="top"/>
      <protection locked="0"/>
    </xf>
    <xf numFmtId="0" fontId="16" fillId="0" borderId="68" xfId="45" applyFont="1" applyBorder="1" applyAlignment="1" applyProtection="1">
      <alignment vertical="top" wrapText="1"/>
      <protection locked="0"/>
    </xf>
    <xf numFmtId="49" fontId="16" fillId="0" borderId="68" xfId="45" applyNumberFormat="1" applyFont="1" applyBorder="1" applyAlignment="1" applyProtection="1">
      <alignment horizontal="center" shrinkToFit="1"/>
      <protection locked="0"/>
    </xf>
    <xf numFmtId="4" fontId="16" fillId="0" borderId="68" xfId="45" applyNumberFormat="1" applyFont="1" applyBorder="1" applyAlignment="1" applyProtection="1">
      <alignment horizontal="right"/>
      <protection locked="0"/>
    </xf>
    <xf numFmtId="4" fontId="16" fillId="0" borderId="68" xfId="45" applyNumberFormat="1" applyFont="1" applyBorder="1" applyProtection="1">
      <alignment/>
      <protection locked="0"/>
    </xf>
    <xf numFmtId="0" fontId="54" fillId="34" borderId="68" xfId="45" applyFont="1" applyFill="1" applyBorder="1" applyAlignment="1" applyProtection="1">
      <alignment horizontal="center" vertical="top"/>
      <protection locked="0"/>
    </xf>
    <xf numFmtId="49" fontId="54" fillId="34" borderId="68" xfId="45" applyNumberFormat="1" applyFont="1" applyFill="1" applyBorder="1" applyAlignment="1" applyProtection="1">
      <alignment horizontal="left" vertical="top"/>
      <protection locked="0"/>
    </xf>
    <xf numFmtId="0" fontId="54" fillId="34" borderId="68" xfId="45" applyFont="1" applyFill="1" applyBorder="1" applyAlignment="1" applyProtection="1">
      <alignment vertical="top" wrapText="1"/>
      <protection locked="0"/>
    </xf>
    <xf numFmtId="49" fontId="54" fillId="34" borderId="68" xfId="45" applyNumberFormat="1" applyFont="1" applyFill="1" applyBorder="1" applyAlignment="1" applyProtection="1">
      <alignment horizontal="center" shrinkToFit="1"/>
      <protection locked="0"/>
    </xf>
    <xf numFmtId="4" fontId="54" fillId="34" borderId="68" xfId="45" applyNumberFormat="1" applyFont="1" applyFill="1" applyBorder="1" applyAlignment="1" applyProtection="1">
      <alignment horizontal="right"/>
      <protection locked="0"/>
    </xf>
    <xf numFmtId="4" fontId="54" fillId="34" borderId="68" xfId="45" applyNumberFormat="1" applyFont="1" applyFill="1" applyBorder="1" applyProtection="1">
      <alignment/>
      <protection locked="0"/>
    </xf>
    <xf numFmtId="0" fontId="3" fillId="33" borderId="19" xfId="45" applyFont="1" applyFill="1" applyBorder="1" applyAlignment="1" applyProtection="1">
      <alignment horizontal="center"/>
      <protection locked="0"/>
    </xf>
    <xf numFmtId="49" fontId="17" fillId="33" borderId="19" xfId="45" applyNumberFormat="1" applyFont="1" applyFill="1" applyBorder="1" applyAlignment="1" applyProtection="1">
      <alignment horizontal="left"/>
      <protection locked="0"/>
    </xf>
    <xf numFmtId="0" fontId="17" fillId="33" borderId="60" xfId="45" applyFont="1" applyFill="1" applyBorder="1" applyProtection="1">
      <alignment/>
      <protection locked="0"/>
    </xf>
    <xf numFmtId="0" fontId="3" fillId="33" borderId="18" xfId="45" applyFont="1" applyFill="1" applyBorder="1" applyAlignment="1" applyProtection="1">
      <alignment horizontal="center"/>
      <protection locked="0"/>
    </xf>
    <xf numFmtId="4" fontId="3" fillId="33" borderId="18" xfId="45" applyNumberFormat="1" applyFont="1" applyFill="1" applyBorder="1" applyAlignment="1" applyProtection="1">
      <alignment horizontal="right"/>
      <protection locked="0"/>
    </xf>
    <xf numFmtId="4" fontId="3" fillId="33" borderId="17" xfId="45" applyNumberFormat="1" applyFont="1" applyFill="1" applyBorder="1" applyAlignment="1" applyProtection="1">
      <alignment horizontal="right"/>
      <protection locked="0"/>
    </xf>
    <xf numFmtId="4" fontId="4" fillId="33" borderId="19" xfId="45" applyNumberFormat="1" applyFont="1" applyFill="1" applyBorder="1" applyProtection="1">
      <alignment/>
      <protection locked="0"/>
    </xf>
    <xf numFmtId="3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18" fillId="0" borderId="0" xfId="45" applyFont="1" applyAlignment="1" applyProtection="1">
      <alignment/>
      <protection locked="0"/>
    </xf>
    <xf numFmtId="0" fontId="0" fillId="0" borderId="0" xfId="45" applyAlignment="1" applyProtection="1">
      <alignment horizontal="right"/>
      <protection locked="0"/>
    </xf>
    <xf numFmtId="0" fontId="19" fillId="0" borderId="0" xfId="45" applyFont="1" applyBorder="1" applyProtection="1">
      <alignment/>
      <protection locked="0"/>
    </xf>
    <xf numFmtId="3" fontId="19" fillId="0" borderId="0" xfId="45" applyNumberFormat="1" applyFont="1" applyBorder="1" applyAlignment="1" applyProtection="1">
      <alignment horizontal="right"/>
      <protection locked="0"/>
    </xf>
    <xf numFmtId="4" fontId="19" fillId="0" borderId="0" xfId="45" applyNumberFormat="1" applyFont="1" applyBorder="1" applyProtection="1">
      <alignment/>
      <protection locked="0"/>
    </xf>
    <xf numFmtId="0" fontId="18" fillId="0" borderId="0" xfId="45" applyFont="1" applyBorder="1" applyAlignment="1" applyProtection="1">
      <alignment/>
      <protection locked="0"/>
    </xf>
    <xf numFmtId="0" fontId="0" fillId="0" borderId="0" xfId="45" applyBorder="1" applyAlignment="1" applyProtection="1">
      <alignment horizontal="right"/>
      <protection locked="0"/>
    </xf>
    <xf numFmtId="4" fontId="16" fillId="0" borderId="68" xfId="45" applyNumberFormat="1" applyFont="1" applyBorder="1" applyAlignment="1" applyProtection="1">
      <alignment horizontal="right"/>
      <protection/>
    </xf>
    <xf numFmtId="4" fontId="54" fillId="34" borderId="68" xfId="45" applyNumberFormat="1" applyFont="1" applyFill="1" applyBorder="1" applyAlignment="1" applyProtection="1">
      <alignment horizontal="right"/>
      <protection/>
    </xf>
    <xf numFmtId="4" fontId="3" fillId="33" borderId="18" xfId="45" applyNumberFormat="1" applyFont="1" applyFill="1" applyBorder="1" applyAlignment="1" applyProtection="1">
      <alignment horizontal="right"/>
      <protection/>
    </xf>
    <xf numFmtId="0" fontId="3" fillId="0" borderId="18" xfId="45" applyNumberFormat="1" applyFont="1" applyBorder="1" applyAlignment="1" applyProtection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G11" sqref="G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/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193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150"/>
      <c r="D8" s="150"/>
      <c r="E8" s="151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150">
        <f>Projektant</f>
        <v>0</v>
      </c>
      <c r="D9" s="150"/>
      <c r="E9" s="151"/>
      <c r="F9" s="13"/>
      <c r="G9" s="34"/>
      <c r="H9" s="35"/>
    </row>
    <row r="10" spans="1:8" ht="12.75">
      <c r="A10" s="29" t="s">
        <v>14</v>
      </c>
      <c r="B10" s="13"/>
      <c r="C10" s="150"/>
      <c r="D10" s="150"/>
      <c r="E10" s="150"/>
      <c r="F10" s="36"/>
      <c r="G10" s="37"/>
      <c r="H10" s="38"/>
    </row>
    <row r="11" spans="1:57" ht="13.5" customHeight="1">
      <c r="A11" s="29" t="s">
        <v>15</v>
      </c>
      <c r="B11" s="13"/>
      <c r="C11" s="150"/>
      <c r="D11" s="150"/>
      <c r="E11" s="150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152"/>
      <c r="D12" s="152"/>
      <c r="E12" s="152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153" t="s">
        <v>33</v>
      </c>
      <c r="B23" s="154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155">
        <f>C23-F32</f>
        <v>0</v>
      </c>
      <c r="G30" s="156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155">
        <f>ROUND(PRODUCT(F30,C31/100),0)</f>
        <v>0</v>
      </c>
      <c r="G31" s="156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155">
        <v>0</v>
      </c>
      <c r="G32" s="156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155">
        <f>ROUND(PRODUCT(F32,C33/100),0)</f>
        <v>0</v>
      </c>
      <c r="G33" s="156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157">
        <f>ROUND(SUM(F30:F33),0)</f>
        <v>0</v>
      </c>
      <c r="G34" s="158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159"/>
      <c r="C37" s="159"/>
      <c r="D37" s="159"/>
      <c r="E37" s="159"/>
      <c r="F37" s="159"/>
      <c r="G37" s="159"/>
      <c r="H37" t="s">
        <v>5</v>
      </c>
    </row>
    <row r="38" spans="1:8" ht="12.75" customHeight="1">
      <c r="A38" s="96"/>
      <c r="B38" s="159"/>
      <c r="C38" s="159"/>
      <c r="D38" s="159"/>
      <c r="E38" s="159"/>
      <c r="F38" s="159"/>
      <c r="G38" s="159"/>
      <c r="H38" t="s">
        <v>5</v>
      </c>
    </row>
    <row r="39" spans="1:8" ht="12.75">
      <c r="A39" s="96"/>
      <c r="B39" s="159"/>
      <c r="C39" s="159"/>
      <c r="D39" s="159"/>
      <c r="E39" s="159"/>
      <c r="F39" s="159"/>
      <c r="G39" s="159"/>
      <c r="H39" t="s">
        <v>5</v>
      </c>
    </row>
    <row r="40" spans="1:8" ht="12.75">
      <c r="A40" s="96"/>
      <c r="B40" s="159"/>
      <c r="C40" s="159"/>
      <c r="D40" s="159"/>
      <c r="E40" s="159"/>
      <c r="F40" s="159"/>
      <c r="G40" s="159"/>
      <c r="H40" t="s">
        <v>5</v>
      </c>
    </row>
    <row r="41" spans="1:8" ht="12.75">
      <c r="A41" s="96"/>
      <c r="B41" s="159"/>
      <c r="C41" s="159"/>
      <c r="D41" s="159"/>
      <c r="E41" s="159"/>
      <c r="F41" s="159"/>
      <c r="G41" s="159"/>
      <c r="H41" t="s">
        <v>5</v>
      </c>
    </row>
    <row r="42" spans="1:8" ht="12.75">
      <c r="A42" s="96"/>
      <c r="B42" s="159"/>
      <c r="C42" s="159"/>
      <c r="D42" s="159"/>
      <c r="E42" s="159"/>
      <c r="F42" s="159"/>
      <c r="G42" s="159"/>
      <c r="H42" t="s">
        <v>5</v>
      </c>
    </row>
    <row r="43" spans="1:8" ht="12.75">
      <c r="A43" s="96"/>
      <c r="B43" s="159"/>
      <c r="C43" s="159"/>
      <c r="D43" s="159"/>
      <c r="E43" s="159"/>
      <c r="F43" s="159"/>
      <c r="G43" s="159"/>
      <c r="H43" t="s">
        <v>5</v>
      </c>
    </row>
    <row r="44" spans="1:8" ht="12.75">
      <c r="A44" s="96"/>
      <c r="B44" s="159"/>
      <c r="C44" s="159"/>
      <c r="D44" s="159"/>
      <c r="E44" s="159"/>
      <c r="F44" s="159"/>
      <c r="G44" s="159"/>
      <c r="H44" t="s">
        <v>5</v>
      </c>
    </row>
    <row r="45" spans="1:8" ht="0.75" customHeight="1">
      <c r="A45" s="96"/>
      <c r="B45" s="159"/>
      <c r="C45" s="159"/>
      <c r="D45" s="159"/>
      <c r="E45" s="159"/>
      <c r="F45" s="159"/>
      <c r="G45" s="159"/>
      <c r="H45" t="s">
        <v>5</v>
      </c>
    </row>
    <row r="46" spans="2:7" ht="12.75">
      <c r="B46" s="160"/>
      <c r="C46" s="160"/>
      <c r="D46" s="160"/>
      <c r="E46" s="160"/>
      <c r="F46" s="160"/>
      <c r="G46" s="160"/>
    </row>
    <row r="47" spans="2:7" ht="12.75">
      <c r="B47" s="160"/>
      <c r="C47" s="160"/>
      <c r="D47" s="160"/>
      <c r="E47" s="160"/>
      <c r="F47" s="160"/>
      <c r="G47" s="160"/>
    </row>
    <row r="48" spans="2:7" ht="12.75">
      <c r="B48" s="160"/>
      <c r="C48" s="160"/>
      <c r="D48" s="160"/>
      <c r="E48" s="160"/>
      <c r="F48" s="160"/>
      <c r="G48" s="160"/>
    </row>
    <row r="49" spans="2:7" ht="12.75">
      <c r="B49" s="160"/>
      <c r="C49" s="160"/>
      <c r="D49" s="160"/>
      <c r="E49" s="160"/>
      <c r="F49" s="160"/>
      <c r="G49" s="160"/>
    </row>
    <row r="50" spans="2:7" ht="12.75">
      <c r="B50" s="160"/>
      <c r="C50" s="160"/>
      <c r="D50" s="160"/>
      <c r="E50" s="160"/>
      <c r="F50" s="160"/>
      <c r="G50" s="160"/>
    </row>
    <row r="51" spans="2:7" ht="12.75">
      <c r="B51" s="160"/>
      <c r="C51" s="160"/>
      <c r="D51" s="160"/>
      <c r="E51" s="160"/>
      <c r="F51" s="160"/>
      <c r="G51" s="160"/>
    </row>
    <row r="52" spans="2:7" ht="12.75">
      <c r="B52" s="160"/>
      <c r="C52" s="160"/>
      <c r="D52" s="160"/>
      <c r="E52" s="160"/>
      <c r="F52" s="160"/>
      <c r="G52" s="160"/>
    </row>
    <row r="53" spans="2:7" ht="12.75">
      <c r="B53" s="160"/>
      <c r="C53" s="160"/>
      <c r="D53" s="160"/>
      <c r="E53" s="160"/>
      <c r="F53" s="160"/>
      <c r="G53" s="160"/>
    </row>
    <row r="54" spans="2:7" ht="12.75">
      <c r="B54" s="160"/>
      <c r="C54" s="160"/>
      <c r="D54" s="160"/>
      <c r="E54" s="160"/>
      <c r="F54" s="160"/>
      <c r="G54" s="160"/>
    </row>
    <row r="55" spans="2:7" ht="12.75">
      <c r="B55" s="160"/>
      <c r="C55" s="160"/>
      <c r="D55" s="160"/>
      <c r="E55" s="160"/>
      <c r="F55" s="160"/>
      <c r="G55" s="160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4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61" t="s">
        <v>48</v>
      </c>
      <c r="B1" s="162"/>
      <c r="C1" s="97" t="str">
        <f>CONCATENATE(cislostavby," ",nazevstavby)</f>
        <v>23055 Oprava chodníku ul. Nádražní p.č.275/1 Otrokovice</v>
      </c>
      <c r="D1" s="98"/>
      <c r="E1" s="99"/>
      <c r="F1" s="98"/>
      <c r="G1" s="100" t="s">
        <v>49</v>
      </c>
      <c r="H1" s="101" t="s">
        <v>79</v>
      </c>
      <c r="I1" s="102"/>
    </row>
    <row r="2" spans="1:9" ht="13.5" thickBot="1">
      <c r="A2" s="163" t="s">
        <v>50</v>
      </c>
      <c r="B2" s="164"/>
      <c r="C2" s="103" t="str">
        <f>CONCATENATE(cisloobjektu," ",nazevobjektu)</f>
        <v>01 </v>
      </c>
      <c r="D2" s="104"/>
      <c r="E2" s="105"/>
      <c r="F2" s="104"/>
      <c r="G2" s="165"/>
      <c r="H2" s="166"/>
      <c r="I2" s="16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46" t="str">
        <f>Položky!B7</f>
        <v>1</v>
      </c>
      <c r="B7" s="115" t="str">
        <f>Položky!C7</f>
        <v>Zemní práce</v>
      </c>
      <c r="C7" s="66"/>
      <c r="D7" s="116"/>
      <c r="E7" s="147">
        <f>Položky!BA22</f>
        <v>0</v>
      </c>
      <c r="F7" s="148">
        <f>Položky!BB22</f>
        <v>0</v>
      </c>
      <c r="G7" s="148">
        <f>Položky!BC22</f>
        <v>0</v>
      </c>
      <c r="H7" s="148">
        <f>Položky!BD22</f>
        <v>0</v>
      </c>
      <c r="I7" s="149">
        <f>Položky!BE22</f>
        <v>0</v>
      </c>
    </row>
    <row r="8" spans="1:9" s="35" customFormat="1" ht="12.75">
      <c r="A8" s="146" t="str">
        <f>Položky!B23</f>
        <v>18</v>
      </c>
      <c r="B8" s="115" t="str">
        <f>Položky!C23</f>
        <v>Povrchové úpravy terénu</v>
      </c>
      <c r="C8" s="66"/>
      <c r="D8" s="116"/>
      <c r="E8" s="147">
        <f>Položky!BA29</f>
        <v>0</v>
      </c>
      <c r="F8" s="148">
        <f>Položky!BB29</f>
        <v>0</v>
      </c>
      <c r="G8" s="148">
        <f>Položky!BC29</f>
        <v>0</v>
      </c>
      <c r="H8" s="148">
        <f>Položky!BD29</f>
        <v>0</v>
      </c>
      <c r="I8" s="149">
        <f>Položky!BE29</f>
        <v>0</v>
      </c>
    </row>
    <row r="9" spans="1:9" s="35" customFormat="1" ht="12.75">
      <c r="A9" s="146" t="str">
        <f>Položky!B30</f>
        <v>46</v>
      </c>
      <c r="B9" s="115" t="str">
        <f>Položky!C30</f>
        <v>Zpevněné plochy</v>
      </c>
      <c r="C9" s="66"/>
      <c r="D9" s="116"/>
      <c r="E9" s="147">
        <f>Položky!BA33</f>
        <v>0</v>
      </c>
      <c r="F9" s="148">
        <f>Položky!BB33</f>
        <v>0</v>
      </c>
      <c r="G9" s="148">
        <f>Položky!BC33</f>
        <v>0</v>
      </c>
      <c r="H9" s="148">
        <f>Položky!BD33</f>
        <v>0</v>
      </c>
      <c r="I9" s="149">
        <f>Položky!BE33</f>
        <v>0</v>
      </c>
    </row>
    <row r="10" spans="1:9" s="35" customFormat="1" ht="12.75">
      <c r="A10" s="146" t="str">
        <f>Položky!B34</f>
        <v>56</v>
      </c>
      <c r="B10" s="115" t="str">
        <f>Položky!C34</f>
        <v>Podkladní vrstvy komunikací a zpevněných ploch</v>
      </c>
      <c r="C10" s="66"/>
      <c r="D10" s="116"/>
      <c r="E10" s="147">
        <f>Položky!BA38</f>
        <v>0</v>
      </c>
      <c r="F10" s="148">
        <f>Položky!BB38</f>
        <v>0</v>
      </c>
      <c r="G10" s="148">
        <f>Položky!BC38</f>
        <v>0</v>
      </c>
      <c r="H10" s="148">
        <f>Položky!BD38</f>
        <v>0</v>
      </c>
      <c r="I10" s="149">
        <f>Položky!BE38</f>
        <v>0</v>
      </c>
    </row>
    <row r="11" spans="1:9" s="35" customFormat="1" ht="12.75">
      <c r="A11" s="146" t="str">
        <f>Položky!B39</f>
        <v>57</v>
      </c>
      <c r="B11" s="115" t="str">
        <f>Položky!C39</f>
        <v>Kryty štěrkových a živičných komunikací</v>
      </c>
      <c r="C11" s="66"/>
      <c r="D11" s="116"/>
      <c r="E11" s="147">
        <f>Položky!BA41</f>
        <v>0</v>
      </c>
      <c r="F11" s="148">
        <f>Položky!BB41</f>
        <v>0</v>
      </c>
      <c r="G11" s="148">
        <f>Položky!BC41</f>
        <v>0</v>
      </c>
      <c r="H11" s="148">
        <f>Položky!BD41</f>
        <v>0</v>
      </c>
      <c r="I11" s="149">
        <f>Položky!BE41</f>
        <v>0</v>
      </c>
    </row>
    <row r="12" spans="1:9" s="35" customFormat="1" ht="12.75">
      <c r="A12" s="146" t="str">
        <f>Položky!B42</f>
        <v>59</v>
      </c>
      <c r="B12" s="115" t="str">
        <f>Položky!C42</f>
        <v>Dlažby a předlažby komunikací</v>
      </c>
      <c r="C12" s="66"/>
      <c r="D12" s="116"/>
      <c r="E12" s="147">
        <f>Položky!BA50</f>
        <v>0</v>
      </c>
      <c r="F12" s="148">
        <f>Položky!BB50</f>
        <v>0</v>
      </c>
      <c r="G12" s="148">
        <f>Položky!BC50</f>
        <v>0</v>
      </c>
      <c r="H12" s="148">
        <f>Položky!BD50</f>
        <v>0</v>
      </c>
      <c r="I12" s="149">
        <f>Položky!BE50</f>
        <v>0</v>
      </c>
    </row>
    <row r="13" spans="1:9" s="35" customFormat="1" ht="12.75">
      <c r="A13" s="146" t="str">
        <f>Položky!B51</f>
        <v>91</v>
      </c>
      <c r="B13" s="115" t="str">
        <f>Položky!C51</f>
        <v>Doplňující práce na komunikaci</v>
      </c>
      <c r="C13" s="66"/>
      <c r="D13" s="116"/>
      <c r="E13" s="147">
        <f>Položky!BA56</f>
        <v>0</v>
      </c>
      <c r="F13" s="148">
        <f>Položky!BB56</f>
        <v>0</v>
      </c>
      <c r="G13" s="148">
        <f>Položky!BC56</f>
        <v>0</v>
      </c>
      <c r="H13" s="148">
        <f>Položky!BD56</f>
        <v>0</v>
      </c>
      <c r="I13" s="149">
        <f>Položky!BE56</f>
        <v>0</v>
      </c>
    </row>
    <row r="14" spans="1:9" s="35" customFormat="1" ht="12.75">
      <c r="A14" s="146" t="str">
        <f>Položky!B57</f>
        <v>99</v>
      </c>
      <c r="B14" s="115" t="str">
        <f>Položky!C57</f>
        <v>Staveništní přesun hmot</v>
      </c>
      <c r="C14" s="66"/>
      <c r="D14" s="116"/>
      <c r="E14" s="147">
        <f>Položky!BA59</f>
        <v>0</v>
      </c>
      <c r="F14" s="148">
        <f>Položky!BB59</f>
        <v>0</v>
      </c>
      <c r="G14" s="148">
        <f>Položky!BC59</f>
        <v>0</v>
      </c>
      <c r="H14" s="148">
        <f>Položky!BD59</f>
        <v>0</v>
      </c>
      <c r="I14" s="149">
        <f>Položky!BE59</f>
        <v>0</v>
      </c>
    </row>
    <row r="15" spans="1:9" s="35" customFormat="1" ht="12.75">
      <c r="A15" s="146" t="str">
        <f>Položky!B60</f>
        <v>VN</v>
      </c>
      <c r="B15" s="115" t="str">
        <f>Položky!C60</f>
        <v>Vedlejší náklady</v>
      </c>
      <c r="C15" s="66"/>
      <c r="D15" s="116"/>
      <c r="E15" s="147">
        <f>Položky!BA68</f>
        <v>0</v>
      </c>
      <c r="F15" s="148">
        <f>Položky!BB68</f>
        <v>0</v>
      </c>
      <c r="G15" s="148">
        <f>Položky!BC68</f>
        <v>0</v>
      </c>
      <c r="H15" s="148">
        <f>Položky!BD68</f>
        <v>0</v>
      </c>
      <c r="I15" s="149">
        <f>Položky!BE68</f>
        <v>0</v>
      </c>
    </row>
    <row r="16" spans="1:9" s="35" customFormat="1" ht="13.5" thickBot="1">
      <c r="A16" s="146" t="str">
        <f>Položky!B69</f>
        <v>D96</v>
      </c>
      <c r="B16" s="115" t="str">
        <f>Položky!C69</f>
        <v>Přesuny suti a vybouraných hmot</v>
      </c>
      <c r="C16" s="66"/>
      <c r="D16" s="116"/>
      <c r="E16" s="147">
        <f>Položky!BA76</f>
        <v>0</v>
      </c>
      <c r="F16" s="148">
        <f>Položky!BB76</f>
        <v>0</v>
      </c>
      <c r="G16" s="148">
        <f>Položky!BC76</f>
        <v>0</v>
      </c>
      <c r="H16" s="148">
        <f>Položky!BD76</f>
        <v>0</v>
      </c>
      <c r="I16" s="149">
        <f>Položky!BE76</f>
        <v>0</v>
      </c>
    </row>
    <row r="17" spans="1:9" s="123" customFormat="1" ht="13.5" thickBot="1">
      <c r="A17" s="117"/>
      <c r="B17" s="118" t="s">
        <v>57</v>
      </c>
      <c r="C17" s="118"/>
      <c r="D17" s="119"/>
      <c r="E17" s="120">
        <f>SUM(E7:E16)</f>
        <v>0</v>
      </c>
      <c r="F17" s="121">
        <f>SUM(F7:F16)</f>
        <v>0</v>
      </c>
      <c r="G17" s="121">
        <f>SUM(G7:G16)</f>
        <v>0</v>
      </c>
      <c r="H17" s="121">
        <f>SUM(H7:H16)</f>
        <v>0</v>
      </c>
      <c r="I17" s="122">
        <f>SUM(I7:I16)</f>
        <v>0</v>
      </c>
    </row>
    <row r="18" spans="1:9" ht="12.75">
      <c r="A18" s="66"/>
      <c r="B18" s="66"/>
      <c r="C18" s="66"/>
      <c r="D18" s="66"/>
      <c r="E18" s="66"/>
      <c r="F18" s="66"/>
      <c r="G18" s="66"/>
      <c r="H18" s="66"/>
      <c r="I18" s="66"/>
    </row>
    <row r="19" spans="1:57" ht="19.5" customHeight="1">
      <c r="A19" s="107" t="s">
        <v>58</v>
      </c>
      <c r="B19" s="107"/>
      <c r="C19" s="107"/>
      <c r="D19" s="107"/>
      <c r="E19" s="107"/>
      <c r="F19" s="107"/>
      <c r="G19" s="124"/>
      <c r="H19" s="107"/>
      <c r="I19" s="107"/>
      <c r="BA19" s="41"/>
      <c r="BB19" s="41"/>
      <c r="BC19" s="41"/>
      <c r="BD19" s="41"/>
      <c r="BE19" s="41"/>
    </row>
    <row r="20" spans="1:9" ht="13.5" thickBot="1">
      <c r="A20" s="77"/>
      <c r="B20" s="77"/>
      <c r="C20" s="77"/>
      <c r="D20" s="77"/>
      <c r="E20" s="77"/>
      <c r="F20" s="77"/>
      <c r="G20" s="77"/>
      <c r="H20" s="77"/>
      <c r="I20" s="77"/>
    </row>
    <row r="21" spans="1:9" ht="12.75">
      <c r="A21" s="71" t="s">
        <v>59</v>
      </c>
      <c r="B21" s="72"/>
      <c r="C21" s="72"/>
      <c r="D21" s="125"/>
      <c r="E21" s="126" t="s">
        <v>60</v>
      </c>
      <c r="F21" s="127" t="s">
        <v>61</v>
      </c>
      <c r="G21" s="128" t="s">
        <v>62</v>
      </c>
      <c r="H21" s="129"/>
      <c r="I21" s="130" t="s">
        <v>60</v>
      </c>
    </row>
    <row r="22" spans="1:53" ht="12.75">
      <c r="A22" s="64"/>
      <c r="B22" s="55"/>
      <c r="C22" s="55"/>
      <c r="D22" s="131"/>
      <c r="E22" s="132"/>
      <c r="F22" s="133"/>
      <c r="G22" s="134">
        <f>CHOOSE(BA22+1,HSV+PSV,HSV+PSV+Mont,HSV+PSV+Dodavka+Mont,HSV,PSV,Mont,Dodavka,Mont+Dodavka,0)</f>
        <v>0</v>
      </c>
      <c r="H22" s="135"/>
      <c r="I22" s="136">
        <f>E22+F22*G22/100</f>
        <v>0</v>
      </c>
      <c r="BA22">
        <v>8</v>
      </c>
    </row>
    <row r="23" spans="1:9" ht="13.5" thickBot="1">
      <c r="A23" s="137"/>
      <c r="B23" s="138" t="s">
        <v>63</v>
      </c>
      <c r="C23" s="139"/>
      <c r="D23" s="140"/>
      <c r="E23" s="141"/>
      <c r="F23" s="142"/>
      <c r="G23" s="142"/>
      <c r="H23" s="168">
        <f>SUM(H22:H22)</f>
        <v>0</v>
      </c>
      <c r="I23" s="169"/>
    </row>
    <row r="25" spans="2:9" ht="12.75">
      <c r="B25" s="123"/>
      <c r="F25" s="143"/>
      <c r="G25" s="144"/>
      <c r="H25" s="144"/>
      <c r="I25" s="145"/>
    </row>
    <row r="26" spans="6:9" ht="12.75">
      <c r="F26" s="143"/>
      <c r="G26" s="144"/>
      <c r="H26" s="144"/>
      <c r="I26" s="145"/>
    </row>
    <row r="27" spans="6:9" ht="12.75">
      <c r="F27" s="143"/>
      <c r="G27" s="144"/>
      <c r="H27" s="144"/>
      <c r="I27" s="145"/>
    </row>
    <row r="28" spans="6:9" ht="12.75"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</sheetData>
  <sheetProtection/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49"/>
  <sheetViews>
    <sheetView showGridLines="0" showZeros="0" tabSelected="1" zoomScale="130" zoomScaleNormal="130" zoomScalePageLayoutView="0" workbookViewId="0" topLeftCell="A76">
      <selection activeCell="F16" sqref="F16"/>
    </sheetView>
  </sheetViews>
  <sheetFormatPr defaultColWidth="9.00390625" defaultRowHeight="12.75"/>
  <cols>
    <col min="1" max="1" width="4.375" style="171" customWidth="1"/>
    <col min="2" max="2" width="11.625" style="171" customWidth="1"/>
    <col min="3" max="3" width="42.125" style="171" customWidth="1"/>
    <col min="4" max="4" width="5.625" style="171" customWidth="1"/>
    <col min="5" max="5" width="8.625" style="227" customWidth="1"/>
    <col min="6" max="6" width="9.875" style="171" customWidth="1"/>
    <col min="7" max="7" width="13.875" style="171" customWidth="1"/>
    <col min="8" max="11" width="9.125" style="171" customWidth="1"/>
    <col min="12" max="12" width="75.375" style="171" customWidth="1"/>
    <col min="13" max="13" width="45.25390625" style="171" customWidth="1"/>
    <col min="14" max="16384" width="9.125" style="171" customWidth="1"/>
  </cols>
  <sheetData>
    <row r="1" spans="1:7" ht="15.75">
      <c r="A1" s="170" t="s">
        <v>77</v>
      </c>
      <c r="B1" s="170"/>
      <c r="C1" s="170"/>
      <c r="D1" s="170"/>
      <c r="E1" s="170"/>
      <c r="F1" s="170"/>
      <c r="G1" s="170"/>
    </row>
    <row r="2" spans="1:7" ht="14.25" customHeight="1" thickBot="1">
      <c r="A2" s="172"/>
      <c r="B2" s="173"/>
      <c r="C2" s="174"/>
      <c r="D2" s="174"/>
      <c r="E2" s="175"/>
      <c r="F2" s="174"/>
      <c r="G2" s="174"/>
    </row>
    <row r="3" spans="1:7" ht="13.5" thickTop="1">
      <c r="A3" s="176" t="s">
        <v>48</v>
      </c>
      <c r="B3" s="177"/>
      <c r="C3" s="178" t="str">
        <f>CONCATENATE(cislostavby," ",nazevstavby)</f>
        <v>23055 Oprava chodníku ul. Nádražní p.č.275/1 Otrokovice</v>
      </c>
      <c r="D3" s="179"/>
      <c r="E3" s="180" t="s">
        <v>64</v>
      </c>
      <c r="F3" s="181" t="str">
        <f>Rekapitulace!H1</f>
        <v>01</v>
      </c>
      <c r="G3" s="182"/>
    </row>
    <row r="4" spans="1:7" ht="13.5" thickBot="1">
      <c r="A4" s="183" t="s">
        <v>50</v>
      </c>
      <c r="B4" s="184"/>
      <c r="C4" s="185" t="str">
        <f>CONCATENATE(cisloobjektu," ",nazevobjektu)</f>
        <v>01 </v>
      </c>
      <c r="D4" s="186"/>
      <c r="E4" s="187">
        <f>Rekapitulace!G2</f>
        <v>0</v>
      </c>
      <c r="F4" s="188"/>
      <c r="G4" s="189"/>
    </row>
    <row r="5" spans="1:7" ht="13.5" thickTop="1">
      <c r="A5" s="190"/>
      <c r="B5" s="172"/>
      <c r="C5" s="172"/>
      <c r="D5" s="172"/>
      <c r="E5" s="191"/>
      <c r="F5" s="172"/>
      <c r="G5" s="192"/>
    </row>
    <row r="6" spans="1:7" ht="12.75">
      <c r="A6" s="193" t="s">
        <v>65</v>
      </c>
      <c r="B6" s="194" t="s">
        <v>66</v>
      </c>
      <c r="C6" s="194" t="s">
        <v>67</v>
      </c>
      <c r="D6" s="194" t="s">
        <v>68</v>
      </c>
      <c r="E6" s="195" t="s">
        <v>69</v>
      </c>
      <c r="F6" s="194" t="s">
        <v>70</v>
      </c>
      <c r="G6" s="196" t="s">
        <v>71</v>
      </c>
    </row>
    <row r="7" spans="1:15" ht="12.75">
      <c r="A7" s="197" t="s">
        <v>72</v>
      </c>
      <c r="B7" s="198" t="s">
        <v>73</v>
      </c>
      <c r="C7" s="199" t="s">
        <v>74</v>
      </c>
      <c r="D7" s="200"/>
      <c r="E7" s="201"/>
      <c r="F7" s="201"/>
      <c r="G7" s="202"/>
      <c r="H7" s="203"/>
      <c r="I7" s="203"/>
      <c r="O7" s="204">
        <v>1</v>
      </c>
    </row>
    <row r="8" spans="1:104" ht="12.75">
      <c r="A8" s="205">
        <v>1</v>
      </c>
      <c r="B8" s="206" t="s">
        <v>80</v>
      </c>
      <c r="C8" s="207" t="s">
        <v>81</v>
      </c>
      <c r="D8" s="208" t="s">
        <v>82</v>
      </c>
      <c r="E8" s="233">
        <v>267</v>
      </c>
      <c r="F8" s="209">
        <v>0</v>
      </c>
      <c r="G8" s="210">
        <f aca="true" t="shared" si="0" ref="G8:G21">E8*F8</f>
        <v>0</v>
      </c>
      <c r="O8" s="204">
        <v>2</v>
      </c>
      <c r="AA8" s="171">
        <v>1</v>
      </c>
      <c r="AB8" s="171">
        <v>1</v>
      </c>
      <c r="AC8" s="171">
        <v>1</v>
      </c>
      <c r="AZ8" s="171">
        <v>1</v>
      </c>
      <c r="BA8" s="171">
        <f aca="true" t="shared" si="1" ref="BA8:BA21">IF(AZ8=1,G8,0)</f>
        <v>0</v>
      </c>
      <c r="BB8" s="171">
        <f aca="true" t="shared" si="2" ref="BB8:BB21">IF(AZ8=2,G8,0)</f>
        <v>0</v>
      </c>
      <c r="BC8" s="171">
        <f aca="true" t="shared" si="3" ref="BC8:BC21">IF(AZ8=3,G8,0)</f>
        <v>0</v>
      </c>
      <c r="BD8" s="171">
        <f aca="true" t="shared" si="4" ref="BD8:BD21">IF(AZ8=4,G8,0)</f>
        <v>0</v>
      </c>
      <c r="BE8" s="171">
        <f aca="true" t="shared" si="5" ref="BE8:BE21">IF(AZ8=5,G8,0)</f>
        <v>0</v>
      </c>
      <c r="CA8" s="204">
        <v>1</v>
      </c>
      <c r="CB8" s="204">
        <v>1</v>
      </c>
      <c r="CZ8" s="171">
        <v>0</v>
      </c>
    </row>
    <row r="9" spans="1:104" ht="12.75">
      <c r="A9" s="205">
        <v>2</v>
      </c>
      <c r="B9" s="206" t="s">
        <v>80</v>
      </c>
      <c r="C9" s="207" t="s">
        <v>81</v>
      </c>
      <c r="D9" s="208" t="s">
        <v>82</v>
      </c>
      <c r="E9" s="233">
        <v>28</v>
      </c>
      <c r="F9" s="209">
        <v>0</v>
      </c>
      <c r="G9" s="210">
        <f t="shared" si="0"/>
        <v>0</v>
      </c>
      <c r="O9" s="204">
        <v>2</v>
      </c>
      <c r="AA9" s="171">
        <v>1</v>
      </c>
      <c r="AB9" s="171">
        <v>1</v>
      </c>
      <c r="AC9" s="171">
        <v>1</v>
      </c>
      <c r="AZ9" s="171">
        <v>1</v>
      </c>
      <c r="BA9" s="171">
        <f t="shared" si="1"/>
        <v>0</v>
      </c>
      <c r="BB9" s="171">
        <f t="shared" si="2"/>
        <v>0</v>
      </c>
      <c r="BC9" s="171">
        <f t="shared" si="3"/>
        <v>0</v>
      </c>
      <c r="BD9" s="171">
        <f t="shared" si="4"/>
        <v>0</v>
      </c>
      <c r="BE9" s="171">
        <f t="shared" si="5"/>
        <v>0</v>
      </c>
      <c r="CA9" s="204">
        <v>1</v>
      </c>
      <c r="CB9" s="204">
        <v>1</v>
      </c>
      <c r="CZ9" s="171">
        <v>0</v>
      </c>
    </row>
    <row r="10" spans="1:104" ht="12.75">
      <c r="A10" s="205">
        <v>3</v>
      </c>
      <c r="B10" s="206" t="s">
        <v>83</v>
      </c>
      <c r="C10" s="207" t="s">
        <v>84</v>
      </c>
      <c r="D10" s="208" t="s">
        <v>82</v>
      </c>
      <c r="E10" s="233">
        <v>267</v>
      </c>
      <c r="F10" s="209">
        <v>0</v>
      </c>
      <c r="G10" s="210">
        <f t="shared" si="0"/>
        <v>0</v>
      </c>
      <c r="O10" s="204">
        <v>2</v>
      </c>
      <c r="AA10" s="171">
        <v>1</v>
      </c>
      <c r="AB10" s="171">
        <v>1</v>
      </c>
      <c r="AC10" s="171">
        <v>1</v>
      </c>
      <c r="AZ10" s="171">
        <v>1</v>
      </c>
      <c r="BA10" s="171">
        <f t="shared" si="1"/>
        <v>0</v>
      </c>
      <c r="BB10" s="171">
        <f t="shared" si="2"/>
        <v>0</v>
      </c>
      <c r="BC10" s="171">
        <f t="shared" si="3"/>
        <v>0</v>
      </c>
      <c r="BD10" s="171">
        <f t="shared" si="4"/>
        <v>0</v>
      </c>
      <c r="BE10" s="171">
        <f t="shared" si="5"/>
        <v>0</v>
      </c>
      <c r="CA10" s="204">
        <v>1</v>
      </c>
      <c r="CB10" s="204">
        <v>1</v>
      </c>
      <c r="CZ10" s="171">
        <v>0</v>
      </c>
    </row>
    <row r="11" spans="1:104" ht="12.75">
      <c r="A11" s="205">
        <v>4</v>
      </c>
      <c r="B11" s="206" t="s">
        <v>85</v>
      </c>
      <c r="C11" s="207" t="s">
        <v>86</v>
      </c>
      <c r="D11" s="208" t="s">
        <v>87</v>
      </c>
      <c r="E11" s="233">
        <v>372</v>
      </c>
      <c r="F11" s="209">
        <v>0</v>
      </c>
      <c r="G11" s="210">
        <f t="shared" si="0"/>
        <v>0</v>
      </c>
      <c r="O11" s="204">
        <v>2</v>
      </c>
      <c r="AA11" s="171">
        <v>1</v>
      </c>
      <c r="AB11" s="171">
        <v>1</v>
      </c>
      <c r="AC11" s="171">
        <v>1</v>
      </c>
      <c r="AZ11" s="171">
        <v>1</v>
      </c>
      <c r="BA11" s="171">
        <f t="shared" si="1"/>
        <v>0</v>
      </c>
      <c r="BB11" s="171">
        <f t="shared" si="2"/>
        <v>0</v>
      </c>
      <c r="BC11" s="171">
        <f t="shared" si="3"/>
        <v>0</v>
      </c>
      <c r="BD11" s="171">
        <f t="shared" si="4"/>
        <v>0</v>
      </c>
      <c r="BE11" s="171">
        <f t="shared" si="5"/>
        <v>0</v>
      </c>
      <c r="CA11" s="204">
        <v>1</v>
      </c>
      <c r="CB11" s="204">
        <v>1</v>
      </c>
      <c r="CZ11" s="171">
        <v>0</v>
      </c>
    </row>
    <row r="12" spans="1:104" ht="12.75">
      <c r="A12" s="205">
        <v>5</v>
      </c>
      <c r="B12" s="206" t="s">
        <v>88</v>
      </c>
      <c r="C12" s="207" t="s">
        <v>89</v>
      </c>
      <c r="D12" s="208" t="s">
        <v>87</v>
      </c>
      <c r="E12" s="233">
        <v>3</v>
      </c>
      <c r="F12" s="209">
        <v>0</v>
      </c>
      <c r="G12" s="210">
        <f t="shared" si="0"/>
        <v>0</v>
      </c>
      <c r="O12" s="204">
        <v>2</v>
      </c>
      <c r="AA12" s="171">
        <v>1</v>
      </c>
      <c r="AB12" s="171">
        <v>1</v>
      </c>
      <c r="AC12" s="171">
        <v>1</v>
      </c>
      <c r="AZ12" s="171">
        <v>1</v>
      </c>
      <c r="BA12" s="171">
        <f t="shared" si="1"/>
        <v>0</v>
      </c>
      <c r="BB12" s="171">
        <f t="shared" si="2"/>
        <v>0</v>
      </c>
      <c r="BC12" s="171">
        <f t="shared" si="3"/>
        <v>0</v>
      </c>
      <c r="BD12" s="171">
        <f t="shared" si="4"/>
        <v>0</v>
      </c>
      <c r="BE12" s="171">
        <f t="shared" si="5"/>
        <v>0</v>
      </c>
      <c r="CA12" s="204">
        <v>1</v>
      </c>
      <c r="CB12" s="204">
        <v>1</v>
      </c>
      <c r="CZ12" s="171">
        <v>0</v>
      </c>
    </row>
    <row r="13" spans="1:104" ht="12.75">
      <c r="A13" s="205">
        <v>6</v>
      </c>
      <c r="B13" s="206" t="s">
        <v>90</v>
      </c>
      <c r="C13" s="207" t="s">
        <v>91</v>
      </c>
      <c r="D13" s="208" t="s">
        <v>92</v>
      </c>
      <c r="E13" s="233">
        <v>24.03</v>
      </c>
      <c r="F13" s="209">
        <v>0</v>
      </c>
      <c r="G13" s="210">
        <f t="shared" si="0"/>
        <v>0</v>
      </c>
      <c r="O13" s="204">
        <v>2</v>
      </c>
      <c r="AA13" s="171">
        <v>1</v>
      </c>
      <c r="AB13" s="171">
        <v>1</v>
      </c>
      <c r="AC13" s="171">
        <v>1</v>
      </c>
      <c r="AZ13" s="171">
        <v>1</v>
      </c>
      <c r="BA13" s="171">
        <f t="shared" si="1"/>
        <v>0</v>
      </c>
      <c r="BB13" s="171">
        <f t="shared" si="2"/>
        <v>0</v>
      </c>
      <c r="BC13" s="171">
        <f t="shared" si="3"/>
        <v>0</v>
      </c>
      <c r="BD13" s="171">
        <f t="shared" si="4"/>
        <v>0</v>
      </c>
      <c r="BE13" s="171">
        <f t="shared" si="5"/>
        <v>0</v>
      </c>
      <c r="CA13" s="204">
        <v>1</v>
      </c>
      <c r="CB13" s="204">
        <v>1</v>
      </c>
      <c r="CZ13" s="171">
        <v>0</v>
      </c>
    </row>
    <row r="14" spans="1:104" ht="12.75">
      <c r="A14" s="205">
        <v>7</v>
      </c>
      <c r="B14" s="206" t="s">
        <v>93</v>
      </c>
      <c r="C14" s="207" t="s">
        <v>94</v>
      </c>
      <c r="D14" s="208" t="s">
        <v>92</v>
      </c>
      <c r="E14" s="233">
        <v>24.03</v>
      </c>
      <c r="F14" s="209">
        <v>0</v>
      </c>
      <c r="G14" s="210">
        <f t="shared" si="0"/>
        <v>0</v>
      </c>
      <c r="O14" s="204">
        <v>2</v>
      </c>
      <c r="AA14" s="171">
        <v>1</v>
      </c>
      <c r="AB14" s="171">
        <v>1</v>
      </c>
      <c r="AC14" s="171">
        <v>1</v>
      </c>
      <c r="AZ14" s="171">
        <v>1</v>
      </c>
      <c r="BA14" s="171">
        <f t="shared" si="1"/>
        <v>0</v>
      </c>
      <c r="BB14" s="171">
        <f t="shared" si="2"/>
        <v>0</v>
      </c>
      <c r="BC14" s="171">
        <f t="shared" si="3"/>
        <v>0</v>
      </c>
      <c r="BD14" s="171">
        <f t="shared" si="4"/>
        <v>0</v>
      </c>
      <c r="BE14" s="171">
        <f t="shared" si="5"/>
        <v>0</v>
      </c>
      <c r="CA14" s="204">
        <v>1</v>
      </c>
      <c r="CB14" s="204">
        <v>1</v>
      </c>
      <c r="CZ14" s="171">
        <v>0</v>
      </c>
    </row>
    <row r="15" spans="1:104" ht="12.75">
      <c r="A15" s="205">
        <v>8</v>
      </c>
      <c r="B15" s="206" t="s">
        <v>95</v>
      </c>
      <c r="C15" s="207" t="s">
        <v>96</v>
      </c>
      <c r="D15" s="208" t="s">
        <v>92</v>
      </c>
      <c r="E15" s="233">
        <v>24.03</v>
      </c>
      <c r="F15" s="209"/>
      <c r="G15" s="210">
        <f t="shared" si="0"/>
        <v>0</v>
      </c>
      <c r="O15" s="204">
        <v>2</v>
      </c>
      <c r="AA15" s="171">
        <v>1</v>
      </c>
      <c r="AB15" s="171">
        <v>1</v>
      </c>
      <c r="AC15" s="171">
        <v>1</v>
      </c>
      <c r="AZ15" s="171">
        <v>1</v>
      </c>
      <c r="BA15" s="171">
        <f t="shared" si="1"/>
        <v>0</v>
      </c>
      <c r="BB15" s="171">
        <f t="shared" si="2"/>
        <v>0</v>
      </c>
      <c r="BC15" s="171">
        <f t="shared" si="3"/>
        <v>0</v>
      </c>
      <c r="BD15" s="171">
        <f t="shared" si="4"/>
        <v>0</v>
      </c>
      <c r="BE15" s="171">
        <f t="shared" si="5"/>
        <v>0</v>
      </c>
      <c r="CA15" s="204">
        <v>1</v>
      </c>
      <c r="CB15" s="204">
        <v>1</v>
      </c>
      <c r="CZ15" s="171">
        <v>0</v>
      </c>
    </row>
    <row r="16" spans="1:104" ht="12.75">
      <c r="A16" s="205">
        <v>9</v>
      </c>
      <c r="B16" s="206" t="s">
        <v>97</v>
      </c>
      <c r="C16" s="207" t="s">
        <v>98</v>
      </c>
      <c r="D16" s="208" t="s">
        <v>92</v>
      </c>
      <c r="E16" s="233">
        <v>24.03</v>
      </c>
      <c r="F16" s="209">
        <v>0</v>
      </c>
      <c r="G16" s="210">
        <f t="shared" si="0"/>
        <v>0</v>
      </c>
      <c r="O16" s="204">
        <v>2</v>
      </c>
      <c r="AA16" s="171">
        <v>1</v>
      </c>
      <c r="AB16" s="171">
        <v>1</v>
      </c>
      <c r="AC16" s="171">
        <v>1</v>
      </c>
      <c r="AZ16" s="171">
        <v>1</v>
      </c>
      <c r="BA16" s="171">
        <f t="shared" si="1"/>
        <v>0</v>
      </c>
      <c r="BB16" s="171">
        <f t="shared" si="2"/>
        <v>0</v>
      </c>
      <c r="BC16" s="171">
        <f t="shared" si="3"/>
        <v>0</v>
      </c>
      <c r="BD16" s="171">
        <f t="shared" si="4"/>
        <v>0</v>
      </c>
      <c r="BE16" s="171">
        <f t="shared" si="5"/>
        <v>0</v>
      </c>
      <c r="CA16" s="204">
        <v>1</v>
      </c>
      <c r="CB16" s="204">
        <v>1</v>
      </c>
      <c r="CZ16" s="171">
        <v>0</v>
      </c>
    </row>
    <row r="17" spans="1:104" ht="12.75">
      <c r="A17" s="205">
        <v>10</v>
      </c>
      <c r="B17" s="206" t="s">
        <v>99</v>
      </c>
      <c r="C17" s="207" t="s">
        <v>100</v>
      </c>
      <c r="D17" s="208" t="s">
        <v>92</v>
      </c>
      <c r="E17" s="233">
        <v>24.03</v>
      </c>
      <c r="F17" s="209">
        <v>0</v>
      </c>
      <c r="G17" s="210">
        <f t="shared" si="0"/>
        <v>0</v>
      </c>
      <c r="O17" s="204">
        <v>2</v>
      </c>
      <c r="AA17" s="171">
        <v>1</v>
      </c>
      <c r="AB17" s="171">
        <v>1</v>
      </c>
      <c r="AC17" s="171">
        <v>1</v>
      </c>
      <c r="AZ17" s="171">
        <v>1</v>
      </c>
      <c r="BA17" s="171">
        <f t="shared" si="1"/>
        <v>0</v>
      </c>
      <c r="BB17" s="171">
        <f t="shared" si="2"/>
        <v>0</v>
      </c>
      <c r="BC17" s="171">
        <f t="shared" si="3"/>
        <v>0</v>
      </c>
      <c r="BD17" s="171">
        <f t="shared" si="4"/>
        <v>0</v>
      </c>
      <c r="BE17" s="171">
        <f t="shared" si="5"/>
        <v>0</v>
      </c>
      <c r="CA17" s="204">
        <v>1</v>
      </c>
      <c r="CB17" s="204">
        <v>1</v>
      </c>
      <c r="CZ17" s="171">
        <v>0</v>
      </c>
    </row>
    <row r="18" spans="1:104" ht="12.75">
      <c r="A18" s="205">
        <v>11</v>
      </c>
      <c r="B18" s="206" t="s">
        <v>101</v>
      </c>
      <c r="C18" s="207" t="s">
        <v>102</v>
      </c>
      <c r="D18" s="208" t="s">
        <v>82</v>
      </c>
      <c r="E18" s="233">
        <v>267</v>
      </c>
      <c r="F18" s="209">
        <v>0</v>
      </c>
      <c r="G18" s="210">
        <f t="shared" si="0"/>
        <v>0</v>
      </c>
      <c r="O18" s="204">
        <v>2</v>
      </c>
      <c r="AA18" s="171">
        <v>1</v>
      </c>
      <c r="AB18" s="171">
        <v>1</v>
      </c>
      <c r="AC18" s="171">
        <v>1</v>
      </c>
      <c r="AZ18" s="171">
        <v>1</v>
      </c>
      <c r="BA18" s="171">
        <f t="shared" si="1"/>
        <v>0</v>
      </c>
      <c r="BB18" s="171">
        <f t="shared" si="2"/>
        <v>0</v>
      </c>
      <c r="BC18" s="171">
        <f t="shared" si="3"/>
        <v>0</v>
      </c>
      <c r="BD18" s="171">
        <f t="shared" si="4"/>
        <v>0</v>
      </c>
      <c r="BE18" s="171">
        <f t="shared" si="5"/>
        <v>0</v>
      </c>
      <c r="CA18" s="204">
        <v>1</v>
      </c>
      <c r="CB18" s="204">
        <v>1</v>
      </c>
      <c r="CZ18" s="171">
        <v>0</v>
      </c>
    </row>
    <row r="19" spans="1:104" ht="12.75">
      <c r="A19" s="205">
        <v>12</v>
      </c>
      <c r="B19" s="206" t="s">
        <v>103</v>
      </c>
      <c r="C19" s="207" t="s">
        <v>104</v>
      </c>
      <c r="D19" s="208" t="s">
        <v>82</v>
      </c>
      <c r="E19" s="233">
        <v>295</v>
      </c>
      <c r="F19" s="209">
        <v>0</v>
      </c>
      <c r="G19" s="210">
        <f t="shared" si="0"/>
        <v>0</v>
      </c>
      <c r="O19" s="204">
        <v>2</v>
      </c>
      <c r="AA19" s="171">
        <v>1</v>
      </c>
      <c r="AB19" s="171">
        <v>1</v>
      </c>
      <c r="AC19" s="171">
        <v>1</v>
      </c>
      <c r="AZ19" s="171">
        <v>1</v>
      </c>
      <c r="BA19" s="171">
        <f t="shared" si="1"/>
        <v>0</v>
      </c>
      <c r="BB19" s="171">
        <f t="shared" si="2"/>
        <v>0</v>
      </c>
      <c r="BC19" s="171">
        <f t="shared" si="3"/>
        <v>0</v>
      </c>
      <c r="BD19" s="171">
        <f t="shared" si="4"/>
        <v>0</v>
      </c>
      <c r="BE19" s="171">
        <f t="shared" si="5"/>
        <v>0</v>
      </c>
      <c r="CA19" s="204">
        <v>1</v>
      </c>
      <c r="CB19" s="204">
        <v>1</v>
      </c>
      <c r="CZ19" s="171">
        <v>0</v>
      </c>
    </row>
    <row r="20" spans="1:104" ht="22.5">
      <c r="A20" s="211">
        <v>13</v>
      </c>
      <c r="B20" s="212" t="s">
        <v>194</v>
      </c>
      <c r="C20" s="213" t="s">
        <v>199</v>
      </c>
      <c r="D20" s="214" t="s">
        <v>105</v>
      </c>
      <c r="E20" s="234">
        <v>43.254</v>
      </c>
      <c r="F20" s="215">
        <v>0</v>
      </c>
      <c r="G20" s="216">
        <f t="shared" si="0"/>
        <v>0</v>
      </c>
      <c r="O20" s="204">
        <v>2</v>
      </c>
      <c r="AA20" s="171">
        <v>1</v>
      </c>
      <c r="AB20" s="171">
        <v>3</v>
      </c>
      <c r="AC20" s="171">
        <v>3</v>
      </c>
      <c r="AZ20" s="171">
        <v>1</v>
      </c>
      <c r="BA20" s="171">
        <f t="shared" si="1"/>
        <v>0</v>
      </c>
      <c r="BB20" s="171">
        <f t="shared" si="2"/>
        <v>0</v>
      </c>
      <c r="BC20" s="171">
        <f t="shared" si="3"/>
        <v>0</v>
      </c>
      <c r="BD20" s="171">
        <f t="shared" si="4"/>
        <v>0</v>
      </c>
      <c r="BE20" s="171">
        <f t="shared" si="5"/>
        <v>0</v>
      </c>
      <c r="CA20" s="204">
        <v>1</v>
      </c>
      <c r="CB20" s="204">
        <v>3</v>
      </c>
      <c r="CZ20" s="171">
        <v>0</v>
      </c>
    </row>
    <row r="21" spans="1:104" ht="12.75">
      <c r="A21" s="205">
        <v>14</v>
      </c>
      <c r="B21" s="206" t="s">
        <v>106</v>
      </c>
      <c r="C21" s="207" t="s">
        <v>107</v>
      </c>
      <c r="D21" s="208" t="s">
        <v>108</v>
      </c>
      <c r="E21" s="233">
        <v>1</v>
      </c>
      <c r="F21" s="209">
        <v>0</v>
      </c>
      <c r="G21" s="210">
        <f t="shared" si="0"/>
        <v>0</v>
      </c>
      <c r="O21" s="204">
        <v>2</v>
      </c>
      <c r="AA21" s="171">
        <v>12</v>
      </c>
      <c r="AB21" s="171">
        <v>0</v>
      </c>
      <c r="AC21" s="171">
        <v>8</v>
      </c>
      <c r="AZ21" s="171">
        <v>1</v>
      </c>
      <c r="BA21" s="171">
        <f t="shared" si="1"/>
        <v>0</v>
      </c>
      <c r="BB21" s="171">
        <f t="shared" si="2"/>
        <v>0</v>
      </c>
      <c r="BC21" s="171">
        <f t="shared" si="3"/>
        <v>0</v>
      </c>
      <c r="BD21" s="171">
        <f t="shared" si="4"/>
        <v>0</v>
      </c>
      <c r="BE21" s="171">
        <f t="shared" si="5"/>
        <v>0</v>
      </c>
      <c r="CA21" s="204">
        <v>12</v>
      </c>
      <c r="CB21" s="204">
        <v>0</v>
      </c>
      <c r="CZ21" s="171">
        <v>0</v>
      </c>
    </row>
    <row r="22" spans="1:57" ht="12.75">
      <c r="A22" s="217"/>
      <c r="B22" s="218" t="s">
        <v>75</v>
      </c>
      <c r="C22" s="219" t="str">
        <f>CONCATENATE(B7," ",C7)</f>
        <v>1 Zemní práce</v>
      </c>
      <c r="D22" s="220"/>
      <c r="E22" s="235"/>
      <c r="F22" s="222"/>
      <c r="G22" s="223">
        <f>SUM(G7:G21)</f>
        <v>0</v>
      </c>
      <c r="O22" s="204">
        <v>4</v>
      </c>
      <c r="BA22" s="224">
        <f>SUM(BA7:BA21)</f>
        <v>0</v>
      </c>
      <c r="BB22" s="224">
        <f>SUM(BB7:BB21)</f>
        <v>0</v>
      </c>
      <c r="BC22" s="224">
        <f>SUM(BC7:BC21)</f>
        <v>0</v>
      </c>
      <c r="BD22" s="224">
        <f>SUM(BD7:BD21)</f>
        <v>0</v>
      </c>
      <c r="BE22" s="224">
        <f>SUM(BE7:BE21)</f>
        <v>0</v>
      </c>
    </row>
    <row r="23" spans="1:15" ht="12.75">
      <c r="A23" s="197" t="s">
        <v>72</v>
      </c>
      <c r="B23" s="198" t="s">
        <v>109</v>
      </c>
      <c r="C23" s="199" t="s">
        <v>110</v>
      </c>
      <c r="D23" s="200"/>
      <c r="E23" s="236"/>
      <c r="F23" s="201"/>
      <c r="G23" s="202"/>
      <c r="H23" s="203"/>
      <c r="I23" s="203"/>
      <c r="O23" s="204">
        <v>1</v>
      </c>
    </row>
    <row r="24" spans="1:104" ht="12.75">
      <c r="A24" s="205">
        <v>15</v>
      </c>
      <c r="B24" s="206" t="s">
        <v>111</v>
      </c>
      <c r="C24" s="207" t="s">
        <v>112</v>
      </c>
      <c r="D24" s="208" t="s">
        <v>82</v>
      </c>
      <c r="E24" s="233">
        <v>310</v>
      </c>
      <c r="F24" s="209">
        <v>0</v>
      </c>
      <c r="G24" s="210">
        <f>E24*F24</f>
        <v>0</v>
      </c>
      <c r="O24" s="204">
        <v>2</v>
      </c>
      <c r="AA24" s="171">
        <v>1</v>
      </c>
      <c r="AB24" s="171">
        <v>1</v>
      </c>
      <c r="AC24" s="171">
        <v>1</v>
      </c>
      <c r="AZ24" s="171">
        <v>1</v>
      </c>
      <c r="BA24" s="171">
        <f>IF(AZ24=1,G24,0)</f>
        <v>0</v>
      </c>
      <c r="BB24" s="171">
        <f>IF(AZ24=2,G24,0)</f>
        <v>0</v>
      </c>
      <c r="BC24" s="171">
        <f>IF(AZ24=3,G24,0)</f>
        <v>0</v>
      </c>
      <c r="BD24" s="171">
        <f>IF(AZ24=4,G24,0)</f>
        <v>0</v>
      </c>
      <c r="BE24" s="171">
        <f>IF(AZ24=5,G24,0)</f>
        <v>0</v>
      </c>
      <c r="CA24" s="204">
        <v>1</v>
      </c>
      <c r="CB24" s="204">
        <v>1</v>
      </c>
      <c r="CZ24" s="171">
        <v>0</v>
      </c>
    </row>
    <row r="25" spans="1:104" ht="12.75">
      <c r="A25" s="205">
        <v>16</v>
      </c>
      <c r="B25" s="206" t="s">
        <v>113</v>
      </c>
      <c r="C25" s="207" t="s">
        <v>114</v>
      </c>
      <c r="D25" s="208" t="s">
        <v>82</v>
      </c>
      <c r="E25" s="233">
        <v>310</v>
      </c>
      <c r="F25" s="209">
        <v>0</v>
      </c>
      <c r="G25" s="210">
        <f>E25*F25</f>
        <v>0</v>
      </c>
      <c r="O25" s="204">
        <v>2</v>
      </c>
      <c r="AA25" s="171">
        <v>1</v>
      </c>
      <c r="AB25" s="171">
        <v>1</v>
      </c>
      <c r="AC25" s="171">
        <v>1</v>
      </c>
      <c r="AZ25" s="171">
        <v>1</v>
      </c>
      <c r="BA25" s="171">
        <f>IF(AZ25=1,G25,0)</f>
        <v>0</v>
      </c>
      <c r="BB25" s="171">
        <f>IF(AZ25=2,G25,0)</f>
        <v>0</v>
      </c>
      <c r="BC25" s="171">
        <f>IF(AZ25=3,G25,0)</f>
        <v>0</v>
      </c>
      <c r="BD25" s="171">
        <f>IF(AZ25=4,G25,0)</f>
        <v>0</v>
      </c>
      <c r="BE25" s="171">
        <f>IF(AZ25=5,G25,0)</f>
        <v>0</v>
      </c>
      <c r="CA25" s="204">
        <v>1</v>
      </c>
      <c r="CB25" s="204">
        <v>1</v>
      </c>
      <c r="CZ25" s="171">
        <v>0</v>
      </c>
    </row>
    <row r="26" spans="1:104" ht="12.75">
      <c r="A26" s="205">
        <v>17</v>
      </c>
      <c r="B26" s="206" t="s">
        <v>115</v>
      </c>
      <c r="C26" s="207" t="s">
        <v>116</v>
      </c>
      <c r="D26" s="208" t="s">
        <v>82</v>
      </c>
      <c r="E26" s="233">
        <v>310</v>
      </c>
      <c r="F26" s="209">
        <v>0</v>
      </c>
      <c r="G26" s="210">
        <f>E26*F26</f>
        <v>0</v>
      </c>
      <c r="O26" s="204">
        <v>2</v>
      </c>
      <c r="AA26" s="171">
        <v>2</v>
      </c>
      <c r="AB26" s="171">
        <v>1</v>
      </c>
      <c r="AC26" s="171">
        <v>1</v>
      </c>
      <c r="AZ26" s="171">
        <v>1</v>
      </c>
      <c r="BA26" s="171">
        <f>IF(AZ26=1,G26,0)</f>
        <v>0</v>
      </c>
      <c r="BB26" s="171">
        <f>IF(AZ26=2,G26,0)</f>
        <v>0</v>
      </c>
      <c r="BC26" s="171">
        <f>IF(AZ26=3,G26,0)</f>
        <v>0</v>
      </c>
      <c r="BD26" s="171">
        <f>IF(AZ26=4,G26,0)</f>
        <v>0</v>
      </c>
      <c r="BE26" s="171">
        <f>IF(AZ26=5,G26,0)</f>
        <v>0</v>
      </c>
      <c r="CA26" s="204">
        <v>2</v>
      </c>
      <c r="CB26" s="204">
        <v>1</v>
      </c>
      <c r="CZ26" s="171">
        <v>3E-05</v>
      </c>
    </row>
    <row r="27" spans="1:104" ht="22.5">
      <c r="A27" s="205">
        <v>18</v>
      </c>
      <c r="B27" s="206" t="s">
        <v>117</v>
      </c>
      <c r="C27" s="207" t="s">
        <v>118</v>
      </c>
      <c r="D27" s="208" t="s">
        <v>82</v>
      </c>
      <c r="E27" s="233">
        <v>310</v>
      </c>
      <c r="F27" s="209">
        <v>0</v>
      </c>
      <c r="G27" s="210">
        <f>E27*F27</f>
        <v>0</v>
      </c>
      <c r="O27" s="204">
        <v>2</v>
      </c>
      <c r="AA27" s="171">
        <v>2</v>
      </c>
      <c r="AB27" s="171">
        <v>1</v>
      </c>
      <c r="AC27" s="171">
        <v>1</v>
      </c>
      <c r="AZ27" s="171">
        <v>1</v>
      </c>
      <c r="BA27" s="171">
        <f>IF(AZ27=1,G27,0)</f>
        <v>0</v>
      </c>
      <c r="BB27" s="171">
        <f>IF(AZ27=2,G27,0)</f>
        <v>0</v>
      </c>
      <c r="BC27" s="171">
        <f>IF(AZ27=3,G27,0)</f>
        <v>0</v>
      </c>
      <c r="BD27" s="171">
        <f>IF(AZ27=4,G27,0)</f>
        <v>0</v>
      </c>
      <c r="BE27" s="171">
        <f>IF(AZ27=5,G27,0)</f>
        <v>0</v>
      </c>
      <c r="CA27" s="204">
        <v>2</v>
      </c>
      <c r="CB27" s="204">
        <v>1</v>
      </c>
      <c r="CZ27" s="171">
        <v>0.0002</v>
      </c>
    </row>
    <row r="28" spans="1:104" ht="12.75">
      <c r="A28" s="205">
        <v>19</v>
      </c>
      <c r="B28" s="206" t="s">
        <v>119</v>
      </c>
      <c r="C28" s="207" t="s">
        <v>120</v>
      </c>
      <c r="D28" s="208" t="s">
        <v>92</v>
      </c>
      <c r="E28" s="233">
        <v>46.5</v>
      </c>
      <c r="F28" s="209">
        <v>0</v>
      </c>
      <c r="G28" s="210">
        <f>E28*F28</f>
        <v>0</v>
      </c>
      <c r="O28" s="204">
        <v>2</v>
      </c>
      <c r="AA28" s="171">
        <v>3</v>
      </c>
      <c r="AB28" s="171">
        <v>1</v>
      </c>
      <c r="AC28" s="171">
        <v>10364200</v>
      </c>
      <c r="AZ28" s="171">
        <v>1</v>
      </c>
      <c r="BA28" s="171">
        <f>IF(AZ28=1,G28,0)</f>
        <v>0</v>
      </c>
      <c r="BB28" s="171">
        <f>IF(AZ28=2,G28,0)</f>
        <v>0</v>
      </c>
      <c r="BC28" s="171">
        <f>IF(AZ28=3,G28,0)</f>
        <v>0</v>
      </c>
      <c r="BD28" s="171">
        <f>IF(AZ28=4,G28,0)</f>
        <v>0</v>
      </c>
      <c r="BE28" s="171">
        <f>IF(AZ28=5,G28,0)</f>
        <v>0</v>
      </c>
      <c r="CA28" s="204">
        <v>3</v>
      </c>
      <c r="CB28" s="204">
        <v>1</v>
      </c>
      <c r="CZ28" s="171">
        <v>1.67</v>
      </c>
    </row>
    <row r="29" spans="1:57" ht="12.75">
      <c r="A29" s="217"/>
      <c r="B29" s="218" t="s">
        <v>75</v>
      </c>
      <c r="C29" s="219" t="str">
        <f>CONCATENATE(B23," ",C23)</f>
        <v>18 Povrchové úpravy terénu</v>
      </c>
      <c r="D29" s="220"/>
      <c r="E29" s="235"/>
      <c r="F29" s="222"/>
      <c r="G29" s="223">
        <f>SUM(G23:G28)</f>
        <v>0</v>
      </c>
      <c r="O29" s="204">
        <v>4</v>
      </c>
      <c r="BA29" s="224">
        <f>SUM(BA23:BA28)</f>
        <v>0</v>
      </c>
      <c r="BB29" s="224">
        <f>SUM(BB23:BB28)</f>
        <v>0</v>
      </c>
      <c r="BC29" s="224">
        <f>SUM(BC23:BC28)</f>
        <v>0</v>
      </c>
      <c r="BD29" s="224">
        <f>SUM(BD23:BD28)</f>
        <v>0</v>
      </c>
      <c r="BE29" s="224">
        <f>SUM(BE23:BE28)</f>
        <v>0</v>
      </c>
    </row>
    <row r="30" spans="1:15" ht="12.75">
      <c r="A30" s="197" t="s">
        <v>72</v>
      </c>
      <c r="B30" s="198" t="s">
        <v>121</v>
      </c>
      <c r="C30" s="199" t="s">
        <v>122</v>
      </c>
      <c r="D30" s="200"/>
      <c r="E30" s="236"/>
      <c r="F30" s="201"/>
      <c r="G30" s="202"/>
      <c r="H30" s="203"/>
      <c r="I30" s="203"/>
      <c r="O30" s="204">
        <v>1</v>
      </c>
    </row>
    <row r="31" spans="1:104" ht="12.75">
      <c r="A31" s="205">
        <v>20</v>
      </c>
      <c r="B31" s="206" t="s">
        <v>123</v>
      </c>
      <c r="C31" s="207" t="s">
        <v>124</v>
      </c>
      <c r="D31" s="208" t="s">
        <v>82</v>
      </c>
      <c r="E31" s="233">
        <v>28</v>
      </c>
      <c r="F31" s="209">
        <v>0</v>
      </c>
      <c r="G31" s="210">
        <f>E31*F31</f>
        <v>0</v>
      </c>
      <c r="O31" s="204">
        <v>2</v>
      </c>
      <c r="AA31" s="171">
        <v>1</v>
      </c>
      <c r="AB31" s="171">
        <v>9</v>
      </c>
      <c r="AC31" s="171">
        <v>9</v>
      </c>
      <c r="AZ31" s="171">
        <v>1</v>
      </c>
      <c r="BA31" s="171">
        <f>IF(AZ31=1,G31,0)</f>
        <v>0</v>
      </c>
      <c r="BB31" s="171">
        <f>IF(AZ31=2,G31,0)</f>
        <v>0</v>
      </c>
      <c r="BC31" s="171">
        <f>IF(AZ31=3,G31,0)</f>
        <v>0</v>
      </c>
      <c r="BD31" s="171">
        <f>IF(AZ31=4,G31,0)</f>
        <v>0</v>
      </c>
      <c r="BE31" s="171">
        <f>IF(AZ31=5,G31,0)</f>
        <v>0</v>
      </c>
      <c r="CA31" s="204">
        <v>1</v>
      </c>
      <c r="CB31" s="204">
        <v>9</v>
      </c>
      <c r="CZ31" s="171">
        <v>0.12024</v>
      </c>
    </row>
    <row r="32" spans="1:104" ht="22.5">
      <c r="A32" s="205">
        <v>21</v>
      </c>
      <c r="B32" s="206" t="s">
        <v>125</v>
      </c>
      <c r="C32" s="207" t="s">
        <v>126</v>
      </c>
      <c r="D32" s="208" t="s">
        <v>87</v>
      </c>
      <c r="E32" s="233">
        <v>4</v>
      </c>
      <c r="F32" s="209">
        <v>0</v>
      </c>
      <c r="G32" s="210">
        <f>E32*F32</f>
        <v>0</v>
      </c>
      <c r="O32" s="204">
        <v>2</v>
      </c>
      <c r="AA32" s="171">
        <v>1</v>
      </c>
      <c r="AB32" s="171">
        <v>9</v>
      </c>
      <c r="AC32" s="171">
        <v>9</v>
      </c>
      <c r="AZ32" s="171">
        <v>1</v>
      </c>
      <c r="BA32" s="171">
        <f>IF(AZ32=1,G32,0)</f>
        <v>0</v>
      </c>
      <c r="BB32" s="171">
        <f>IF(AZ32=2,G32,0)</f>
        <v>0</v>
      </c>
      <c r="BC32" s="171">
        <f>IF(AZ32=3,G32,0)</f>
        <v>0</v>
      </c>
      <c r="BD32" s="171">
        <f>IF(AZ32=4,G32,0)</f>
        <v>0</v>
      </c>
      <c r="BE32" s="171">
        <f>IF(AZ32=5,G32,0)</f>
        <v>0</v>
      </c>
      <c r="CA32" s="204">
        <v>1</v>
      </c>
      <c r="CB32" s="204">
        <v>9</v>
      </c>
      <c r="CZ32" s="171">
        <v>0</v>
      </c>
    </row>
    <row r="33" spans="1:57" ht="12.75">
      <c r="A33" s="217"/>
      <c r="B33" s="218" t="s">
        <v>75</v>
      </c>
      <c r="C33" s="219" t="str">
        <f>CONCATENATE(B30," ",C30)</f>
        <v>46 Zpevněné plochy</v>
      </c>
      <c r="D33" s="220"/>
      <c r="E33" s="235"/>
      <c r="F33" s="222"/>
      <c r="G33" s="223">
        <f>SUM(G30:G32)</f>
        <v>0</v>
      </c>
      <c r="O33" s="204">
        <v>4</v>
      </c>
      <c r="BA33" s="224">
        <f>SUM(BA30:BA32)</f>
        <v>0</v>
      </c>
      <c r="BB33" s="224">
        <f>SUM(BB30:BB32)</f>
        <v>0</v>
      </c>
      <c r="BC33" s="224">
        <f>SUM(BC30:BC32)</f>
        <v>0</v>
      </c>
      <c r="BD33" s="224">
        <f>SUM(BD30:BD32)</f>
        <v>0</v>
      </c>
      <c r="BE33" s="224">
        <f>SUM(BE30:BE32)</f>
        <v>0</v>
      </c>
    </row>
    <row r="34" spans="1:15" ht="12.75">
      <c r="A34" s="197" t="s">
        <v>72</v>
      </c>
      <c r="B34" s="198" t="s">
        <v>127</v>
      </c>
      <c r="C34" s="199" t="s">
        <v>128</v>
      </c>
      <c r="D34" s="200"/>
      <c r="E34" s="236"/>
      <c r="F34" s="201"/>
      <c r="G34" s="202"/>
      <c r="H34" s="203"/>
      <c r="I34" s="203"/>
      <c r="O34" s="204">
        <v>1</v>
      </c>
    </row>
    <row r="35" spans="1:104" ht="12.75">
      <c r="A35" s="205">
        <v>22</v>
      </c>
      <c r="B35" s="206" t="s">
        <v>129</v>
      </c>
      <c r="C35" s="207" t="s">
        <v>130</v>
      </c>
      <c r="D35" s="208" t="s">
        <v>82</v>
      </c>
      <c r="E35" s="233">
        <v>534</v>
      </c>
      <c r="F35" s="209">
        <v>0</v>
      </c>
      <c r="G35" s="210">
        <f>E35*F35</f>
        <v>0</v>
      </c>
      <c r="O35" s="204">
        <v>2</v>
      </c>
      <c r="AA35" s="171">
        <v>1</v>
      </c>
      <c r="AB35" s="171">
        <v>1</v>
      </c>
      <c r="AC35" s="171">
        <v>1</v>
      </c>
      <c r="AZ35" s="171">
        <v>1</v>
      </c>
      <c r="BA35" s="171">
        <f>IF(AZ35=1,G35,0)</f>
        <v>0</v>
      </c>
      <c r="BB35" s="171">
        <f>IF(AZ35=2,G35,0)</f>
        <v>0</v>
      </c>
      <c r="BC35" s="171">
        <f>IF(AZ35=3,G35,0)</f>
        <v>0</v>
      </c>
      <c r="BD35" s="171">
        <f>IF(AZ35=4,G35,0)</f>
        <v>0</v>
      </c>
      <c r="BE35" s="171">
        <f>IF(AZ35=5,G35,0)</f>
        <v>0</v>
      </c>
      <c r="CA35" s="204">
        <v>1</v>
      </c>
      <c r="CB35" s="204">
        <v>1</v>
      </c>
      <c r="CZ35" s="171">
        <v>0.288</v>
      </c>
    </row>
    <row r="36" spans="1:104" ht="12.75">
      <c r="A36" s="205">
        <v>23</v>
      </c>
      <c r="B36" s="206" t="s">
        <v>131</v>
      </c>
      <c r="C36" s="207" t="s">
        <v>132</v>
      </c>
      <c r="D36" s="208" t="s">
        <v>82</v>
      </c>
      <c r="E36" s="233">
        <v>267</v>
      </c>
      <c r="F36" s="209">
        <v>0</v>
      </c>
      <c r="G36" s="210">
        <f>E36*F36</f>
        <v>0</v>
      </c>
      <c r="O36" s="204">
        <v>2</v>
      </c>
      <c r="AA36" s="171">
        <v>1</v>
      </c>
      <c r="AB36" s="171">
        <v>1</v>
      </c>
      <c r="AC36" s="171">
        <v>1</v>
      </c>
      <c r="AZ36" s="171">
        <v>1</v>
      </c>
      <c r="BA36" s="171">
        <f>IF(AZ36=1,G36,0)</f>
        <v>0</v>
      </c>
      <c r="BB36" s="171">
        <f>IF(AZ36=2,G36,0)</f>
        <v>0</v>
      </c>
      <c r="BC36" s="171">
        <f>IF(AZ36=3,G36,0)</f>
        <v>0</v>
      </c>
      <c r="BD36" s="171">
        <f>IF(AZ36=4,G36,0)</f>
        <v>0</v>
      </c>
      <c r="BE36" s="171">
        <f>IF(AZ36=5,G36,0)</f>
        <v>0</v>
      </c>
      <c r="CA36" s="204">
        <v>1</v>
      </c>
      <c r="CB36" s="204">
        <v>1</v>
      </c>
      <c r="CZ36" s="171">
        <v>0</v>
      </c>
    </row>
    <row r="37" spans="1:104" ht="12.75">
      <c r="A37" s="205">
        <v>24</v>
      </c>
      <c r="B37" s="206" t="s">
        <v>133</v>
      </c>
      <c r="C37" s="207" t="s">
        <v>134</v>
      </c>
      <c r="D37" s="208" t="s">
        <v>82</v>
      </c>
      <c r="E37" s="233">
        <v>307.05</v>
      </c>
      <c r="F37" s="209">
        <v>0</v>
      </c>
      <c r="G37" s="210">
        <f>E37*F37</f>
        <v>0</v>
      </c>
      <c r="O37" s="204">
        <v>2</v>
      </c>
      <c r="AA37" s="171">
        <v>3</v>
      </c>
      <c r="AB37" s="171">
        <v>1</v>
      </c>
      <c r="AC37" s="171">
        <v>69366198</v>
      </c>
      <c r="AZ37" s="171">
        <v>1</v>
      </c>
      <c r="BA37" s="171">
        <f>IF(AZ37=1,G37,0)</f>
        <v>0</v>
      </c>
      <c r="BB37" s="171">
        <f>IF(AZ37=2,G37,0)</f>
        <v>0</v>
      </c>
      <c r="BC37" s="171">
        <f>IF(AZ37=3,G37,0)</f>
        <v>0</v>
      </c>
      <c r="BD37" s="171">
        <f>IF(AZ37=4,G37,0)</f>
        <v>0</v>
      </c>
      <c r="BE37" s="171">
        <f>IF(AZ37=5,G37,0)</f>
        <v>0</v>
      </c>
      <c r="CA37" s="204">
        <v>3</v>
      </c>
      <c r="CB37" s="204">
        <v>1</v>
      </c>
      <c r="CZ37" s="171">
        <v>0.0003</v>
      </c>
    </row>
    <row r="38" spans="1:57" ht="12.75">
      <c r="A38" s="217"/>
      <c r="B38" s="218" t="s">
        <v>75</v>
      </c>
      <c r="C38" s="219" t="str">
        <f>CONCATENATE(B34," ",C34)</f>
        <v>56 Podkladní vrstvy komunikací a zpevněných ploch</v>
      </c>
      <c r="D38" s="220"/>
      <c r="E38" s="235"/>
      <c r="F38" s="222"/>
      <c r="G38" s="223">
        <f>SUM(G34:G37)</f>
        <v>0</v>
      </c>
      <c r="O38" s="204">
        <v>4</v>
      </c>
      <c r="BA38" s="224">
        <f>SUM(BA34:BA37)</f>
        <v>0</v>
      </c>
      <c r="BB38" s="224">
        <f>SUM(BB34:BB37)</f>
        <v>0</v>
      </c>
      <c r="BC38" s="224">
        <f>SUM(BC34:BC37)</f>
        <v>0</v>
      </c>
      <c r="BD38" s="224">
        <f>SUM(BD34:BD37)</f>
        <v>0</v>
      </c>
      <c r="BE38" s="224">
        <f>SUM(BE34:BE37)</f>
        <v>0</v>
      </c>
    </row>
    <row r="39" spans="1:15" ht="12.75">
      <c r="A39" s="197" t="s">
        <v>72</v>
      </c>
      <c r="B39" s="198" t="s">
        <v>135</v>
      </c>
      <c r="C39" s="199" t="s">
        <v>136</v>
      </c>
      <c r="D39" s="200"/>
      <c r="E39" s="236"/>
      <c r="F39" s="201"/>
      <c r="G39" s="202"/>
      <c r="H39" s="203"/>
      <c r="I39" s="203"/>
      <c r="O39" s="204">
        <v>1</v>
      </c>
    </row>
    <row r="40" spans="1:104" ht="12.75">
      <c r="A40" s="205">
        <v>25</v>
      </c>
      <c r="B40" s="206" t="s">
        <v>137</v>
      </c>
      <c r="C40" s="207" t="s">
        <v>138</v>
      </c>
      <c r="D40" s="208" t="s">
        <v>82</v>
      </c>
      <c r="E40" s="233">
        <v>1.5</v>
      </c>
      <c r="F40" s="209">
        <v>0</v>
      </c>
      <c r="G40" s="210">
        <f>E40*F40</f>
        <v>0</v>
      </c>
      <c r="O40" s="204">
        <v>2</v>
      </c>
      <c r="AA40" s="171">
        <v>1</v>
      </c>
      <c r="AB40" s="171">
        <v>1</v>
      </c>
      <c r="AC40" s="171">
        <v>1</v>
      </c>
      <c r="AZ40" s="171">
        <v>1</v>
      </c>
      <c r="BA40" s="171">
        <f>IF(AZ40=1,G40,0)</f>
        <v>0</v>
      </c>
      <c r="BB40" s="171">
        <f>IF(AZ40=2,G40,0)</f>
        <v>0</v>
      </c>
      <c r="BC40" s="171">
        <f>IF(AZ40=3,G40,0)</f>
        <v>0</v>
      </c>
      <c r="BD40" s="171">
        <f>IF(AZ40=4,G40,0)</f>
        <v>0</v>
      </c>
      <c r="BE40" s="171">
        <f>IF(AZ40=5,G40,0)</f>
        <v>0</v>
      </c>
      <c r="CA40" s="204">
        <v>1</v>
      </c>
      <c r="CB40" s="204">
        <v>1</v>
      </c>
      <c r="CZ40" s="171">
        <v>0.15382</v>
      </c>
    </row>
    <row r="41" spans="1:57" ht="12.75">
      <c r="A41" s="217"/>
      <c r="B41" s="218" t="s">
        <v>75</v>
      </c>
      <c r="C41" s="219" t="str">
        <f>CONCATENATE(B39," ",C39)</f>
        <v>57 Kryty štěrkových a živičných komunikací</v>
      </c>
      <c r="D41" s="220"/>
      <c r="E41" s="235"/>
      <c r="F41" s="222"/>
      <c r="G41" s="223">
        <f>SUM(G39:G40)</f>
        <v>0</v>
      </c>
      <c r="O41" s="204">
        <v>4</v>
      </c>
      <c r="BA41" s="224">
        <f>SUM(BA39:BA40)</f>
        <v>0</v>
      </c>
      <c r="BB41" s="224">
        <f>SUM(BB39:BB40)</f>
        <v>0</v>
      </c>
      <c r="BC41" s="224">
        <f>SUM(BC39:BC40)</f>
        <v>0</v>
      </c>
      <c r="BD41" s="224">
        <f>SUM(BD39:BD40)</f>
        <v>0</v>
      </c>
      <c r="BE41" s="224">
        <f>SUM(BE39:BE40)</f>
        <v>0</v>
      </c>
    </row>
    <row r="42" spans="1:15" ht="12.75">
      <c r="A42" s="197" t="s">
        <v>72</v>
      </c>
      <c r="B42" s="198" t="s">
        <v>139</v>
      </c>
      <c r="C42" s="199" t="s">
        <v>140</v>
      </c>
      <c r="D42" s="200"/>
      <c r="E42" s="236"/>
      <c r="F42" s="201"/>
      <c r="G42" s="202"/>
      <c r="H42" s="203"/>
      <c r="I42" s="203"/>
      <c r="O42" s="204">
        <v>1</v>
      </c>
    </row>
    <row r="43" spans="1:104" ht="22.5">
      <c r="A43" s="205">
        <v>26</v>
      </c>
      <c r="B43" s="206" t="s">
        <v>195</v>
      </c>
      <c r="C43" s="207" t="s">
        <v>141</v>
      </c>
      <c r="D43" s="208" t="s">
        <v>82</v>
      </c>
      <c r="E43" s="233">
        <v>268.5</v>
      </c>
      <c r="F43" s="209">
        <v>0</v>
      </c>
      <c r="G43" s="210">
        <f aca="true" t="shared" si="6" ref="G43:G49">E43*F43</f>
        <v>0</v>
      </c>
      <c r="O43" s="204">
        <v>2</v>
      </c>
      <c r="AA43" s="171">
        <v>1</v>
      </c>
      <c r="AB43" s="171">
        <v>1</v>
      </c>
      <c r="AC43" s="171">
        <v>1</v>
      </c>
      <c r="AZ43" s="171">
        <v>1</v>
      </c>
      <c r="BA43" s="171">
        <f aca="true" t="shared" si="7" ref="BA43:BA49">IF(AZ43=1,G43,0)</f>
        <v>0</v>
      </c>
      <c r="BB43" s="171">
        <f aca="true" t="shared" si="8" ref="BB43:BB49">IF(AZ43=2,G43,0)</f>
        <v>0</v>
      </c>
      <c r="BC43" s="171">
        <f aca="true" t="shared" si="9" ref="BC43:BC49">IF(AZ43=3,G43,0)</f>
        <v>0</v>
      </c>
      <c r="BD43" s="171">
        <f aca="true" t="shared" si="10" ref="BD43:BD49">IF(AZ43=4,G43,0)</f>
        <v>0</v>
      </c>
      <c r="BE43" s="171">
        <f aca="true" t="shared" si="11" ref="BE43:BE49">IF(AZ43=5,G43,0)</f>
        <v>0</v>
      </c>
      <c r="CA43" s="204">
        <v>1</v>
      </c>
      <c r="CB43" s="204">
        <v>1</v>
      </c>
      <c r="CZ43" s="171">
        <v>0.0906</v>
      </c>
    </row>
    <row r="44" spans="1:104" ht="22.5">
      <c r="A44" s="205">
        <v>27</v>
      </c>
      <c r="B44" s="206" t="s">
        <v>196</v>
      </c>
      <c r="C44" s="207" t="s">
        <v>142</v>
      </c>
      <c r="D44" s="208" t="s">
        <v>82</v>
      </c>
      <c r="E44" s="233">
        <v>1.5</v>
      </c>
      <c r="F44" s="209">
        <v>0</v>
      </c>
      <c r="G44" s="210">
        <f t="shared" si="6"/>
        <v>0</v>
      </c>
      <c r="O44" s="204">
        <v>2</v>
      </c>
      <c r="AA44" s="171">
        <v>1</v>
      </c>
      <c r="AB44" s="171">
        <v>1</v>
      </c>
      <c r="AC44" s="171">
        <v>1</v>
      </c>
      <c r="AZ44" s="171">
        <v>1</v>
      </c>
      <c r="BA44" s="171">
        <f t="shared" si="7"/>
        <v>0</v>
      </c>
      <c r="BB44" s="171">
        <f t="shared" si="8"/>
        <v>0</v>
      </c>
      <c r="BC44" s="171">
        <f t="shared" si="9"/>
        <v>0</v>
      </c>
      <c r="BD44" s="171">
        <f t="shared" si="10"/>
        <v>0</v>
      </c>
      <c r="BE44" s="171">
        <f t="shared" si="11"/>
        <v>0</v>
      </c>
      <c r="CA44" s="204">
        <v>1</v>
      </c>
      <c r="CB44" s="204">
        <v>1</v>
      </c>
      <c r="CZ44" s="171">
        <v>0</v>
      </c>
    </row>
    <row r="45" spans="1:104" ht="12.75">
      <c r="A45" s="205">
        <v>28</v>
      </c>
      <c r="B45" s="206" t="s">
        <v>143</v>
      </c>
      <c r="C45" s="207" t="s">
        <v>144</v>
      </c>
      <c r="D45" s="208" t="s">
        <v>87</v>
      </c>
      <c r="E45" s="233">
        <v>9.5</v>
      </c>
      <c r="F45" s="209">
        <v>0</v>
      </c>
      <c r="G45" s="210">
        <f t="shared" si="6"/>
        <v>0</v>
      </c>
      <c r="O45" s="204">
        <v>2</v>
      </c>
      <c r="AA45" s="171">
        <v>1</v>
      </c>
      <c r="AB45" s="171">
        <v>1</v>
      </c>
      <c r="AC45" s="171">
        <v>1</v>
      </c>
      <c r="AZ45" s="171">
        <v>1</v>
      </c>
      <c r="BA45" s="171">
        <f t="shared" si="7"/>
        <v>0</v>
      </c>
      <c r="BB45" s="171">
        <f t="shared" si="8"/>
        <v>0</v>
      </c>
      <c r="BC45" s="171">
        <f t="shared" si="9"/>
        <v>0</v>
      </c>
      <c r="BD45" s="171">
        <f t="shared" si="10"/>
        <v>0</v>
      </c>
      <c r="BE45" s="171">
        <f t="shared" si="11"/>
        <v>0</v>
      </c>
      <c r="CA45" s="204">
        <v>1</v>
      </c>
      <c r="CB45" s="204">
        <v>1</v>
      </c>
      <c r="CZ45" s="171">
        <v>0.00036</v>
      </c>
    </row>
    <row r="46" spans="1:104" ht="12.75">
      <c r="A46" s="205">
        <v>29</v>
      </c>
      <c r="B46" s="206" t="s">
        <v>145</v>
      </c>
      <c r="C46" s="207" t="s">
        <v>146</v>
      </c>
      <c r="D46" s="208" t="s">
        <v>87</v>
      </c>
      <c r="E46" s="233">
        <v>21.9</v>
      </c>
      <c r="F46" s="209">
        <v>0</v>
      </c>
      <c r="G46" s="210">
        <f t="shared" si="6"/>
        <v>0</v>
      </c>
      <c r="O46" s="204">
        <v>2</v>
      </c>
      <c r="AA46" s="171">
        <v>12</v>
      </c>
      <c r="AB46" s="171">
        <v>0</v>
      </c>
      <c r="AC46" s="171">
        <v>1</v>
      </c>
      <c r="AZ46" s="171">
        <v>1</v>
      </c>
      <c r="BA46" s="171">
        <f t="shared" si="7"/>
        <v>0</v>
      </c>
      <c r="BB46" s="171">
        <f t="shared" si="8"/>
        <v>0</v>
      </c>
      <c r="BC46" s="171">
        <f t="shared" si="9"/>
        <v>0</v>
      </c>
      <c r="BD46" s="171">
        <f t="shared" si="10"/>
        <v>0</v>
      </c>
      <c r="BE46" s="171">
        <f t="shared" si="11"/>
        <v>0</v>
      </c>
      <c r="CA46" s="204">
        <v>12</v>
      </c>
      <c r="CB46" s="204">
        <v>0</v>
      </c>
      <c r="CZ46" s="171">
        <v>0</v>
      </c>
    </row>
    <row r="47" spans="1:104" ht="12.75">
      <c r="A47" s="205">
        <v>30</v>
      </c>
      <c r="B47" s="206" t="s">
        <v>147</v>
      </c>
      <c r="C47" s="207" t="s">
        <v>148</v>
      </c>
      <c r="D47" s="208" t="s">
        <v>149</v>
      </c>
      <c r="E47" s="233">
        <v>168</v>
      </c>
      <c r="F47" s="209">
        <v>0</v>
      </c>
      <c r="G47" s="210">
        <f t="shared" si="6"/>
        <v>0</v>
      </c>
      <c r="O47" s="204">
        <v>2</v>
      </c>
      <c r="AA47" s="171">
        <v>3</v>
      </c>
      <c r="AB47" s="171">
        <v>1</v>
      </c>
      <c r="AC47" s="171">
        <v>58941010</v>
      </c>
      <c r="AZ47" s="171">
        <v>1</v>
      </c>
      <c r="BA47" s="171">
        <f t="shared" si="7"/>
        <v>0</v>
      </c>
      <c r="BB47" s="171">
        <f t="shared" si="8"/>
        <v>0</v>
      </c>
      <c r="BC47" s="171">
        <f t="shared" si="9"/>
        <v>0</v>
      </c>
      <c r="BD47" s="171">
        <f t="shared" si="10"/>
        <v>0</v>
      </c>
      <c r="BE47" s="171">
        <f t="shared" si="11"/>
        <v>0</v>
      </c>
      <c r="CA47" s="204">
        <v>3</v>
      </c>
      <c r="CB47" s="204">
        <v>1</v>
      </c>
      <c r="CZ47" s="171">
        <v>0.001</v>
      </c>
    </row>
    <row r="48" spans="1:104" ht="12.75">
      <c r="A48" s="205">
        <v>31</v>
      </c>
      <c r="B48" s="206" t="s">
        <v>150</v>
      </c>
      <c r="C48" s="207" t="s">
        <v>151</v>
      </c>
      <c r="D48" s="208" t="s">
        <v>82</v>
      </c>
      <c r="E48" s="233">
        <v>275.01</v>
      </c>
      <c r="F48" s="209">
        <v>0</v>
      </c>
      <c r="G48" s="210">
        <f t="shared" si="6"/>
        <v>0</v>
      </c>
      <c r="O48" s="204">
        <v>2</v>
      </c>
      <c r="AA48" s="171">
        <v>3</v>
      </c>
      <c r="AB48" s="171">
        <v>1</v>
      </c>
      <c r="AC48" s="171" t="s">
        <v>150</v>
      </c>
      <c r="AZ48" s="171">
        <v>1</v>
      </c>
      <c r="BA48" s="171">
        <f t="shared" si="7"/>
        <v>0</v>
      </c>
      <c r="BB48" s="171">
        <f t="shared" si="8"/>
        <v>0</v>
      </c>
      <c r="BC48" s="171">
        <f t="shared" si="9"/>
        <v>0</v>
      </c>
      <c r="BD48" s="171">
        <f t="shared" si="10"/>
        <v>0</v>
      </c>
      <c r="BE48" s="171">
        <f t="shared" si="11"/>
        <v>0</v>
      </c>
      <c r="CA48" s="204">
        <v>3</v>
      </c>
      <c r="CB48" s="204">
        <v>1</v>
      </c>
      <c r="CZ48" s="171">
        <v>0.17245</v>
      </c>
    </row>
    <row r="49" spans="1:104" ht="22.5">
      <c r="A49" s="205">
        <v>32</v>
      </c>
      <c r="B49" s="206" t="s">
        <v>152</v>
      </c>
      <c r="C49" s="207" t="s">
        <v>153</v>
      </c>
      <c r="D49" s="208" t="s">
        <v>82</v>
      </c>
      <c r="E49" s="233">
        <v>1.575</v>
      </c>
      <c r="F49" s="209">
        <v>0</v>
      </c>
      <c r="G49" s="210">
        <f t="shared" si="6"/>
        <v>0</v>
      </c>
      <c r="O49" s="204">
        <v>2</v>
      </c>
      <c r="AA49" s="171">
        <v>3</v>
      </c>
      <c r="AB49" s="171">
        <v>1</v>
      </c>
      <c r="AC49" s="171" t="s">
        <v>152</v>
      </c>
      <c r="AZ49" s="171">
        <v>1</v>
      </c>
      <c r="BA49" s="171">
        <f t="shared" si="7"/>
        <v>0</v>
      </c>
      <c r="BB49" s="171">
        <f t="shared" si="8"/>
        <v>0</v>
      </c>
      <c r="BC49" s="171">
        <f t="shared" si="9"/>
        <v>0</v>
      </c>
      <c r="BD49" s="171">
        <f t="shared" si="10"/>
        <v>0</v>
      </c>
      <c r="BE49" s="171">
        <f t="shared" si="11"/>
        <v>0</v>
      </c>
      <c r="CA49" s="204">
        <v>3</v>
      </c>
      <c r="CB49" s="204">
        <v>1</v>
      </c>
      <c r="CZ49" s="171">
        <v>0.17824</v>
      </c>
    </row>
    <row r="50" spans="1:57" ht="12.75">
      <c r="A50" s="217"/>
      <c r="B50" s="218" t="s">
        <v>75</v>
      </c>
      <c r="C50" s="219" t="str">
        <f>CONCATENATE(B42," ",C42)</f>
        <v>59 Dlažby a předlažby komunikací</v>
      </c>
      <c r="D50" s="220"/>
      <c r="E50" s="235"/>
      <c r="F50" s="222"/>
      <c r="G50" s="223">
        <f>SUM(G42:G49)</f>
        <v>0</v>
      </c>
      <c r="O50" s="204">
        <v>4</v>
      </c>
      <c r="BA50" s="224">
        <f>SUM(BA42:BA49)</f>
        <v>0</v>
      </c>
      <c r="BB50" s="224">
        <f>SUM(BB42:BB49)</f>
        <v>0</v>
      </c>
      <c r="BC50" s="224">
        <f>SUM(BC42:BC49)</f>
        <v>0</v>
      </c>
      <c r="BD50" s="224">
        <f>SUM(BD42:BD49)</f>
        <v>0</v>
      </c>
      <c r="BE50" s="224">
        <f>SUM(BE42:BE49)</f>
        <v>0</v>
      </c>
    </row>
    <row r="51" spans="1:15" ht="12.75">
      <c r="A51" s="197" t="s">
        <v>72</v>
      </c>
      <c r="B51" s="198" t="s">
        <v>154</v>
      </c>
      <c r="C51" s="199" t="s">
        <v>155</v>
      </c>
      <c r="D51" s="200"/>
      <c r="E51" s="236"/>
      <c r="F51" s="201"/>
      <c r="G51" s="202"/>
      <c r="H51" s="203"/>
      <c r="I51" s="203"/>
      <c r="O51" s="204">
        <v>1</v>
      </c>
    </row>
    <row r="52" spans="1:104" ht="22.5">
      <c r="A52" s="205">
        <v>33</v>
      </c>
      <c r="B52" s="206" t="s">
        <v>156</v>
      </c>
      <c r="C52" s="207" t="s">
        <v>157</v>
      </c>
      <c r="D52" s="208" t="s">
        <v>87</v>
      </c>
      <c r="E52" s="233">
        <v>3</v>
      </c>
      <c r="F52" s="209">
        <v>0</v>
      </c>
      <c r="G52" s="210">
        <f>E52*F52</f>
        <v>0</v>
      </c>
      <c r="O52" s="204">
        <v>2</v>
      </c>
      <c r="AA52" s="171">
        <v>1</v>
      </c>
      <c r="AB52" s="171">
        <v>1</v>
      </c>
      <c r="AC52" s="171">
        <v>1</v>
      </c>
      <c r="AZ52" s="171">
        <v>1</v>
      </c>
      <c r="BA52" s="171">
        <f>IF(AZ52=1,G52,0)</f>
        <v>0</v>
      </c>
      <c r="BB52" s="171">
        <f>IF(AZ52=2,G52,0)</f>
        <v>0</v>
      </c>
      <c r="BC52" s="171">
        <f>IF(AZ52=3,G52,0)</f>
        <v>0</v>
      </c>
      <c r="BD52" s="171">
        <f>IF(AZ52=4,G52,0)</f>
        <v>0</v>
      </c>
      <c r="BE52" s="171">
        <f>IF(AZ52=5,G52,0)</f>
        <v>0</v>
      </c>
      <c r="CA52" s="204">
        <v>1</v>
      </c>
      <c r="CB52" s="204">
        <v>1</v>
      </c>
      <c r="CZ52" s="171">
        <v>0.26681</v>
      </c>
    </row>
    <row r="53" spans="1:104" ht="12.75">
      <c r="A53" s="205">
        <v>34</v>
      </c>
      <c r="B53" s="206" t="s">
        <v>158</v>
      </c>
      <c r="C53" s="207" t="s">
        <v>159</v>
      </c>
      <c r="D53" s="208" t="s">
        <v>87</v>
      </c>
      <c r="E53" s="233">
        <v>360</v>
      </c>
      <c r="F53" s="209">
        <v>0</v>
      </c>
      <c r="G53" s="210">
        <f>E53*F53</f>
        <v>0</v>
      </c>
      <c r="O53" s="204">
        <v>2</v>
      </c>
      <c r="AA53" s="171">
        <v>1</v>
      </c>
      <c r="AB53" s="171">
        <v>1</v>
      </c>
      <c r="AC53" s="171">
        <v>1</v>
      </c>
      <c r="AZ53" s="171">
        <v>1</v>
      </c>
      <c r="BA53" s="171">
        <f>IF(AZ53=1,G53,0)</f>
        <v>0</v>
      </c>
      <c r="BB53" s="171">
        <f>IF(AZ53=2,G53,0)</f>
        <v>0</v>
      </c>
      <c r="BC53" s="171">
        <f>IF(AZ53=3,G53,0)</f>
        <v>0</v>
      </c>
      <c r="BD53" s="171">
        <f>IF(AZ53=4,G53,0)</f>
        <v>0</v>
      </c>
      <c r="BE53" s="171">
        <f>IF(AZ53=5,G53,0)</f>
        <v>0</v>
      </c>
      <c r="CA53" s="204">
        <v>1</v>
      </c>
      <c r="CB53" s="204">
        <v>1</v>
      </c>
      <c r="CZ53" s="171">
        <v>0.188</v>
      </c>
    </row>
    <row r="54" spans="1:104" ht="12.75">
      <c r="A54" s="205">
        <v>35</v>
      </c>
      <c r="B54" s="206" t="s">
        <v>160</v>
      </c>
      <c r="C54" s="207" t="s">
        <v>161</v>
      </c>
      <c r="D54" s="208" t="s">
        <v>87</v>
      </c>
      <c r="E54" s="233">
        <v>3</v>
      </c>
      <c r="F54" s="209">
        <v>0</v>
      </c>
      <c r="G54" s="210">
        <f>E54*F54</f>
        <v>0</v>
      </c>
      <c r="O54" s="204">
        <v>2</v>
      </c>
      <c r="AA54" s="171">
        <v>1</v>
      </c>
      <c r="AB54" s="171">
        <v>1</v>
      </c>
      <c r="AC54" s="171">
        <v>1</v>
      </c>
      <c r="AZ54" s="171">
        <v>1</v>
      </c>
      <c r="BA54" s="171">
        <f>IF(AZ54=1,G54,0)</f>
        <v>0</v>
      </c>
      <c r="BB54" s="171">
        <f>IF(AZ54=2,G54,0)</f>
        <v>0</v>
      </c>
      <c r="BC54" s="171">
        <f>IF(AZ54=3,G54,0)</f>
        <v>0</v>
      </c>
      <c r="BD54" s="171">
        <f>IF(AZ54=4,G54,0)</f>
        <v>0</v>
      </c>
      <c r="BE54" s="171">
        <f>IF(AZ54=5,G54,0)</f>
        <v>0</v>
      </c>
      <c r="CA54" s="204">
        <v>1</v>
      </c>
      <c r="CB54" s="204">
        <v>1</v>
      </c>
      <c r="CZ54" s="171">
        <v>0</v>
      </c>
    </row>
    <row r="55" spans="1:104" ht="22.5">
      <c r="A55" s="205">
        <v>36</v>
      </c>
      <c r="B55" s="206" t="s">
        <v>162</v>
      </c>
      <c r="C55" s="207" t="s">
        <v>163</v>
      </c>
      <c r="D55" s="208" t="s">
        <v>164</v>
      </c>
      <c r="E55" s="233">
        <v>370.8</v>
      </c>
      <c r="F55" s="209">
        <v>0</v>
      </c>
      <c r="G55" s="210">
        <f>E55*F55</f>
        <v>0</v>
      </c>
      <c r="O55" s="204">
        <v>2</v>
      </c>
      <c r="AA55" s="171">
        <v>3</v>
      </c>
      <c r="AB55" s="171">
        <v>0</v>
      </c>
      <c r="AC55" s="171" t="s">
        <v>162</v>
      </c>
      <c r="AZ55" s="171">
        <v>1</v>
      </c>
      <c r="BA55" s="171">
        <f>IF(AZ55=1,G55,0)</f>
        <v>0</v>
      </c>
      <c r="BB55" s="171">
        <f>IF(AZ55=2,G55,0)</f>
        <v>0</v>
      </c>
      <c r="BC55" s="171">
        <f>IF(AZ55=3,G55,0)</f>
        <v>0</v>
      </c>
      <c r="BD55" s="171">
        <f>IF(AZ55=4,G55,0)</f>
        <v>0</v>
      </c>
      <c r="BE55" s="171">
        <f>IF(AZ55=5,G55,0)</f>
        <v>0</v>
      </c>
      <c r="CA55" s="204">
        <v>3</v>
      </c>
      <c r="CB55" s="204">
        <v>0</v>
      </c>
      <c r="CZ55" s="171">
        <v>0.06</v>
      </c>
    </row>
    <row r="56" spans="1:57" ht="12.75">
      <c r="A56" s="217"/>
      <c r="B56" s="218" t="s">
        <v>75</v>
      </c>
      <c r="C56" s="219" t="str">
        <f>CONCATENATE(B51," ",C51)</f>
        <v>91 Doplňující práce na komunikaci</v>
      </c>
      <c r="D56" s="220"/>
      <c r="E56" s="235"/>
      <c r="F56" s="222"/>
      <c r="G56" s="223">
        <f>SUM(G51:G55)</f>
        <v>0</v>
      </c>
      <c r="O56" s="204">
        <v>4</v>
      </c>
      <c r="BA56" s="224">
        <f>SUM(BA51:BA55)</f>
        <v>0</v>
      </c>
      <c r="BB56" s="224">
        <f>SUM(BB51:BB55)</f>
        <v>0</v>
      </c>
      <c r="BC56" s="224">
        <f>SUM(BC51:BC55)</f>
        <v>0</v>
      </c>
      <c r="BD56" s="224">
        <f>SUM(BD51:BD55)</f>
        <v>0</v>
      </c>
      <c r="BE56" s="224">
        <f>SUM(BE51:BE55)</f>
        <v>0</v>
      </c>
    </row>
    <row r="57" spans="1:15" ht="12.75">
      <c r="A57" s="197" t="s">
        <v>72</v>
      </c>
      <c r="B57" s="198" t="s">
        <v>165</v>
      </c>
      <c r="C57" s="199" t="s">
        <v>166</v>
      </c>
      <c r="D57" s="200"/>
      <c r="E57" s="236"/>
      <c r="F57" s="201"/>
      <c r="G57" s="202"/>
      <c r="H57" s="203"/>
      <c r="I57" s="203"/>
      <c r="O57" s="204">
        <v>1</v>
      </c>
    </row>
    <row r="58" spans="1:104" ht="12.75">
      <c r="A58" s="205">
        <v>37</v>
      </c>
      <c r="B58" s="206" t="s">
        <v>167</v>
      </c>
      <c r="C58" s="207" t="s">
        <v>168</v>
      </c>
      <c r="D58" s="208" t="s">
        <v>105</v>
      </c>
      <c r="E58" s="233">
        <v>398.0687175</v>
      </c>
      <c r="F58" s="209">
        <v>0</v>
      </c>
      <c r="G58" s="210">
        <f>E58*F58</f>
        <v>0</v>
      </c>
      <c r="O58" s="204">
        <v>2</v>
      </c>
      <c r="AA58" s="171">
        <v>7</v>
      </c>
      <c r="AB58" s="171">
        <v>1</v>
      </c>
      <c r="AC58" s="171">
        <v>2</v>
      </c>
      <c r="AZ58" s="171">
        <v>1</v>
      </c>
      <c r="BA58" s="171">
        <f>IF(AZ58=1,G58,0)</f>
        <v>0</v>
      </c>
      <c r="BB58" s="171">
        <f>IF(AZ58=2,G58,0)</f>
        <v>0</v>
      </c>
      <c r="BC58" s="171">
        <f>IF(AZ58=3,G58,0)</f>
        <v>0</v>
      </c>
      <c r="BD58" s="171">
        <f>IF(AZ58=4,G58,0)</f>
        <v>0</v>
      </c>
      <c r="BE58" s="171">
        <f>IF(AZ58=5,G58,0)</f>
        <v>0</v>
      </c>
      <c r="CA58" s="204">
        <v>7</v>
      </c>
      <c r="CB58" s="204">
        <v>1</v>
      </c>
      <c r="CZ58" s="171">
        <v>0</v>
      </c>
    </row>
    <row r="59" spans="1:57" ht="12.75">
      <c r="A59" s="217"/>
      <c r="B59" s="218" t="s">
        <v>75</v>
      </c>
      <c r="C59" s="219" t="str">
        <f>CONCATENATE(B57," ",C57)</f>
        <v>99 Staveništní přesun hmot</v>
      </c>
      <c r="D59" s="220"/>
      <c r="E59" s="235"/>
      <c r="F59" s="222"/>
      <c r="G59" s="223">
        <f>SUM(G57:G58)</f>
        <v>0</v>
      </c>
      <c r="O59" s="204">
        <v>4</v>
      </c>
      <c r="BA59" s="224">
        <f>SUM(BA57:BA58)</f>
        <v>0</v>
      </c>
      <c r="BB59" s="224">
        <f>SUM(BB57:BB58)</f>
        <v>0</v>
      </c>
      <c r="BC59" s="224">
        <f>SUM(BC57:BC58)</f>
        <v>0</v>
      </c>
      <c r="BD59" s="224">
        <f>SUM(BD57:BD58)</f>
        <v>0</v>
      </c>
      <c r="BE59" s="224">
        <f>SUM(BE57:BE58)</f>
        <v>0</v>
      </c>
    </row>
    <row r="60" spans="1:15" ht="12.75">
      <c r="A60" s="197" t="s">
        <v>72</v>
      </c>
      <c r="B60" s="198" t="s">
        <v>169</v>
      </c>
      <c r="C60" s="199" t="s">
        <v>170</v>
      </c>
      <c r="D60" s="200"/>
      <c r="E60" s="236"/>
      <c r="F60" s="201"/>
      <c r="G60" s="202"/>
      <c r="H60" s="203"/>
      <c r="I60" s="203"/>
      <c r="O60" s="204">
        <v>1</v>
      </c>
    </row>
    <row r="61" spans="1:104" ht="12.75">
      <c r="A61" s="205">
        <v>38</v>
      </c>
      <c r="B61" s="206" t="s">
        <v>197</v>
      </c>
      <c r="C61" s="207" t="s">
        <v>171</v>
      </c>
      <c r="D61" s="208" t="s">
        <v>108</v>
      </c>
      <c r="E61" s="233">
        <v>1</v>
      </c>
      <c r="F61" s="209">
        <v>0</v>
      </c>
      <c r="G61" s="210">
        <f aca="true" t="shared" si="12" ref="G61:G67">E61*F61</f>
        <v>0</v>
      </c>
      <c r="O61" s="204">
        <v>2</v>
      </c>
      <c r="AA61" s="171">
        <v>1</v>
      </c>
      <c r="AB61" s="171">
        <v>1</v>
      </c>
      <c r="AC61" s="171">
        <v>1</v>
      </c>
      <c r="AZ61" s="171">
        <v>1</v>
      </c>
      <c r="BA61" s="171">
        <f aca="true" t="shared" si="13" ref="BA61:BA67">IF(AZ61=1,G61,0)</f>
        <v>0</v>
      </c>
      <c r="BB61" s="171">
        <f aca="true" t="shared" si="14" ref="BB61:BB67">IF(AZ61=2,G61,0)</f>
        <v>0</v>
      </c>
      <c r="BC61" s="171">
        <f aca="true" t="shared" si="15" ref="BC61:BC67">IF(AZ61=3,G61,0)</f>
        <v>0</v>
      </c>
      <c r="BD61" s="171">
        <f aca="true" t="shared" si="16" ref="BD61:BD67">IF(AZ61=4,G61,0)</f>
        <v>0</v>
      </c>
      <c r="BE61" s="171">
        <f aca="true" t="shared" si="17" ref="BE61:BE67">IF(AZ61=5,G61,0)</f>
        <v>0</v>
      </c>
      <c r="CA61" s="204">
        <v>1</v>
      </c>
      <c r="CB61" s="204">
        <v>1</v>
      </c>
      <c r="CZ61" s="171">
        <v>0</v>
      </c>
    </row>
    <row r="62" spans="1:104" ht="22.5">
      <c r="A62" s="211">
        <v>39</v>
      </c>
      <c r="B62" s="212" t="s">
        <v>198</v>
      </c>
      <c r="C62" s="213" t="s">
        <v>200</v>
      </c>
      <c r="D62" s="214" t="s">
        <v>108</v>
      </c>
      <c r="E62" s="234">
        <v>1</v>
      </c>
      <c r="F62" s="215">
        <v>0</v>
      </c>
      <c r="G62" s="216">
        <f t="shared" si="12"/>
        <v>0</v>
      </c>
      <c r="O62" s="204">
        <v>2</v>
      </c>
      <c r="AA62" s="171">
        <v>1</v>
      </c>
      <c r="AB62" s="171">
        <v>1</v>
      </c>
      <c r="AC62" s="171">
        <v>1</v>
      </c>
      <c r="AZ62" s="171">
        <v>1</v>
      </c>
      <c r="BA62" s="171">
        <f t="shared" si="13"/>
        <v>0</v>
      </c>
      <c r="BB62" s="171">
        <f t="shared" si="14"/>
        <v>0</v>
      </c>
      <c r="BC62" s="171">
        <f t="shared" si="15"/>
        <v>0</v>
      </c>
      <c r="BD62" s="171">
        <f t="shared" si="16"/>
        <v>0</v>
      </c>
      <c r="BE62" s="171">
        <f t="shared" si="17"/>
        <v>0</v>
      </c>
      <c r="CA62" s="204">
        <v>1</v>
      </c>
      <c r="CB62" s="204">
        <v>1</v>
      </c>
      <c r="CZ62" s="171">
        <v>0</v>
      </c>
    </row>
    <row r="63" spans="1:104" ht="12.75">
      <c r="A63" s="205">
        <v>40</v>
      </c>
      <c r="B63" s="206" t="s">
        <v>172</v>
      </c>
      <c r="C63" s="207" t="s">
        <v>173</v>
      </c>
      <c r="D63" s="208" t="s">
        <v>108</v>
      </c>
      <c r="E63" s="233">
        <v>1</v>
      </c>
      <c r="F63" s="209">
        <v>0</v>
      </c>
      <c r="G63" s="210">
        <f t="shared" si="12"/>
        <v>0</v>
      </c>
      <c r="O63" s="204">
        <v>2</v>
      </c>
      <c r="AA63" s="171">
        <v>12</v>
      </c>
      <c r="AB63" s="171">
        <v>0</v>
      </c>
      <c r="AC63" s="171">
        <v>50</v>
      </c>
      <c r="AZ63" s="171">
        <v>1</v>
      </c>
      <c r="BA63" s="171">
        <f t="shared" si="13"/>
        <v>0</v>
      </c>
      <c r="BB63" s="171">
        <f t="shared" si="14"/>
        <v>0</v>
      </c>
      <c r="BC63" s="171">
        <f t="shared" si="15"/>
        <v>0</v>
      </c>
      <c r="BD63" s="171">
        <f t="shared" si="16"/>
        <v>0</v>
      </c>
      <c r="BE63" s="171">
        <f t="shared" si="17"/>
        <v>0</v>
      </c>
      <c r="CA63" s="204">
        <v>12</v>
      </c>
      <c r="CB63" s="204">
        <v>0</v>
      </c>
      <c r="CZ63" s="171">
        <v>0</v>
      </c>
    </row>
    <row r="64" spans="1:104" ht="12.75">
      <c r="A64" s="205">
        <v>41</v>
      </c>
      <c r="B64" s="206" t="s">
        <v>174</v>
      </c>
      <c r="C64" s="207" t="s">
        <v>175</v>
      </c>
      <c r="D64" s="208" t="s">
        <v>108</v>
      </c>
      <c r="E64" s="233">
        <v>1</v>
      </c>
      <c r="F64" s="209">
        <v>0</v>
      </c>
      <c r="G64" s="210">
        <f t="shared" si="12"/>
        <v>0</v>
      </c>
      <c r="O64" s="204">
        <v>2</v>
      </c>
      <c r="AA64" s="171">
        <v>12</v>
      </c>
      <c r="AB64" s="171">
        <v>0</v>
      </c>
      <c r="AC64" s="171">
        <v>51</v>
      </c>
      <c r="AZ64" s="171">
        <v>1</v>
      </c>
      <c r="BA64" s="171">
        <f t="shared" si="13"/>
        <v>0</v>
      </c>
      <c r="BB64" s="171">
        <f t="shared" si="14"/>
        <v>0</v>
      </c>
      <c r="BC64" s="171">
        <f t="shared" si="15"/>
        <v>0</v>
      </c>
      <c r="BD64" s="171">
        <f t="shared" si="16"/>
        <v>0</v>
      </c>
      <c r="BE64" s="171">
        <f t="shared" si="17"/>
        <v>0</v>
      </c>
      <c r="CA64" s="204">
        <v>12</v>
      </c>
      <c r="CB64" s="204">
        <v>0</v>
      </c>
      <c r="CZ64" s="171">
        <v>0</v>
      </c>
    </row>
    <row r="65" spans="1:104" ht="12.75">
      <c r="A65" s="205">
        <v>42</v>
      </c>
      <c r="B65" s="206" t="s">
        <v>176</v>
      </c>
      <c r="C65" s="207" t="s">
        <v>177</v>
      </c>
      <c r="D65" s="208" t="s">
        <v>108</v>
      </c>
      <c r="E65" s="233">
        <v>1</v>
      </c>
      <c r="F65" s="209">
        <v>0</v>
      </c>
      <c r="G65" s="210">
        <f t="shared" si="12"/>
        <v>0</v>
      </c>
      <c r="O65" s="204">
        <v>2</v>
      </c>
      <c r="AA65" s="171">
        <v>12</v>
      </c>
      <c r="AB65" s="171">
        <v>0</v>
      </c>
      <c r="AC65" s="171">
        <v>52</v>
      </c>
      <c r="AZ65" s="171">
        <v>1</v>
      </c>
      <c r="BA65" s="171">
        <f t="shared" si="13"/>
        <v>0</v>
      </c>
      <c r="BB65" s="171">
        <f t="shared" si="14"/>
        <v>0</v>
      </c>
      <c r="BC65" s="171">
        <f t="shared" si="15"/>
        <v>0</v>
      </c>
      <c r="BD65" s="171">
        <f t="shared" si="16"/>
        <v>0</v>
      </c>
      <c r="BE65" s="171">
        <f t="shared" si="17"/>
        <v>0</v>
      </c>
      <c r="CA65" s="204">
        <v>12</v>
      </c>
      <c r="CB65" s="204">
        <v>0</v>
      </c>
      <c r="CZ65" s="171">
        <v>0</v>
      </c>
    </row>
    <row r="66" spans="1:104" ht="22.5">
      <c r="A66" s="205">
        <v>43</v>
      </c>
      <c r="B66" s="206" t="s">
        <v>178</v>
      </c>
      <c r="C66" s="207" t="s">
        <v>179</v>
      </c>
      <c r="D66" s="208" t="s">
        <v>87</v>
      </c>
      <c r="E66" s="233">
        <v>340</v>
      </c>
      <c r="F66" s="209">
        <v>0</v>
      </c>
      <c r="G66" s="210">
        <f t="shared" si="12"/>
        <v>0</v>
      </c>
      <c r="O66" s="204">
        <v>2</v>
      </c>
      <c r="AA66" s="171">
        <v>12</v>
      </c>
      <c r="AB66" s="171">
        <v>0</v>
      </c>
      <c r="AC66" s="171">
        <v>47</v>
      </c>
      <c r="AZ66" s="171">
        <v>1</v>
      </c>
      <c r="BA66" s="171">
        <f t="shared" si="13"/>
        <v>0</v>
      </c>
      <c r="BB66" s="171">
        <f t="shared" si="14"/>
        <v>0</v>
      </c>
      <c r="BC66" s="171">
        <f t="shared" si="15"/>
        <v>0</v>
      </c>
      <c r="BD66" s="171">
        <f t="shared" si="16"/>
        <v>0</v>
      </c>
      <c r="BE66" s="171">
        <f t="shared" si="17"/>
        <v>0</v>
      </c>
      <c r="CA66" s="204">
        <v>12</v>
      </c>
      <c r="CB66" s="204">
        <v>0</v>
      </c>
      <c r="CZ66" s="171">
        <v>0.00015</v>
      </c>
    </row>
    <row r="67" spans="1:104" ht="22.5">
      <c r="A67" s="205">
        <v>44</v>
      </c>
      <c r="B67" s="206" t="s">
        <v>180</v>
      </c>
      <c r="C67" s="207" t="s">
        <v>181</v>
      </c>
      <c r="D67" s="208" t="s">
        <v>87</v>
      </c>
      <c r="E67" s="233">
        <v>340</v>
      </c>
      <c r="F67" s="209">
        <v>0</v>
      </c>
      <c r="G67" s="210">
        <f t="shared" si="12"/>
        <v>0</v>
      </c>
      <c r="O67" s="204">
        <v>2</v>
      </c>
      <c r="AA67" s="171">
        <v>12</v>
      </c>
      <c r="AB67" s="171">
        <v>0</v>
      </c>
      <c r="AC67" s="171">
        <v>48</v>
      </c>
      <c r="AZ67" s="171">
        <v>1</v>
      </c>
      <c r="BA67" s="171">
        <f t="shared" si="13"/>
        <v>0</v>
      </c>
      <c r="BB67" s="171">
        <f t="shared" si="14"/>
        <v>0</v>
      </c>
      <c r="BC67" s="171">
        <f t="shared" si="15"/>
        <v>0</v>
      </c>
      <c r="BD67" s="171">
        <f t="shared" si="16"/>
        <v>0</v>
      </c>
      <c r="BE67" s="171">
        <f t="shared" si="17"/>
        <v>0</v>
      </c>
      <c r="CA67" s="204">
        <v>12</v>
      </c>
      <c r="CB67" s="204">
        <v>0</v>
      </c>
      <c r="CZ67" s="171">
        <v>0</v>
      </c>
    </row>
    <row r="68" spans="1:57" ht="12.75">
      <c r="A68" s="217"/>
      <c r="B68" s="218" t="s">
        <v>75</v>
      </c>
      <c r="C68" s="219" t="str">
        <f>CONCATENATE(B60," ",C60)</f>
        <v>VN Vedlejší náklady</v>
      </c>
      <c r="D68" s="220"/>
      <c r="E68" s="235"/>
      <c r="F68" s="222"/>
      <c r="G68" s="223">
        <f>SUM(G60:G67)</f>
        <v>0</v>
      </c>
      <c r="O68" s="204">
        <v>4</v>
      </c>
      <c r="BA68" s="224">
        <f>SUM(BA60:BA67)</f>
        <v>0</v>
      </c>
      <c r="BB68" s="224">
        <f>SUM(BB60:BB67)</f>
        <v>0</v>
      </c>
      <c r="BC68" s="224">
        <f>SUM(BC60:BC67)</f>
        <v>0</v>
      </c>
      <c r="BD68" s="224">
        <f>SUM(BD60:BD67)</f>
        <v>0</v>
      </c>
      <c r="BE68" s="224">
        <f>SUM(BE60:BE67)</f>
        <v>0</v>
      </c>
    </row>
    <row r="69" spans="1:15" ht="12.75">
      <c r="A69" s="197" t="s">
        <v>72</v>
      </c>
      <c r="B69" s="198" t="s">
        <v>182</v>
      </c>
      <c r="C69" s="199" t="s">
        <v>183</v>
      </c>
      <c r="D69" s="200"/>
      <c r="E69" s="236"/>
      <c r="F69" s="201"/>
      <c r="G69" s="202"/>
      <c r="H69" s="203"/>
      <c r="I69" s="203"/>
      <c r="O69" s="204">
        <v>1</v>
      </c>
    </row>
    <row r="70" spans="1:104" ht="22.5">
      <c r="A70" s="211">
        <v>45</v>
      </c>
      <c r="B70" s="212" t="s">
        <v>184</v>
      </c>
      <c r="C70" s="213" t="s">
        <v>203</v>
      </c>
      <c r="D70" s="214" t="s">
        <v>105</v>
      </c>
      <c r="E70" s="234">
        <v>117.48</v>
      </c>
      <c r="F70" s="215">
        <v>0</v>
      </c>
      <c r="G70" s="216">
        <f aca="true" t="shared" si="18" ref="G70:G75">E70*F70</f>
        <v>0</v>
      </c>
      <c r="O70" s="204">
        <v>2</v>
      </c>
      <c r="AA70" s="171">
        <v>12</v>
      </c>
      <c r="AB70" s="171">
        <v>0</v>
      </c>
      <c r="AC70" s="171">
        <v>3</v>
      </c>
      <c r="AZ70" s="171">
        <v>1</v>
      </c>
      <c r="BA70" s="171">
        <f aca="true" t="shared" si="19" ref="BA70:BA75">IF(AZ70=1,G70,0)</f>
        <v>0</v>
      </c>
      <c r="BB70" s="171">
        <f aca="true" t="shared" si="20" ref="BB70:BB75">IF(AZ70=2,G70,0)</f>
        <v>0</v>
      </c>
      <c r="BC70" s="171">
        <f aca="true" t="shared" si="21" ref="BC70:BC75">IF(AZ70=3,G70,0)</f>
        <v>0</v>
      </c>
      <c r="BD70" s="171">
        <f aca="true" t="shared" si="22" ref="BD70:BD75">IF(AZ70=4,G70,0)</f>
        <v>0</v>
      </c>
      <c r="BE70" s="171">
        <f aca="true" t="shared" si="23" ref="BE70:BE75">IF(AZ70=5,G70,0)</f>
        <v>0</v>
      </c>
      <c r="CA70" s="204">
        <v>12</v>
      </c>
      <c r="CB70" s="204">
        <v>0</v>
      </c>
      <c r="CZ70" s="171">
        <v>0</v>
      </c>
    </row>
    <row r="71" spans="1:104" ht="22.5">
      <c r="A71" s="211">
        <v>46</v>
      </c>
      <c r="B71" s="212" t="s">
        <v>185</v>
      </c>
      <c r="C71" s="213" t="s">
        <v>202</v>
      </c>
      <c r="D71" s="214" t="s">
        <v>105</v>
      </c>
      <c r="E71" s="234">
        <v>1.155</v>
      </c>
      <c r="F71" s="215">
        <v>0</v>
      </c>
      <c r="G71" s="216">
        <f t="shared" si="18"/>
        <v>0</v>
      </c>
      <c r="O71" s="204">
        <v>2</v>
      </c>
      <c r="AA71" s="171">
        <v>12</v>
      </c>
      <c r="AB71" s="171">
        <v>0</v>
      </c>
      <c r="AC71" s="171">
        <v>4</v>
      </c>
      <c r="AZ71" s="171">
        <v>1</v>
      </c>
      <c r="BA71" s="171">
        <f t="shared" si="19"/>
        <v>0</v>
      </c>
      <c r="BB71" s="171">
        <f t="shared" si="20"/>
        <v>0</v>
      </c>
      <c r="BC71" s="171">
        <f t="shared" si="21"/>
        <v>0</v>
      </c>
      <c r="BD71" s="171">
        <f t="shared" si="22"/>
        <v>0</v>
      </c>
      <c r="BE71" s="171">
        <f t="shared" si="23"/>
        <v>0</v>
      </c>
      <c r="CA71" s="204">
        <v>12</v>
      </c>
      <c r="CB71" s="204">
        <v>0</v>
      </c>
      <c r="CZ71" s="171">
        <v>0</v>
      </c>
    </row>
    <row r="72" spans="1:104" ht="12.75">
      <c r="A72" s="211">
        <v>47</v>
      </c>
      <c r="B72" s="212" t="s">
        <v>186</v>
      </c>
      <c r="C72" s="213" t="s">
        <v>201</v>
      </c>
      <c r="D72" s="214" t="s">
        <v>105</v>
      </c>
      <c r="E72" s="234">
        <v>119.496</v>
      </c>
      <c r="F72" s="215">
        <v>0</v>
      </c>
      <c r="G72" s="216">
        <f t="shared" si="18"/>
        <v>0</v>
      </c>
      <c r="O72" s="204">
        <v>2</v>
      </c>
      <c r="AA72" s="171">
        <v>12</v>
      </c>
      <c r="AB72" s="171">
        <v>0</v>
      </c>
      <c r="AC72" s="171">
        <v>5</v>
      </c>
      <c r="AZ72" s="171">
        <v>1</v>
      </c>
      <c r="BA72" s="171">
        <f t="shared" si="19"/>
        <v>0</v>
      </c>
      <c r="BB72" s="171">
        <f t="shared" si="20"/>
        <v>0</v>
      </c>
      <c r="BC72" s="171">
        <f t="shared" si="21"/>
        <v>0</v>
      </c>
      <c r="BD72" s="171">
        <f t="shared" si="22"/>
        <v>0</v>
      </c>
      <c r="BE72" s="171">
        <f t="shared" si="23"/>
        <v>0</v>
      </c>
      <c r="CA72" s="204">
        <v>12</v>
      </c>
      <c r="CB72" s="204">
        <v>0</v>
      </c>
      <c r="CZ72" s="171">
        <v>0</v>
      </c>
    </row>
    <row r="73" spans="1:104" ht="12.75">
      <c r="A73" s="205">
        <v>48</v>
      </c>
      <c r="B73" s="206" t="s">
        <v>187</v>
      </c>
      <c r="C73" s="207" t="s">
        <v>188</v>
      </c>
      <c r="D73" s="208" t="s">
        <v>105</v>
      </c>
      <c r="E73" s="233">
        <v>241.84</v>
      </c>
      <c r="F73" s="209">
        <v>0</v>
      </c>
      <c r="G73" s="210">
        <f t="shared" si="18"/>
        <v>0</v>
      </c>
      <c r="O73" s="204">
        <v>2</v>
      </c>
      <c r="AA73" s="171">
        <v>8</v>
      </c>
      <c r="AB73" s="171">
        <v>0</v>
      </c>
      <c r="AC73" s="171">
        <v>3</v>
      </c>
      <c r="AZ73" s="171">
        <v>1</v>
      </c>
      <c r="BA73" s="171">
        <f t="shared" si="19"/>
        <v>0</v>
      </c>
      <c r="BB73" s="171">
        <f t="shared" si="20"/>
        <v>0</v>
      </c>
      <c r="BC73" s="171">
        <f t="shared" si="21"/>
        <v>0</v>
      </c>
      <c r="BD73" s="171">
        <f t="shared" si="22"/>
        <v>0</v>
      </c>
      <c r="BE73" s="171">
        <f t="shared" si="23"/>
        <v>0</v>
      </c>
      <c r="CA73" s="204">
        <v>8</v>
      </c>
      <c r="CB73" s="204">
        <v>0</v>
      </c>
      <c r="CZ73" s="171">
        <v>0</v>
      </c>
    </row>
    <row r="74" spans="1:104" ht="12.75">
      <c r="A74" s="205">
        <v>49</v>
      </c>
      <c r="B74" s="206" t="s">
        <v>189</v>
      </c>
      <c r="C74" s="207" t="s">
        <v>190</v>
      </c>
      <c r="D74" s="208" t="s">
        <v>105</v>
      </c>
      <c r="E74" s="233">
        <v>2418.4</v>
      </c>
      <c r="F74" s="209">
        <v>0</v>
      </c>
      <c r="G74" s="210">
        <f t="shared" si="18"/>
        <v>0</v>
      </c>
      <c r="O74" s="204">
        <v>2</v>
      </c>
      <c r="AA74" s="171">
        <v>8</v>
      </c>
      <c r="AB74" s="171">
        <v>0</v>
      </c>
      <c r="AC74" s="171">
        <v>3</v>
      </c>
      <c r="AZ74" s="171">
        <v>1</v>
      </c>
      <c r="BA74" s="171">
        <f t="shared" si="19"/>
        <v>0</v>
      </c>
      <c r="BB74" s="171">
        <f t="shared" si="20"/>
        <v>0</v>
      </c>
      <c r="BC74" s="171">
        <f t="shared" si="21"/>
        <v>0</v>
      </c>
      <c r="BD74" s="171">
        <f t="shared" si="22"/>
        <v>0</v>
      </c>
      <c r="BE74" s="171">
        <f t="shared" si="23"/>
        <v>0</v>
      </c>
      <c r="CA74" s="204">
        <v>8</v>
      </c>
      <c r="CB74" s="204">
        <v>0</v>
      </c>
      <c r="CZ74" s="171">
        <v>0</v>
      </c>
    </row>
    <row r="75" spans="1:104" ht="12.75">
      <c r="A75" s="205">
        <v>50</v>
      </c>
      <c r="B75" s="206" t="s">
        <v>191</v>
      </c>
      <c r="C75" s="207" t="s">
        <v>192</v>
      </c>
      <c r="D75" s="208" t="s">
        <v>105</v>
      </c>
      <c r="E75" s="233">
        <v>241.84</v>
      </c>
      <c r="F75" s="209">
        <v>0</v>
      </c>
      <c r="G75" s="210">
        <f t="shared" si="18"/>
        <v>0</v>
      </c>
      <c r="O75" s="204">
        <v>2</v>
      </c>
      <c r="AA75" s="171">
        <v>8</v>
      </c>
      <c r="AB75" s="171">
        <v>0</v>
      </c>
      <c r="AC75" s="171">
        <v>3</v>
      </c>
      <c r="AZ75" s="171">
        <v>1</v>
      </c>
      <c r="BA75" s="171">
        <f t="shared" si="19"/>
        <v>0</v>
      </c>
      <c r="BB75" s="171">
        <f t="shared" si="20"/>
        <v>0</v>
      </c>
      <c r="BC75" s="171">
        <f t="shared" si="21"/>
        <v>0</v>
      </c>
      <c r="BD75" s="171">
        <f t="shared" si="22"/>
        <v>0</v>
      </c>
      <c r="BE75" s="171">
        <f t="shared" si="23"/>
        <v>0</v>
      </c>
      <c r="CA75" s="204">
        <v>8</v>
      </c>
      <c r="CB75" s="204">
        <v>0</v>
      </c>
      <c r="CZ75" s="171">
        <v>0</v>
      </c>
    </row>
    <row r="76" spans="1:57" ht="12.75">
      <c r="A76" s="217"/>
      <c r="B76" s="218" t="s">
        <v>75</v>
      </c>
      <c r="C76" s="219" t="str">
        <f>CONCATENATE(B69," ",C69)</f>
        <v>D96 Přesuny suti a vybouraných hmot</v>
      </c>
      <c r="D76" s="220"/>
      <c r="E76" s="221"/>
      <c r="F76" s="222"/>
      <c r="G76" s="223">
        <f>SUM(G69:G75)</f>
        <v>0</v>
      </c>
      <c r="O76" s="204">
        <v>4</v>
      </c>
      <c r="BA76" s="224">
        <f>SUM(BA69:BA75)</f>
        <v>0</v>
      </c>
      <c r="BB76" s="224">
        <f>SUM(BB69:BB75)</f>
        <v>0</v>
      </c>
      <c r="BC76" s="224">
        <f>SUM(BC69:BC75)</f>
        <v>0</v>
      </c>
      <c r="BD76" s="224">
        <f>SUM(BD69:BD75)</f>
        <v>0</v>
      </c>
      <c r="BE76" s="224">
        <f>SUM(BE69:BE75)</f>
        <v>0</v>
      </c>
    </row>
    <row r="77" ht="12.75">
      <c r="E77" s="171"/>
    </row>
    <row r="78" ht="12.75">
      <c r="E78" s="171"/>
    </row>
    <row r="79" ht="12.75">
      <c r="E79" s="171"/>
    </row>
    <row r="80" ht="12.75">
      <c r="E80" s="171"/>
    </row>
    <row r="81" ht="12.75">
      <c r="E81" s="171"/>
    </row>
    <row r="82" ht="12.75">
      <c r="E82" s="171"/>
    </row>
    <row r="83" ht="12.75">
      <c r="E83" s="171"/>
    </row>
    <row r="84" ht="12.75">
      <c r="E84" s="171"/>
    </row>
    <row r="85" ht="12.75">
      <c r="E85" s="171"/>
    </row>
    <row r="86" ht="12.75">
      <c r="E86" s="171"/>
    </row>
    <row r="87" ht="12.75">
      <c r="E87" s="171"/>
    </row>
    <row r="88" ht="12.75">
      <c r="E88" s="171"/>
    </row>
    <row r="89" ht="12.75">
      <c r="E89" s="171"/>
    </row>
    <row r="90" ht="12.75">
      <c r="E90" s="171"/>
    </row>
    <row r="91" ht="12.75">
      <c r="E91" s="171"/>
    </row>
    <row r="92" ht="12.75">
      <c r="E92" s="171"/>
    </row>
    <row r="93" ht="12.75">
      <c r="E93" s="171"/>
    </row>
    <row r="94" ht="12.75">
      <c r="E94" s="171"/>
    </row>
    <row r="95" ht="12.75">
      <c r="E95" s="171"/>
    </row>
    <row r="96" ht="12.75">
      <c r="E96" s="171"/>
    </row>
    <row r="97" ht="12.75">
      <c r="E97" s="171"/>
    </row>
    <row r="98" ht="12.75">
      <c r="E98" s="171"/>
    </row>
    <row r="99" ht="12.75">
      <c r="E99" s="171"/>
    </row>
    <row r="100" spans="1:7" ht="12.75">
      <c r="A100" s="225"/>
      <c r="B100" s="225"/>
      <c r="C100" s="225"/>
      <c r="D100" s="225"/>
      <c r="E100" s="225"/>
      <c r="F100" s="225"/>
      <c r="G100" s="225"/>
    </row>
    <row r="101" spans="1:7" ht="12.75">
      <c r="A101" s="225"/>
      <c r="B101" s="225"/>
      <c r="C101" s="225"/>
      <c r="D101" s="225"/>
      <c r="E101" s="225"/>
      <c r="F101" s="225"/>
      <c r="G101" s="225"/>
    </row>
    <row r="102" spans="1:7" ht="12.75">
      <c r="A102" s="225"/>
      <c r="B102" s="225"/>
      <c r="C102" s="225"/>
      <c r="D102" s="225"/>
      <c r="E102" s="225"/>
      <c r="F102" s="225"/>
      <c r="G102" s="225"/>
    </row>
    <row r="103" spans="1:7" ht="12.75">
      <c r="A103" s="225"/>
      <c r="B103" s="225"/>
      <c r="C103" s="225"/>
      <c r="D103" s="225"/>
      <c r="E103" s="225"/>
      <c r="F103" s="225"/>
      <c r="G103" s="225"/>
    </row>
    <row r="104" ht="12.75">
      <c r="E104" s="171"/>
    </row>
    <row r="105" ht="12.75">
      <c r="E105" s="171"/>
    </row>
    <row r="106" ht="12.75">
      <c r="E106" s="171"/>
    </row>
    <row r="107" ht="12.75">
      <c r="E107" s="171"/>
    </row>
    <row r="108" ht="12.75">
      <c r="E108" s="171"/>
    </row>
    <row r="109" ht="12.75">
      <c r="E109" s="171"/>
    </row>
    <row r="110" ht="12.75">
      <c r="E110" s="171"/>
    </row>
    <row r="111" ht="12.75">
      <c r="E111" s="171"/>
    </row>
    <row r="112" ht="12.75">
      <c r="E112" s="171"/>
    </row>
    <row r="113" ht="12.75">
      <c r="E113" s="171"/>
    </row>
    <row r="114" ht="12.75">
      <c r="E114" s="171"/>
    </row>
    <row r="115" ht="12.75">
      <c r="E115" s="171"/>
    </row>
    <row r="116" ht="12.75">
      <c r="E116" s="171"/>
    </row>
    <row r="117" ht="12.75">
      <c r="E117" s="171"/>
    </row>
    <row r="118" ht="12.75">
      <c r="E118" s="171"/>
    </row>
    <row r="119" ht="12.75">
      <c r="E119" s="171"/>
    </row>
    <row r="120" ht="12.75">
      <c r="E120" s="171"/>
    </row>
    <row r="121" ht="12.75">
      <c r="E121" s="171"/>
    </row>
    <row r="122" ht="12.75">
      <c r="E122" s="171"/>
    </row>
    <row r="123" ht="12.75">
      <c r="E123" s="171"/>
    </row>
    <row r="124" ht="12.75">
      <c r="E124" s="171"/>
    </row>
    <row r="125" ht="12.75">
      <c r="E125" s="171"/>
    </row>
    <row r="126" ht="12.75">
      <c r="E126" s="171"/>
    </row>
    <row r="127" ht="12.75">
      <c r="E127" s="171"/>
    </row>
    <row r="128" ht="12.75">
      <c r="E128" s="171"/>
    </row>
    <row r="129" ht="12.75">
      <c r="E129" s="171"/>
    </row>
    <row r="130" ht="12.75">
      <c r="E130" s="171"/>
    </row>
    <row r="131" ht="12.75">
      <c r="E131" s="171"/>
    </row>
    <row r="132" ht="12.75">
      <c r="E132" s="171"/>
    </row>
    <row r="133" ht="12.75">
      <c r="E133" s="171"/>
    </row>
    <row r="134" ht="12.75">
      <c r="E134" s="171"/>
    </row>
    <row r="135" spans="1:2" ht="12.75">
      <c r="A135" s="226"/>
      <c r="B135" s="226"/>
    </row>
    <row r="136" spans="1:7" ht="12.75">
      <c r="A136" s="225"/>
      <c r="B136" s="225"/>
      <c r="C136" s="228"/>
      <c r="D136" s="228"/>
      <c r="E136" s="229"/>
      <c r="F136" s="228"/>
      <c r="G136" s="230"/>
    </row>
    <row r="137" spans="1:7" ht="12.75">
      <c r="A137" s="231"/>
      <c r="B137" s="231"/>
      <c r="C137" s="225"/>
      <c r="D137" s="225"/>
      <c r="E137" s="232"/>
      <c r="F137" s="225"/>
      <c r="G137" s="225"/>
    </row>
    <row r="138" spans="1:7" ht="12.75">
      <c r="A138" s="225"/>
      <c r="B138" s="225"/>
      <c r="C138" s="225"/>
      <c r="D138" s="225"/>
      <c r="E138" s="232"/>
      <c r="F138" s="225"/>
      <c r="G138" s="225"/>
    </row>
    <row r="139" spans="1:7" ht="12.75">
      <c r="A139" s="225"/>
      <c r="B139" s="225"/>
      <c r="C139" s="225"/>
      <c r="D139" s="225"/>
      <c r="E139" s="232"/>
      <c r="F139" s="225"/>
      <c r="G139" s="225"/>
    </row>
    <row r="140" spans="1:7" ht="12.75">
      <c r="A140" s="225"/>
      <c r="B140" s="225"/>
      <c r="C140" s="225"/>
      <c r="D140" s="225"/>
      <c r="E140" s="232"/>
      <c r="F140" s="225"/>
      <c r="G140" s="225"/>
    </row>
    <row r="141" spans="1:7" ht="12.75">
      <c r="A141" s="225"/>
      <c r="B141" s="225"/>
      <c r="C141" s="225"/>
      <c r="D141" s="225"/>
      <c r="E141" s="232"/>
      <c r="F141" s="225"/>
      <c r="G141" s="225"/>
    </row>
    <row r="142" spans="1:7" ht="12.75">
      <c r="A142" s="225"/>
      <c r="B142" s="225"/>
      <c r="C142" s="225"/>
      <c r="D142" s="225"/>
      <c r="E142" s="232"/>
      <c r="F142" s="225"/>
      <c r="G142" s="225"/>
    </row>
    <row r="143" spans="1:7" ht="12.75">
      <c r="A143" s="225"/>
      <c r="B143" s="225"/>
      <c r="C143" s="225"/>
      <c r="D143" s="225"/>
      <c r="E143" s="232"/>
      <c r="F143" s="225"/>
      <c r="G143" s="225"/>
    </row>
    <row r="144" spans="1:7" ht="12.75">
      <c r="A144" s="225"/>
      <c r="B144" s="225"/>
      <c r="C144" s="225"/>
      <c r="D144" s="225"/>
      <c r="E144" s="232"/>
      <c r="F144" s="225"/>
      <c r="G144" s="225"/>
    </row>
    <row r="145" spans="1:7" ht="12.75">
      <c r="A145" s="225"/>
      <c r="B145" s="225"/>
      <c r="C145" s="225"/>
      <c r="D145" s="225"/>
      <c r="E145" s="232"/>
      <c r="F145" s="225"/>
      <c r="G145" s="225"/>
    </row>
    <row r="146" spans="1:7" ht="12.75">
      <c r="A146" s="225"/>
      <c r="B146" s="225"/>
      <c r="C146" s="225"/>
      <c r="D146" s="225"/>
      <c r="E146" s="232"/>
      <c r="F146" s="225"/>
      <c r="G146" s="225"/>
    </row>
    <row r="147" spans="1:7" ht="12.75">
      <c r="A147" s="225"/>
      <c r="B147" s="225"/>
      <c r="C147" s="225"/>
      <c r="D147" s="225"/>
      <c r="E147" s="232"/>
      <c r="F147" s="225"/>
      <c r="G147" s="225"/>
    </row>
    <row r="148" spans="1:7" ht="12.75">
      <c r="A148" s="225"/>
      <c r="B148" s="225"/>
      <c r="C148" s="225"/>
      <c r="D148" s="225"/>
      <c r="E148" s="232"/>
      <c r="F148" s="225"/>
      <c r="G148" s="225"/>
    </row>
    <row r="149" spans="1:7" ht="12.75">
      <c r="A149" s="225"/>
      <c r="B149" s="225"/>
      <c r="C149" s="225"/>
      <c r="D149" s="225"/>
      <c r="E149" s="232"/>
      <c r="F149" s="225"/>
      <c r="G149" s="225"/>
    </row>
  </sheetData>
  <sheetProtection password="DF9D" sheet="1" selectLockedCell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Pisková Radana</cp:lastModifiedBy>
  <dcterms:created xsi:type="dcterms:W3CDTF">2023-09-08T08:08:49Z</dcterms:created>
  <dcterms:modified xsi:type="dcterms:W3CDTF">2023-09-18T07:40:39Z</dcterms:modified>
  <cp:category/>
  <cp:version/>
  <cp:contentType/>
  <cp:contentStatus/>
</cp:coreProperties>
</file>