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- 02 - OPEVNĚNÍ BŘEHU ..." sheetId="2" r:id="rId2"/>
    <sheet name="SO - 03 - MLATOVÁ CESTA" sheetId="3" r:id="rId3"/>
    <sheet name="SO - 04 - VEGETAČNÍ ÚPRAVY" sheetId="4" r:id="rId4"/>
    <sheet name="VRN - VEDLEJŠÍ ROZPOČTOVÉ..." sheetId="5" r:id="rId5"/>
  </sheets>
  <definedNames>
    <definedName name="_xlnm.Print_Area" localSheetId="0">'Rekapitulace stavby'!$D$4:$AO$76,'Rekapitulace stavby'!$C$82:$AQ$99</definedName>
    <definedName name="_xlnm._FilterDatabase" localSheetId="1" hidden="1">'SO - 02 - OPEVNĚNÍ BŘEHU ...'!$C$121:$L$259</definedName>
    <definedName name="_xlnm.Print_Area" localSheetId="1">'SO - 02 - OPEVNĚNÍ BŘEHU ...'!$C$4:$K$76,'SO - 02 - OPEVNĚNÍ BŘEHU ...'!$C$82:$K$103,'SO - 02 - OPEVNĚNÍ BŘEHU ...'!$C$109:$L$259</definedName>
    <definedName name="_xlnm._FilterDatabase" localSheetId="2" hidden="1">'SO - 03 - MLATOVÁ CESTA'!$C$119:$L$158</definedName>
    <definedName name="_xlnm.Print_Area" localSheetId="2">'SO - 03 - MLATOVÁ CESTA'!$C$4:$K$76,'SO - 03 - MLATOVÁ CESTA'!$C$82:$K$101,'SO - 03 - MLATOVÁ CESTA'!$C$107:$L$158</definedName>
    <definedName name="_xlnm._FilterDatabase" localSheetId="3" hidden="1">'SO - 04 - VEGETAČNÍ ÚPRAVY'!$C$117:$L$161</definedName>
    <definedName name="_xlnm.Print_Area" localSheetId="3">'SO - 04 - VEGETAČNÍ ÚPRAVY'!$C$4:$K$76,'SO - 04 - VEGETAČNÍ ÚPRAVY'!$C$82:$K$99,'SO - 04 - VEGETAČNÍ ÚPRAVY'!$C$105:$L$161</definedName>
    <definedName name="_xlnm._FilterDatabase" localSheetId="4" hidden="1">'VRN - VEDLEJŠÍ ROZPOČTOVÉ...'!$C$116:$L$131</definedName>
    <definedName name="_xlnm.Print_Area" localSheetId="4">'VRN - VEDLEJŠÍ ROZPOČTOVÉ...'!$C$4:$K$76,'VRN - VEDLEJŠÍ ROZPOČTOVÉ...'!$C$82:$K$98,'VRN - VEDLEJŠÍ ROZPOČTOVÉ...'!$C$104:$L$131</definedName>
    <definedName name="_xlnm.Print_Titles" localSheetId="0">'Rekapitulace stavby'!$92:$92</definedName>
    <definedName name="_xlnm.Print_Titles" localSheetId="1">'SO - 02 - OPEVNĚNÍ BŘEHU ...'!$121:$121</definedName>
    <definedName name="_xlnm.Print_Titles" localSheetId="2">'SO - 03 - MLATOVÁ CESTA'!$119:$119</definedName>
    <definedName name="_xlnm.Print_Titles" localSheetId="3">'SO - 04 - VEGETAČNÍ ÚPRAVY'!$117:$117</definedName>
    <definedName name="_xlnm.Print_Titles" localSheetId="4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<sst xmlns="http://schemas.openxmlformats.org/spreadsheetml/2006/main" count="2638" uniqueCount="517">
  <si>
    <t>Export Komplet</t>
  </si>
  <si>
    <t/>
  </si>
  <si>
    <t>2.0</t>
  </si>
  <si>
    <t>ZAMOK</t>
  </si>
  <si>
    <t>False</t>
  </si>
  <si>
    <t>True</t>
  </si>
  <si>
    <t>{d2c7639a-bf7a-4e30-8138-3871a72f86da}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</si>
  <si>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</si>
  <si>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</si>
  <si>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</si>
  <si>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</si>
  <si>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</si>
  <si>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</si>
  <si>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</si>
  <si>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</si>
  <si>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2034/20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</si>
  <si>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</si>
  <si>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</si>
  <si>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OPEVNĚNÍ BŘEHŮ ŠTĚRKOVIŠTĚ V OTROKOVICÍCH</t>
  </si>
  <si>
    <t>KSO:</t>
  </si>
  <si>
    <t>CC-CZ:</t>
  </si>
  <si>
    <t>Místo:</t>
  </si>
  <si>
    <t>Otrokovice</t>
  </si>
  <si>
    <t>Datum:</t>
  </si>
  <si>
    <t>10. 9. 2020</t>
  </si>
  <si>
    <t>Zadavatel:</t>
  </si>
  <si>
    <t>IČ:</t>
  </si>
  <si>
    <t>Město Otrokovice</t>
  </si>
  <si>
    <t>DIČ:</t>
  </si>
  <si>
    <t>Uchazeč:</t>
  </si>
  <si>
    <t>Vyplň údaj</t>
  </si>
  <si>
    <t>Projektant:</t>
  </si>
  <si>
    <t>VZD Invest, s.r.o.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</si>
  <si>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</si>
  <si>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</si>
  <si>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</si>
  <si>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</si>
  <si>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</si>
  <si>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</si>
  <si>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</si>
  <si>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</si>
  <si>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</si>
  <si>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</si>
  <si>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</si>
  <si>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</si>
  <si>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</si>
  <si>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</si>
  <si>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</si>
  <si>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</si>
  <si>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</si>
  <si>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</si>
  <si>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</si>
  <si>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</si>
  <si>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</si>
  <si>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</si>
  <si>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</si>
  <si>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</si>
  <si>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</si>
  <si>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</si>
  <si>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</si>
  <si>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</si>
  <si>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</si>
  <si>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</si>
  <si>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</si>
  <si>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</si>
  <si>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</si>
  <si>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</si>
  <si>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</si>
  <si>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</si>
  <si>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</si>
  <si>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</si>
  <si>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</si>
  <si>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</si>
  <si>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</si>
  <si>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</si>
  <si>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</si>
  <si>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</si>
  <si>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</si>
  <si>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</si>
  <si>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</si>
  <si>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</si>
  <si>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</si>
  <si>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</si>
  <si>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- 02</t>
  </si>
  <si>
    <t>OPEVNĚNÍ BŘEHU V KM 0,420-0,750</t>
  </si>
  <si>
    <t>STA</t>
  </si>
  <si>
    <t>1</t>
  </si>
  <si>
    <t>{eb2148c5-4d57-4b6f-af9d-6363140c36e3}</t>
  </si>
  <si>
    <t>2</t>
  </si>
  <si>
    <t>SO - 03</t>
  </si>
  <si>
    <t>MLATOVÁ CESTA</t>
  </si>
  <si>
    <t>{ff895537-e597-4916-9d24-50987216d17c}</t>
  </si>
  <si>
    <t>SO - 04</t>
  </si>
  <si>
    <t>VEGETAČNÍ ÚPRAVY</t>
  </si>
  <si>
    <t>{28440a92-62b2-41b0-b18c-e5d9179d9f1c}</t>
  </si>
  <si>
    <t>VRN</t>
  </si>
  <si>
    <t>VEDLEJŠÍ ROZPOČTOVÉ NÁKLADY</t>
  </si>
  <si>
    <t>{f91536fb-263f-430f-876a-92b55a9c6617}</t>
  </si>
  <si>
    <t>KRYCÍ LIST SOUPISU PRACÍ</t>
  </si>
  <si>
    <t>Objekt:</t>
  </si>
  <si>
    <t>SO - 02 - OPEVNĚNÍ BŘEHU V KM 0,420-0,750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</si>
  <si>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</si>
  <si>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</si>
  <si>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</si>
  <si>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</si>
  <si>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</si>
  <si>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</si>
  <si>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</si>
  <si>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</si>
  <si>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</si>
  <si>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</si>
  <si>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</si>
  <si>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</si>
  <si>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</si>
  <si>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</si>
  <si>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</si>
  <si>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</si>
  <si>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</si>
  <si>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</si>
  <si>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</si>
  <si>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</si>
  <si>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</si>
  <si>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</si>
  <si>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</si>
  <si>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</si>
  <si>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</si>
  <si>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</si>
  <si>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</si>
  <si>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</si>
  <si>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</si>
  <si>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</si>
  <si>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</si>
  <si>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</si>
  <si>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</si>
  <si>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</si>
  <si>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</si>
  <si>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</si>
  <si>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</si>
  <si>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171103201</t>
  </si>
  <si>
    <t>Uložení sypanin z horniny třídy těžitelnosti I a II skupiny 1 až 4 do hrází nádrží se zhutněním 100 % PS C s příměsí jílu do 20 %</t>
  </si>
  <si>
    <t>m3</t>
  </si>
  <si>
    <t>CS ÚRS 2023 01</t>
  </si>
  <si>
    <t>4</t>
  </si>
  <si>
    <t>-1220837305</t>
  </si>
  <si>
    <t>PP</t>
  </si>
  <si>
    <t>Uložení netříděných sypanin do zemních hrází z hornin třídy těžitelnosti I a II, skupiny 1 až 4 pro jakoukoliv šířku koruny přehradních a jiných vodních nádrží se zhutněním do 100 % PS - koef. C s příměsí jílové hlíny do 20 % objemu</t>
  </si>
  <si>
    <t>Online PSC</t>
  </si>
  <si>
    <t>https://podminky.urs.cz/item/CS_URS_2023_01/171103201</t>
  </si>
  <si>
    <t>VV</t>
  </si>
  <si>
    <t>730</t>
  </si>
  <si>
    <t>dosypání břehu</t>
  </si>
  <si>
    <t>3</t>
  </si>
  <si>
    <t>181451121</t>
  </si>
  <si>
    <t>Založení lučního trávníku výsevem pl přes 1000 m2 v rovině a ve svahu do 1:5</t>
  </si>
  <si>
    <t>m2</t>
  </si>
  <si>
    <t>1864363622</t>
  </si>
  <si>
    <t>Založení trávníku na půdě předem připravené plochy přes 1000 m2 výsevem včetně utažení lučního v rovině nebo na svahu do 1:5</t>
  </si>
  <si>
    <t>https://podminky.urs.cz/item/CS_URS_2023_01/181451121</t>
  </si>
  <si>
    <t>1320</t>
  </si>
  <si>
    <t>úprava břehu</t>
  </si>
  <si>
    <t>M</t>
  </si>
  <si>
    <t>00572472</t>
  </si>
  <si>
    <t>osivo směs travní krajinná-rovinná</t>
  </si>
  <si>
    <t>kg</t>
  </si>
  <si>
    <t>8</t>
  </si>
  <si>
    <t>263673679</t>
  </si>
  <si>
    <t>1320*0,015 'Přepočtené koeficientem množství</t>
  </si>
  <si>
    <t>181451123</t>
  </si>
  <si>
    <t>Založení lučního trávníku výsevem pl přes 1000 m2 ve svahu přes 1:2 do 1:1</t>
  </si>
  <si>
    <t>895915153</t>
  </si>
  <si>
    <t>Založení trávníku na půdě předem připravené plochy přes 1000 m2 výsevem včetně utažení lučního na svahu přes 1:2 do 1:1</t>
  </si>
  <si>
    <t>https://podminky.urs.cz/item/CS_URS_2023_01/181451123</t>
  </si>
  <si>
    <t>330*2,0</t>
  </si>
  <si>
    <t>5</t>
  </si>
  <si>
    <t>00572474</t>
  </si>
  <si>
    <t>osivo směs travní krajinná-svahová</t>
  </si>
  <si>
    <t>723285505</t>
  </si>
  <si>
    <t>660*0,015 'Přepočtené koeficientem množství</t>
  </si>
  <si>
    <t>6</t>
  </si>
  <si>
    <t>181951111</t>
  </si>
  <si>
    <t>Úprava pláně v hornině třídy těžitelnosti I skupiny 1 až 3 bez zhutnění strojně</t>
  </si>
  <si>
    <t>-872003628</t>
  </si>
  <si>
    <t>Úprava pláně vyrovnáním výškových rozdílů strojně v hornině třídy těžitelnosti I, skupiny 1 až 3 bez zhutnění</t>
  </si>
  <si>
    <t>https://podminky.urs.cz/item/CS_URS_2023_01/181951111</t>
  </si>
  <si>
    <t>330*4,0</t>
  </si>
  <si>
    <t>urovnání břehu</t>
  </si>
  <si>
    <t>7</t>
  </si>
  <si>
    <t>182151111</t>
  </si>
  <si>
    <t>Svahování v zářezech v hornině třídy těžitelnosti I skupiny 1 až 3 strojně</t>
  </si>
  <si>
    <t>198217530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</si>
  <si>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</si>
  <si>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https://podminky.urs.cz/item/CS_URS_2023_01/182151111</t>
  </si>
  <si>
    <t>1300</t>
  </si>
  <si>
    <t>břeh</t>
  </si>
  <si>
    <t>182251101</t>
  </si>
  <si>
    <t>Svahování násypů strojně</t>
  </si>
  <si>
    <t>1154744675</t>
  </si>
  <si>
    <t>Svahování trvalých svahů do projektovaných profilů strojně s potřebným přemístěním výkopku při svahování násypů v jakékoliv hornině</t>
  </si>
  <si>
    <t>https://podminky.urs.cz/item/CS_URS_2023_01/182251101</t>
  </si>
  <si>
    <t>9</t>
  </si>
  <si>
    <t>R1</t>
  </si>
  <si>
    <t>D+M Příjezd na staveniště a vnitrostaveništní doprava</t>
  </si>
  <si>
    <t>m</t>
  </si>
  <si>
    <t>-1379796396</t>
  </si>
  <si>
    <t>D+M Příjezd na staveniště 
Položka obsahuje:
- dopravu materiálu včetně přesunu po staveništi,
- betonový silniční panel 3000x1000x150 mm,
- štěrkový podsyp tl. 0,2 m,
- odstranění dočasné konstrukce,
- obrátkovost materiálu 4x.</t>
  </si>
  <si>
    <t>70</t>
  </si>
  <si>
    <t>příjezd</t>
  </si>
  <si>
    <t>230</t>
  </si>
  <si>
    <t>trasa podél břehu</t>
  </si>
  <si>
    <t>Součet</t>
  </si>
  <si>
    <t>10</t>
  </si>
  <si>
    <t>R2</t>
  </si>
  <si>
    <t>Zajištění vhodné zeminy s příměsí jílu do 20%</t>
  </si>
  <si>
    <t>-519515265</t>
  </si>
  <si>
    <t>Zajištění vhodné zeminy s příměsí jílu do 20%
Položka obsahuje:
- zajištění zemníku včetně vyřízení jeho povolení,
- rozbor o vhodnosti zeminy vyhovující ČSN 75 2410 Malé vodní nádrže,
- zemní práce (odkopání, naložení, zpětný zásyp se zhutněním, uvedení do původního stavu, zatravnění),
- zajištění přístupu a příjezdu,
- vodorovný a svislý přesun zeminy, vzdálenost do 10 km,
- poplatky za zprostředkování.</t>
  </si>
  <si>
    <t>Svislé a kompletní konstrukce</t>
  </si>
  <si>
    <t>11</t>
  </si>
  <si>
    <t>348401130</t>
  </si>
  <si>
    <t>Montáž oplocení ze strojového pletiva s napínacími dráty v přes 1,6 do 2,0 m</t>
  </si>
  <si>
    <t>-469728831</t>
  </si>
  <si>
    <t>Montáž oplocení z pletiva strojového s napínacími dráty přes 1,6 do 2,0 m</t>
  </si>
  <si>
    <t>https://podminky.urs.cz/item/CS_URS_2023_01/348401130</t>
  </si>
  <si>
    <t>12</t>
  </si>
  <si>
    <t>31327504</t>
  </si>
  <si>
    <t>pletivo drátěné plastifikované se čtvercovými oky 50/2,2mm v 2000mm</t>
  </si>
  <si>
    <t>1034639949</t>
  </si>
  <si>
    <t>13</t>
  </si>
  <si>
    <t>55342263</t>
  </si>
  <si>
    <t>sloupek plotový koncový Pz a komaxitový 2500/48x1,5mm</t>
  </si>
  <si>
    <t>kus</t>
  </si>
  <si>
    <t>-106491947</t>
  </si>
  <si>
    <t>162/3+2</t>
  </si>
  <si>
    <t>celk. délka / délka úseku, včetně začátku a konce</t>
  </si>
  <si>
    <t>14</t>
  </si>
  <si>
    <t>31324820</t>
  </si>
  <si>
    <t>drát ostnatý pozinkovaný</t>
  </si>
  <si>
    <t>-2129714942</t>
  </si>
  <si>
    <t>31324832</t>
  </si>
  <si>
    <t>plotový jednostranný bavolet dl 200-400mm pro 2 dráty na profilovaný sloupek oválný 50x50mm povrchová úprava Al komaxit</t>
  </si>
  <si>
    <t>1660362036</t>
  </si>
  <si>
    <t>16</t>
  </si>
  <si>
    <t>31324826</t>
  </si>
  <si>
    <t>napínák na drát bavoletu povrchová úprava žár. zinek</t>
  </si>
  <si>
    <t>-644062538</t>
  </si>
  <si>
    <t>162/9*2*2</t>
  </si>
  <si>
    <t>celk. délka / délka úseku * dvě řady (oboustranně)</t>
  </si>
  <si>
    <t>17</t>
  </si>
  <si>
    <t>31197013</t>
  </si>
  <si>
    <t>napínák lanový oko-hák Zn bílý M12</t>
  </si>
  <si>
    <t>-1806059342</t>
  </si>
  <si>
    <t>162/9*3*2</t>
  </si>
  <si>
    <t>celk. délka / délka úseku * tři řady (oboustranně)</t>
  </si>
  <si>
    <t>18</t>
  </si>
  <si>
    <t>15619100</t>
  </si>
  <si>
    <t>drát kruhový poplastovaný napínací 2,5/3,5mm</t>
  </si>
  <si>
    <t>-1815357087</t>
  </si>
  <si>
    <t>160*3*1,05</t>
  </si>
  <si>
    <t>napínací drát, rezerva 5 %</t>
  </si>
  <si>
    <t>2,0*34</t>
  </si>
  <si>
    <t>napínací drát na sloupky</t>
  </si>
  <si>
    <t>50</t>
  </si>
  <si>
    <t>vázací drát</t>
  </si>
  <si>
    <t>19</t>
  </si>
  <si>
    <t>15619210</t>
  </si>
  <si>
    <t>krytka plastová D 38/48mm</t>
  </si>
  <si>
    <t>1362490415</t>
  </si>
  <si>
    <t>20</t>
  </si>
  <si>
    <t>55342190</t>
  </si>
  <si>
    <t>plotová profilovaná vzpěra D 40-50mm dl 2,0-2,5m bez hlavy a objímky pro svařované pletivo v návinu povrchová úprava Pz a komaxit</t>
  </si>
  <si>
    <t>-212109423</t>
  </si>
  <si>
    <t>162/9*2</t>
  </si>
  <si>
    <t>délka plotu / mezera (oboustranně)</t>
  </si>
  <si>
    <t>2*2</t>
  </si>
  <si>
    <t>počet změn směru (oboustranně)</t>
  </si>
  <si>
    <t>R/1</t>
  </si>
  <si>
    <t>Montáž osazování sloupků a vzpěr plotových ocelových v 2,5 m, ostnatého drátu, napínacího drátu, vázacího drátu, nápínáků, násadek, objímek, příchytek, bavoletů a krytek</t>
  </si>
  <si>
    <t>-2082521731</t>
  </si>
  <si>
    <t>Vodorovné konstrukce</t>
  </si>
  <si>
    <t>22</t>
  </si>
  <si>
    <t>457571114</t>
  </si>
  <si>
    <t>Filtrační vrstvy ze štěrkopísku bez zhutnění frakce od 0 až 45 do 0 až 63 mm</t>
  </si>
  <si>
    <t>-115383521</t>
  </si>
  <si>
    <t>Filtrační vrstvy jakékoliv tloušťky a sklonu ze štěrkopísků bez zhutnění, frakce od 0-45 do 0-63 mm</t>
  </si>
  <si>
    <t>https://podminky.urs.cz/item/CS_URS_2023_01/457571114</t>
  </si>
  <si>
    <t>(330-50)*0,2</t>
  </si>
  <si>
    <t>opevnění nad hladinou</t>
  </si>
  <si>
    <t>23</t>
  </si>
  <si>
    <t>462514161</t>
  </si>
  <si>
    <t>Zához z lomového kamene záhozového hmotnost kamenů přes 500 kg bez výplně</t>
  </si>
  <si>
    <t>-697347610</t>
  </si>
  <si>
    <t>Zához z lomového kamene neupraveného provedený ze břehu nebo z lešení, do sucha nebo do vody záhozového, hmotnost jednotlivých kamenů přes 500 kg bez výplně mezer</t>
  </si>
  <si>
    <t>https://podminky.urs.cz/item/CS_URS_2023_01/462514161</t>
  </si>
  <si>
    <t>700</t>
  </si>
  <si>
    <t>opevnění břehu</t>
  </si>
  <si>
    <t xml:space="preserve">stabilizační patka </t>
  </si>
  <si>
    <t>24</t>
  </si>
  <si>
    <t>462514162</t>
  </si>
  <si>
    <t>Zához z lomového kamene záhozového hmotnost kamenů přes 500 kg oživený</t>
  </si>
  <si>
    <t>30014080</t>
  </si>
  <si>
    <t>Zához z lomového kamene neupraveného provedený ze břehu nebo z lešení, do sucha nebo do vody záhozového, hmotnost jednotlivých kamenů přes 500 kg oživený, s výplní mezer zeminou a výsadbou vrbových řízků</t>
  </si>
  <si>
    <t>https://podminky.urs.cz/item/CS_URS_2023_01/462514162</t>
  </si>
  <si>
    <t>120</t>
  </si>
  <si>
    <t>25</t>
  </si>
  <si>
    <t>462514169</t>
  </si>
  <si>
    <t>Příplatek za urovnání líce záhozu z lomového kamene záhozového přes 500 kg</t>
  </si>
  <si>
    <t>1945172487</t>
  </si>
  <si>
    <t>Zához z lomového kamene neupraveného provedený ze břehu nebo z lešení, do sucha nebo do vody záhozového, hmotnost jednotlivých kamenů přes 500 kg Příplatek k ceně za urovnání líce záhozu</t>
  </si>
  <si>
    <t>https://podminky.urs.cz/item/CS_URS_2023_01/462514169</t>
  </si>
  <si>
    <t>580</t>
  </si>
  <si>
    <t>(330-50)*0,8</t>
  </si>
  <si>
    <t>26</t>
  </si>
  <si>
    <t>463211152</t>
  </si>
  <si>
    <t>Rovnanina objemu přes 3 m3 z lomového kamene tříděného hmotnosti přes 80 do 200 kg s urovnáním líce</t>
  </si>
  <si>
    <t>1582391625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</si>
  <si>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</si>
  <si>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https://podminky.urs.cz/item/CS_URS_2023_01/463211152</t>
  </si>
  <si>
    <t>170</t>
  </si>
  <si>
    <t>Ostatní konstrukce a práce, bourání</t>
  </si>
  <si>
    <t>27</t>
  </si>
  <si>
    <t>966071822</t>
  </si>
  <si>
    <t>Rozebrání oplocení z drátěného pletiva se čtvercovými oky v přes 1,6 do 2,0 m</t>
  </si>
  <si>
    <t>216416900</t>
  </si>
  <si>
    <t>Rozebrání oplocení z pletiva drátěného se čtvercovými oky, výšky přes 1,6 do 2,0 m</t>
  </si>
  <si>
    <t>https://podminky.urs.cz/item/CS_URS_2023_01/966071822</t>
  </si>
  <si>
    <t>28</t>
  </si>
  <si>
    <t>R/10</t>
  </si>
  <si>
    <t>Likvidace konstrukce plotu v souladu se zk. O odpadech č 185/2001 Sb. v platném znění.</t>
  </si>
  <si>
    <t>kpl</t>
  </si>
  <si>
    <t>1286846908</t>
  </si>
  <si>
    <t xml:space="preserve">Likvidace konstrukce plotu v souladu se zk. O odpadech č 185/2001 Sb. v platném znění.
Položka obsahuje:
- nakládání
,
- vodorovný přesun se složením
 do 10 km,
- poplatek za uložení (skládkovné).
</t>
  </si>
  <si>
    <t>29</t>
  </si>
  <si>
    <t>R/11</t>
  </si>
  <si>
    <t>D+M Přeložení brány pro pěší včetně bourání a nového umístění</t>
  </si>
  <si>
    <t>1367741377</t>
  </si>
  <si>
    <t xml:space="preserve">D+M Přeložení brány pro pěší včetně bourání a nového umístění
Položka obsahuje:
- bourání betonového základu,
- likvidace odpadu dle platné legislativy, 
- poplatek za uložení (skládkovné),
- vodorovný a svislý přesun,
- přesun hmot,
- nakládání,
- montáž včetně nového betonového základu,
- zámek.
</t>
  </si>
  <si>
    <t>30</t>
  </si>
  <si>
    <t>R/12</t>
  </si>
  <si>
    <t>D+M Napojení revizní šachty z betonových skruží průměru 1,0 m</t>
  </si>
  <si>
    <t>266317215</t>
  </si>
  <si>
    <t xml:space="preserve">D+M Napojení revizní šachty z betonových skruží průměru 1,0 m
Položka obsahuje:
- dopravu materiálu
- vodorovný a svislý přesun,
- přesun hmot,
- nakládání,
- montáž včetně spojovacího a těsnícího materiálu,
- betonová skruž DN 1,0 m,
- litinový poklop průměru 0,6 m,
- bourání,
- likvidace odpadu dle platné legislativy, 
- poplatek za uložení (skládkovné).
</t>
  </si>
  <si>
    <t>31</t>
  </si>
  <si>
    <t>R/13</t>
  </si>
  <si>
    <t>D+M Napojení ocelového potrubí</t>
  </si>
  <si>
    <t>1527569529</t>
  </si>
  <si>
    <t xml:space="preserve">D+M Napojení ocelového potrubí
Položka obsahuje:
- dopravu materiálu
- vodorovný a svislý přesun,
- přesun hmot,
- nakládání,
- montáž včetně spojovacího a těsnícího materiálu (svařování),
- ocelové potrubí,
- ochranný nátěr (dvojnásobný),
- likvidace odpadu dle platné legislativy, 
- poplatek za uložení (skládkovné).
</t>
  </si>
  <si>
    <t>32</t>
  </si>
  <si>
    <t>R/14</t>
  </si>
  <si>
    <t>Ochrana stávajících vzrostlých stromů dle ČSN 83 9061 Ochrana stromů, porostů a vegetačních ploch při stavebních pracích</t>
  </si>
  <si>
    <t>-493759765</t>
  </si>
  <si>
    <t>998</t>
  </si>
  <si>
    <t>Přesun hmot</t>
  </si>
  <si>
    <t>33</t>
  </si>
  <si>
    <t>998331011</t>
  </si>
  <si>
    <t>Přesun hmot pro nádrže</t>
  </si>
  <si>
    <t>t</t>
  </si>
  <si>
    <t>-798373761</t>
  </si>
  <si>
    <t>Přesun hmot pro nádrže dopravní vzdálenost do 500 m</t>
  </si>
  <si>
    <t>https://podminky.urs.cz/item/CS_URS_2023_01/998331011</t>
  </si>
  <si>
    <t>SO - 03 - MLATOVÁ CESTA</t>
  </si>
  <si>
    <t xml:space="preserve">    5 - Komunikace pozemní</t>
  </si>
  <si>
    <t>122151104</t>
  </si>
  <si>
    <t>Odkopávky a prokopávky nezapažené v hornině třídy těžitelnosti I skupiny 1 a 2 objem do 500 m3 strojně</t>
  </si>
  <si>
    <t>-263771867</t>
  </si>
  <si>
    <t>Odkopávky a prokopávky nezapažené strojně v hornině třídy těžitelnosti I skupiny 1 a 2 přes 100 do 500 m3</t>
  </si>
  <si>
    <t>https://podminky.urs.cz/item/CS_URS_2023_01/122151104</t>
  </si>
  <si>
    <t>390*1,5*0,25</t>
  </si>
  <si>
    <t>mlatová cesta - založení</t>
  </si>
  <si>
    <t>162351103</t>
  </si>
  <si>
    <t>Vodorovné přemístění přes 50 do 500 m výkopku/sypaniny z horniny třídy těžitelnosti I skupiny 1 až 3</t>
  </si>
  <si>
    <t>900931410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</si>
  <si>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</si>
  <si>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https://podminky.urs.cz/item/CS_URS_2023_01/162351103</t>
  </si>
  <si>
    <t>171251101</t>
  </si>
  <si>
    <t>Uložení sypaniny do násypů nezhutněných strojně</t>
  </si>
  <si>
    <t>1593139434</t>
  </si>
  <si>
    <t>Uložení sypanin do násypů strojně s rozprostřením sypaniny ve vrstvách a s hrubým urovnáním nezhutněných jakékoliv třídy těžitelnosti</t>
  </si>
  <si>
    <t>https://podminky.urs.cz/item/CS_URS_2023_01/171251101</t>
  </si>
  <si>
    <t>181951112</t>
  </si>
  <si>
    <t>Úprava pláně v hornině třídy těžitelnosti I skupiny 1 až 3 se zhutněním strojně</t>
  </si>
  <si>
    <t>1362719305</t>
  </si>
  <si>
    <t>Úprava pláně vyrovnáním výškových rozdílů strojně v hornině třídy těžitelnosti I, skupiny 1 až 3 se zhutněním</t>
  </si>
  <si>
    <t>https://podminky.urs.cz/item/CS_URS_2023_01/181951112</t>
  </si>
  <si>
    <t>390*1,5</t>
  </si>
  <si>
    <t>Komunikace pozemní</t>
  </si>
  <si>
    <t>564752111</t>
  </si>
  <si>
    <t>Podklad z vibrovaného štěrku VŠ tl 150 mm</t>
  </si>
  <si>
    <t>2057179682</t>
  </si>
  <si>
    <t>Podklad nebo kryt z vibrovaného štěrku VŠ s rozprostřením, vlhčením a zhutněním, po zhutnění tl. 150 mm</t>
  </si>
  <si>
    <t>https://podminky.urs.cz/item/CS_URS_2023_01/564752111</t>
  </si>
  <si>
    <t xml:space="preserve">mlatová cesta </t>
  </si>
  <si>
    <t>564831111</t>
  </si>
  <si>
    <t>Podklad ze štěrkodrtě ŠD plochy přes 100 m2 tl 100 mm</t>
  </si>
  <si>
    <t>-1176403112</t>
  </si>
  <si>
    <t>Podklad ze štěrkodrti ŠD s rozprostřením a zhutněním plochy přes 100 m2, po zhutnění tl. 100 mm</t>
  </si>
  <si>
    <t>https://podminky.urs.cz/item/CS_URS_2023_01/564831111</t>
  </si>
  <si>
    <t>mlatová cesta - podklad</t>
  </si>
  <si>
    <t>571907115</t>
  </si>
  <si>
    <t>Posyp krytu kamenivem drceným nebo těženým přes 50 do 55 kg/m2</t>
  </si>
  <si>
    <t>390608629</t>
  </si>
  <si>
    <t>Posyp podkladu nebo krytu s rozprostřením a zhutněním kamenivem drceným nebo těženým, v množství přes 50 do 55 kg/m2</t>
  </si>
  <si>
    <t>https://podminky.urs.cz/item/CS_URS_2023_01/571907115</t>
  </si>
  <si>
    <t>998225111</t>
  </si>
  <si>
    <t>Přesun hmot pro pozemní komunikace s krytem z kamene, monolitickým betonovým nebo živičným</t>
  </si>
  <si>
    <t>-270879723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</si>
  <si>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</si>
  <si>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</si>
  <si>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SO - 04 - VEGETAČNÍ ÚPRAVY</t>
  </si>
  <si>
    <t>111251103</t>
  </si>
  <si>
    <t>Odstranění křovin a stromů průměru kmene do 100 mm i s kořeny sklonu terénu do 1:5 z celkové plochy přes 500 m2 strojně</t>
  </si>
  <si>
    <t>2046947552</t>
  </si>
  <si>
    <t>Odstranění křovin a stromů s odstraněním kořenů strojně průměru kmene do 100 mm v rovině nebo ve svahu sklonu terénu do 1:5, při celkové ploše přes 500 m2</t>
  </si>
  <si>
    <t>https://podminky.urs.cz/item/CS_URS_2023_01/111251103</t>
  </si>
  <si>
    <t>112101101</t>
  </si>
  <si>
    <t>Odstranění stromů listnatých průměru kmene přes 100 do 300 mm</t>
  </si>
  <si>
    <t>-1211013241</t>
  </si>
  <si>
    <t>Odstranění stromů s odřezáním kmene a s odvětvením listnatých, průměru kmene přes 100 do 300 mm</t>
  </si>
  <si>
    <t>https://podminky.urs.cz/item/CS_URS_2023_01/112101101</t>
  </si>
  <si>
    <t>112101102</t>
  </si>
  <si>
    <t>Odstranění stromů listnatých průměru kmene přes 300 do 500 mm</t>
  </si>
  <si>
    <t>1523798896</t>
  </si>
  <si>
    <t>Odstranění stromů s odřezáním kmene a s odvětvením listnatých, průměru kmene přes 300 do 500 mm</t>
  </si>
  <si>
    <t>https://podminky.urs.cz/item/CS_URS_2023_01/112101102</t>
  </si>
  <si>
    <t>112101103</t>
  </si>
  <si>
    <t>Odstranění stromů listnatých průměru kmene přes 500 do 700 mm</t>
  </si>
  <si>
    <t>344040853</t>
  </si>
  <si>
    <t>Odstranění stromů s odřezáním kmene a s odvětvením listnatých, průměru kmene přes 500 do 700 mm</t>
  </si>
  <si>
    <t>https://podminky.urs.cz/item/CS_URS_2023_01/112101103</t>
  </si>
  <si>
    <t>112101104</t>
  </si>
  <si>
    <t>Odstranění stromů listnatých průměru kmene přes 700 do 900 mm</t>
  </si>
  <si>
    <t>1816278100</t>
  </si>
  <si>
    <t>Odstranění stromů s odřezáním kmene a s odvětvením listnatých, průměru kmene přes 700 do 900 mm</t>
  </si>
  <si>
    <t>https://podminky.urs.cz/item/CS_URS_2023_01/112101104</t>
  </si>
  <si>
    <t>112251101</t>
  </si>
  <si>
    <t>Odstranění pařezů průměru přes 100 do 300 mm</t>
  </si>
  <si>
    <t>-747277714</t>
  </si>
  <si>
    <t>Odstranění pařezů strojně s jejich vykopáním nebo vytrháním průměru přes 100 do 300 mm</t>
  </si>
  <si>
    <t>https://podminky.urs.cz/item/CS_URS_2023_01/112251101</t>
  </si>
  <si>
    <t>112251102</t>
  </si>
  <si>
    <t>Odstranění pařezů průměru přes 300 do 500 mm</t>
  </si>
  <si>
    <t>-1633331336</t>
  </si>
  <si>
    <t>Odstranění pařezů strojně s jejich vykopáním nebo vytrháním průměru přes 300 do 500 mm</t>
  </si>
  <si>
    <t>https://podminky.urs.cz/item/CS_URS_2023_01/112251102</t>
  </si>
  <si>
    <t>112251103</t>
  </si>
  <si>
    <t>Odstranění pařezů průměru přes 500 do 700 mm</t>
  </si>
  <si>
    <t>1000199564</t>
  </si>
  <si>
    <t>Odstranění pařezů strojně s jejich vykopáním nebo vytrháním průměru přes 500 do 700 mm</t>
  </si>
  <si>
    <t>https://podminky.urs.cz/item/CS_URS_2023_01/112251103</t>
  </si>
  <si>
    <t>112251104</t>
  </si>
  <si>
    <t>Odstranění pařezů průměru přes 700 do 900 mm</t>
  </si>
  <si>
    <t>1534725040</t>
  </si>
  <si>
    <t>Odstranění pařezů strojně s jejich vykopáním nebo vytrháním průměru přes 700 do 900 mm</t>
  </si>
  <si>
    <t>https://podminky.urs.cz/item/CS_URS_2023_01/112251104</t>
  </si>
  <si>
    <t>162201411</t>
  </si>
  <si>
    <t>Vodorovné přemístění kmenů stromů listnatých do 1 km D kmene přes 100 do 300 mm</t>
  </si>
  <si>
    <t>462053141</t>
  </si>
  <si>
    <t>Vodorovné přemístění větví, kmenů nebo pařezů s naložením, složením a dopravou do 1000 m kmenů stromů listnatých, průměru přes 100 do 300 mm</t>
  </si>
  <si>
    <t>https://podminky.urs.cz/item/CS_URS_2023_01/162201411</t>
  </si>
  <si>
    <t>162201412</t>
  </si>
  <si>
    <t>Vodorovné přemístění kmenů stromů listnatých do 1 km D kmene přes 300 do 500 mm</t>
  </si>
  <si>
    <t>1266365306</t>
  </si>
  <si>
    <t>Vodorovné přemístění větví, kmenů nebo pařezů s naložením, složením a dopravou do 1000 m kmenů stromů listnatých, průměru přes 300 do 500 mm</t>
  </si>
  <si>
    <t>https://podminky.urs.cz/item/CS_URS_2023_01/162201412</t>
  </si>
  <si>
    <t>162201413</t>
  </si>
  <si>
    <t>Vodorovné přemístění kmenů stromů listnatých do 1 km D kmene přes 500 do 700 mm</t>
  </si>
  <si>
    <t>1682154674</t>
  </si>
  <si>
    <t>Vodorovné přemístění větví, kmenů nebo pařezů s naložením, složením a dopravou do 1000 m kmenů stromů listnatých, průměru přes 500 do 700 mm</t>
  </si>
  <si>
    <t>https://podminky.urs.cz/item/CS_URS_2023_01/162201413</t>
  </si>
  <si>
    <t>162201414</t>
  </si>
  <si>
    <t>Vodorovné přemístění kmenů stromů listnatých do 1 km D kmene přes 700 do 900 mm</t>
  </si>
  <si>
    <t>-1948024490</t>
  </si>
  <si>
    <t>Vodorovné přemístění větví, kmenů nebo pařezů s naložením, složením a dopravou do 1000 m kmenů stromů listnatých, průměru přes 700 do 900 mm</t>
  </si>
  <si>
    <t>https://podminky.urs.cz/item/CS_URS_2023_01/162201414</t>
  </si>
  <si>
    <t>R3</t>
  </si>
  <si>
    <t>Likvidace organických zbytků (dřevo, větve, pařezy) v souladu se Zákonem o odpadech č. 185/2001 Sb. v platném znění.</t>
  </si>
  <si>
    <t>986862115</t>
  </si>
  <si>
    <t xml:space="preserve">Likvidace organických zbytků (dřevo, větve, pařezy) v souladu se Zákonem o odpadech č. 185/2001 Sb. v platném znění.
Položka obsahuje:
- nakládání na dopravní prostředky,
- přesun po staveništi,
- odvoz na skládku,
- uložení na skládku,
- poplatek za uložení odpadu na skládce (skládkovné).
</t>
  </si>
  <si>
    <t>VRN - VEDLEJŠÍ ROZPOČTOVÉ NÁKLADY</t>
  </si>
  <si>
    <t>VRN - Vedlejší rozpočtové náklady</t>
  </si>
  <si>
    <t>Vedlejší rozpočtové náklady</t>
  </si>
  <si>
    <t>VRN/R1</t>
  </si>
  <si>
    <t>Zajištění a zabezpečení staveniště, zřízení a likvidace zajištění staveniště, včetně případných přípojek, přístupů deponii apod.</t>
  </si>
  <si>
    <t>Kpl</t>
  </si>
  <si>
    <t>-225976155</t>
  </si>
  <si>
    <t>VRN/R2</t>
  </si>
  <si>
    <t>Vytyčení stavby odborně způsobilou osobou v oboru zeměměřictví</t>
  </si>
  <si>
    <t>-1085210073</t>
  </si>
  <si>
    <t>VRN/R3</t>
  </si>
  <si>
    <t xml:space="preserve">Zpracování a předání dokumentace skutečného provedení stavby </t>
  </si>
  <si>
    <t>soubor</t>
  </si>
  <si>
    <t>-1407012973</t>
  </si>
  <si>
    <t>VRN/R4</t>
  </si>
  <si>
    <t>Zaměření skutečného provedení stavby odborně způsobilou osobou v oboru zeměměřictví</t>
  </si>
  <si>
    <t>-401649269</t>
  </si>
  <si>
    <t>VRN/R6</t>
  </si>
  <si>
    <t>Pasportizace všech přístupových tras a pozemků pro mezideponie a zařízení staveniště</t>
  </si>
  <si>
    <t>939736419</t>
  </si>
  <si>
    <t>VRN/R7</t>
  </si>
  <si>
    <t>Dopravní značení</t>
  </si>
  <si>
    <t>-1381540447</t>
  </si>
  <si>
    <t>VRN/R9</t>
  </si>
  <si>
    <t>Čištění komunikací a sjezdů vč. čištění aut</t>
  </si>
  <si>
    <t>1954137322</t>
  </si>
  <si>
    <t>VRN/R12</t>
  </si>
  <si>
    <t>Zajištění umístění štítku a stejnopisu oznámení o zahájení prací oblastnímu inspektorátu práce na viditelném místě u vstupu na staveniště</t>
  </si>
  <si>
    <t>-1259294003</t>
  </si>
  <si>
    <t>VRN/R13</t>
  </si>
  <si>
    <t>Oprava použitých silnic a sjezdů, uvedení do původního stavu</t>
  </si>
  <si>
    <t>-1488769064</t>
  </si>
  <si>
    <t>VRN/R14</t>
  </si>
  <si>
    <t>Vytyčení inženýrských sítí</t>
  </si>
  <si>
    <t>-904893313</t>
  </si>
  <si>
    <t>VRN/R15</t>
  </si>
  <si>
    <t>Zajištění ochrany stromů</t>
  </si>
  <si>
    <t>-1954609108</t>
  </si>
  <si>
    <t>VRN/R16</t>
  </si>
  <si>
    <t>Zpracovní plánu BOZP</t>
  </si>
  <si>
    <t>-2025060491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</si>
</sst>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103201" TargetMode="External" /><Relationship Id="rId2" Type="http://schemas.openxmlformats.org/officeDocument/2006/relationships/hyperlink" Target="https://podminky.urs.cz/item/CS_URS_2023_01/181451121" TargetMode="External" /><Relationship Id="rId3" Type="http://schemas.openxmlformats.org/officeDocument/2006/relationships/hyperlink" Target="https://podminky.urs.cz/item/CS_URS_2023_01/181451123" TargetMode="External" /><Relationship Id="rId4" Type="http://schemas.openxmlformats.org/officeDocument/2006/relationships/hyperlink" Target="https://podminky.urs.cz/item/CS_URS_2023_01/181951111" TargetMode="External" /><Relationship Id="rId5" Type="http://schemas.openxmlformats.org/officeDocument/2006/relationships/hyperlink" Target="https://podminky.urs.cz/item/CS_URS_2023_01/182151111" TargetMode="External" /><Relationship Id="rId6" Type="http://schemas.openxmlformats.org/officeDocument/2006/relationships/hyperlink" Target="https://podminky.urs.cz/item/CS_URS_2023_01/182251101" TargetMode="External" /><Relationship Id="rId7" Type="http://schemas.openxmlformats.org/officeDocument/2006/relationships/hyperlink" Target="https://podminky.urs.cz/item/CS_URS_2023_01/348401130" TargetMode="External" /><Relationship Id="rId8" Type="http://schemas.openxmlformats.org/officeDocument/2006/relationships/hyperlink" Target="https://podminky.urs.cz/item/CS_URS_2023_01/457571114" TargetMode="External" /><Relationship Id="rId9" Type="http://schemas.openxmlformats.org/officeDocument/2006/relationships/hyperlink" Target="https://podminky.urs.cz/item/CS_URS_2023_01/462514161" TargetMode="External" /><Relationship Id="rId10" Type="http://schemas.openxmlformats.org/officeDocument/2006/relationships/hyperlink" Target="https://podminky.urs.cz/item/CS_URS_2023_01/462514162" TargetMode="External" /><Relationship Id="rId11" Type="http://schemas.openxmlformats.org/officeDocument/2006/relationships/hyperlink" Target="https://podminky.urs.cz/item/CS_URS_2023_01/462514169" TargetMode="External" /><Relationship Id="rId12" Type="http://schemas.openxmlformats.org/officeDocument/2006/relationships/hyperlink" Target="https://podminky.urs.cz/item/CS_URS_2023_01/463211152" TargetMode="External" /><Relationship Id="rId13" Type="http://schemas.openxmlformats.org/officeDocument/2006/relationships/hyperlink" Target="https://podminky.urs.cz/item/CS_URS_2023_01/966071822" TargetMode="External" /><Relationship Id="rId14" Type="http://schemas.openxmlformats.org/officeDocument/2006/relationships/hyperlink" Target="https://podminky.urs.cz/item/CS_URS_2023_01/99833101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151104" TargetMode="External" /><Relationship Id="rId2" Type="http://schemas.openxmlformats.org/officeDocument/2006/relationships/hyperlink" Target="https://podminky.urs.cz/item/CS_URS_2023_01/162351103" TargetMode="External" /><Relationship Id="rId3" Type="http://schemas.openxmlformats.org/officeDocument/2006/relationships/hyperlink" Target="https://podminky.urs.cz/item/CS_URS_2023_01/171251101" TargetMode="External" /><Relationship Id="rId4" Type="http://schemas.openxmlformats.org/officeDocument/2006/relationships/hyperlink" Target="https://podminky.urs.cz/item/CS_URS_2023_01/181951112" TargetMode="External" /><Relationship Id="rId5" Type="http://schemas.openxmlformats.org/officeDocument/2006/relationships/hyperlink" Target="https://podminky.urs.cz/item/CS_URS_2023_01/564752111" TargetMode="External" /><Relationship Id="rId6" Type="http://schemas.openxmlformats.org/officeDocument/2006/relationships/hyperlink" Target="https://podminky.urs.cz/item/CS_URS_2023_01/564831111" TargetMode="External" /><Relationship Id="rId7" Type="http://schemas.openxmlformats.org/officeDocument/2006/relationships/hyperlink" Target="https://podminky.urs.cz/item/CS_URS_2023_01/571907115" TargetMode="External" /><Relationship Id="rId8" Type="http://schemas.openxmlformats.org/officeDocument/2006/relationships/hyperlink" Target="https://podminky.urs.cz/item/CS_URS_2023_01/99822511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3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101102" TargetMode="External" /><Relationship Id="rId4" Type="http://schemas.openxmlformats.org/officeDocument/2006/relationships/hyperlink" Target="https://podminky.urs.cz/item/CS_URS_2023_01/112101103" TargetMode="External" /><Relationship Id="rId5" Type="http://schemas.openxmlformats.org/officeDocument/2006/relationships/hyperlink" Target="https://podminky.urs.cz/item/CS_URS_2023_01/112101104" TargetMode="External" /><Relationship Id="rId6" Type="http://schemas.openxmlformats.org/officeDocument/2006/relationships/hyperlink" Target="https://podminky.urs.cz/item/CS_URS_2023_01/112251101" TargetMode="External" /><Relationship Id="rId7" Type="http://schemas.openxmlformats.org/officeDocument/2006/relationships/hyperlink" Target="https://podminky.urs.cz/item/CS_URS_2023_01/112251102" TargetMode="External" /><Relationship Id="rId8" Type="http://schemas.openxmlformats.org/officeDocument/2006/relationships/hyperlink" Target="https://podminky.urs.cz/item/CS_URS_2023_01/112251103" TargetMode="External" /><Relationship Id="rId9" Type="http://schemas.openxmlformats.org/officeDocument/2006/relationships/hyperlink" Target="https://podminky.urs.cz/item/CS_URS_2023_01/112251104" TargetMode="External" /><Relationship Id="rId10" Type="http://schemas.openxmlformats.org/officeDocument/2006/relationships/hyperlink" Target="https://podminky.urs.cz/item/CS_URS_2023_01/162201411" TargetMode="External" /><Relationship Id="rId11" Type="http://schemas.openxmlformats.org/officeDocument/2006/relationships/hyperlink" Target="https://podminky.urs.cz/item/CS_URS_2023_01/162201412" TargetMode="External" /><Relationship Id="rId12" Type="http://schemas.openxmlformats.org/officeDocument/2006/relationships/hyperlink" Target="https://podminky.urs.cz/item/CS_URS_2023_01/162201413" TargetMode="External" /><Relationship Id="rId13" Type="http://schemas.openxmlformats.org/officeDocument/2006/relationships/hyperlink" Target="https://podminky.urs.cz/item/CS_URS_2023_01/162201414" TargetMode="External" /><Relationship Id="rId1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ROUND(AX94,2)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ROUND(AY94,2)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51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1"/>
    </row>
    <row r="35" spans="1:59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G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G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G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G75" s="38"/>
    </row>
    <row r="76" spans="1:59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G76" s="38"/>
    </row>
    <row r="77" spans="1:59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G77" s="38"/>
    </row>
    <row r="81" spans="1:59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G81" s="38"/>
    </row>
    <row r="82" spans="1:59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G82" s="38"/>
    </row>
    <row r="83" spans="1:59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G83" s="38"/>
    </row>
    <row r="84" spans="1:59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2034/20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pans="1:59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OPEVNĚNÍ BŘEHŮ ŠTĚRKOVIŠTĚ V OTROKOVICÍCH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pans="1:59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G86" s="38"/>
    </row>
    <row r="87" spans="1:59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Otrokovice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10. 9. 2020</v>
      </c>
      <c r="AN87" s="79"/>
      <c r="AO87" s="40"/>
      <c r="AP87" s="40"/>
      <c r="AQ87" s="40"/>
      <c r="AR87" s="44"/>
      <c r="BG87" s="38"/>
    </row>
    <row r="88" spans="1:59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G88" s="38"/>
    </row>
    <row r="89" spans="1:59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Otrokovice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VZD Invest,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8"/>
    </row>
    <row r="90" spans="1:59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8"/>
    </row>
    <row r="91" spans="1:59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8"/>
    </row>
    <row r="92" spans="1:59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1" t="s">
        <v>73</v>
      </c>
      <c r="BE92" s="101" t="s">
        <v>74</v>
      </c>
      <c r="BF92" s="102" t="s">
        <v>75</v>
      </c>
      <c r="BG92" s="38"/>
    </row>
    <row r="93" spans="1:59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ROUND(SUM(AT95:AT98),2)</f>
        <v>0</v>
      </c>
      <c r="AU94" s="115">
        <f>ROUND(SUM(AU95:AU98),2)</f>
        <v>0</v>
      </c>
      <c r="AV94" s="115">
        <f>ROUND(SUM(AX94:AY94),2)</f>
        <v>0</v>
      </c>
      <c r="AW94" s="116">
        <f>ROUND(SUM(AW95:AW98),5)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ROUND(SUM(BB95:BB98),2)</f>
        <v>0</v>
      </c>
      <c r="BC94" s="115">
        <f>ROUND(SUM(BC95:BC98),2)</f>
        <v>0</v>
      </c>
      <c r="BD94" s="115">
        <f>ROUND(SUM(BD95:BD98),2)</f>
        <v>0</v>
      </c>
      <c r="BE94" s="115">
        <f>ROUND(SUM(BE95:BE98),2)</f>
        <v>0</v>
      </c>
      <c r="BF94" s="117">
        <f>ROUND(SUM(BF95:BF98),2)</f>
        <v>0</v>
      </c>
      <c r="BG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6</v>
      </c>
      <c r="BX94" s="118" t="s">
        <v>81</v>
      </c>
      <c r="CL94" s="118" t="s">
        <v>1</v>
      </c>
    </row>
    <row r="95" spans="1:91" s="7" customFormat="1" ht="24.7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- 02 - OPEVNĚNÍ BŘEHU ...'!K32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85</v>
      </c>
      <c r="AR95" s="127"/>
      <c r="AS95" s="128">
        <f>'SO - 02 - OPEVNĚNÍ BŘEHU ...'!K30</f>
        <v>0</v>
      </c>
      <c r="AT95" s="129">
        <f>'SO - 02 - OPEVNĚNÍ BŘEHU ...'!K31</f>
        <v>0</v>
      </c>
      <c r="AU95" s="129">
        <v>0</v>
      </c>
      <c r="AV95" s="129">
        <f>ROUND(SUM(AX95:AY95),2)</f>
        <v>0</v>
      </c>
      <c r="AW95" s="130">
        <f>'SO - 02 - OPEVNĚNÍ BŘEHU ...'!T122</f>
        <v>0</v>
      </c>
      <c r="AX95" s="129">
        <f>'SO - 02 - OPEVNĚNÍ BŘEHU ...'!K35</f>
        <v>0</v>
      </c>
      <c r="AY95" s="129">
        <f>'SO - 02 - OPEVNĚNÍ BŘEHU ...'!K36</f>
        <v>0</v>
      </c>
      <c r="AZ95" s="129">
        <f>'SO - 02 - OPEVNĚNÍ BŘEHU ...'!K37</f>
        <v>0</v>
      </c>
      <c r="BA95" s="129">
        <f>'SO - 02 - OPEVNĚNÍ BŘEHU ...'!K38</f>
        <v>0</v>
      </c>
      <c r="BB95" s="129">
        <f>'SO - 02 - OPEVNĚNÍ BŘEHU ...'!F35</f>
        <v>0</v>
      </c>
      <c r="BC95" s="129">
        <f>'SO - 02 - OPEVNĚNÍ BŘEHU ...'!F36</f>
        <v>0</v>
      </c>
      <c r="BD95" s="129">
        <f>'SO - 02 - OPEVNĚNÍ BŘEHU ...'!F37</f>
        <v>0</v>
      </c>
      <c r="BE95" s="129">
        <f>'SO - 02 - OPEVNĚNÍ BŘEHU ...'!F38</f>
        <v>0</v>
      </c>
      <c r="BF95" s="131">
        <f>'SO - 02 - OPEVNĚNÍ BŘEHU ...'!F39</f>
        <v>0</v>
      </c>
      <c r="BG95" s="7"/>
      <c r="BT95" s="132" t="s">
        <v>86</v>
      </c>
      <c r="BV95" s="132" t="s">
        <v>80</v>
      </c>
      <c r="BW95" s="132" t="s">
        <v>87</v>
      </c>
      <c r="BX95" s="132" t="s">
        <v>6</v>
      </c>
      <c r="CL95" s="132" t="s">
        <v>1</v>
      </c>
      <c r="CM95" s="132" t="s">
        <v>88</v>
      </c>
    </row>
    <row r="96" spans="1:91" s="7" customFormat="1" ht="24.7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- 03 - MLATOVÁ CESTA'!K32</f>
        <v>0</v>
      </c>
      <c r="AH96" s="124"/>
      <c r="AI96" s="124"/>
      <c r="AJ96" s="124"/>
      <c r="AK96" s="124"/>
      <c r="AL96" s="124"/>
      <c r="AM96" s="124"/>
      <c r="AN96" s="125">
        <f>SUM(AG96,AV96)</f>
        <v>0</v>
      </c>
      <c r="AO96" s="124"/>
      <c r="AP96" s="124"/>
      <c r="AQ96" s="126" t="s">
        <v>85</v>
      </c>
      <c r="AR96" s="127"/>
      <c r="AS96" s="128">
        <f>'SO - 03 - MLATOVÁ CESTA'!K30</f>
        <v>0</v>
      </c>
      <c r="AT96" s="129">
        <f>'SO - 03 - MLATOVÁ CESTA'!K31</f>
        <v>0</v>
      </c>
      <c r="AU96" s="129">
        <v>0</v>
      </c>
      <c r="AV96" s="129">
        <f>ROUND(SUM(AX96:AY96),2)</f>
        <v>0</v>
      </c>
      <c r="AW96" s="130">
        <f>'SO - 03 - MLATOVÁ CESTA'!T120</f>
        <v>0</v>
      </c>
      <c r="AX96" s="129">
        <f>'SO - 03 - MLATOVÁ CESTA'!K35</f>
        <v>0</v>
      </c>
      <c r="AY96" s="129">
        <f>'SO - 03 - MLATOVÁ CESTA'!K36</f>
        <v>0</v>
      </c>
      <c r="AZ96" s="129">
        <f>'SO - 03 - MLATOVÁ CESTA'!K37</f>
        <v>0</v>
      </c>
      <c r="BA96" s="129">
        <f>'SO - 03 - MLATOVÁ CESTA'!K38</f>
        <v>0</v>
      </c>
      <c r="BB96" s="129">
        <f>'SO - 03 - MLATOVÁ CESTA'!F35</f>
        <v>0</v>
      </c>
      <c r="BC96" s="129">
        <f>'SO - 03 - MLATOVÁ CESTA'!F36</f>
        <v>0</v>
      </c>
      <c r="BD96" s="129">
        <f>'SO - 03 - MLATOVÁ CESTA'!F37</f>
        <v>0</v>
      </c>
      <c r="BE96" s="129">
        <f>'SO - 03 - MLATOVÁ CESTA'!F38</f>
        <v>0</v>
      </c>
      <c r="BF96" s="131">
        <f>'SO - 03 - MLATOVÁ CESTA'!F39</f>
        <v>0</v>
      </c>
      <c r="BG96" s="7"/>
      <c r="BT96" s="132" t="s">
        <v>86</v>
      </c>
      <c r="BV96" s="132" t="s">
        <v>80</v>
      </c>
      <c r="BW96" s="132" t="s">
        <v>91</v>
      </c>
      <c r="BX96" s="132" t="s">
        <v>6</v>
      </c>
      <c r="CL96" s="132" t="s">
        <v>1</v>
      </c>
      <c r="CM96" s="132" t="s">
        <v>88</v>
      </c>
    </row>
    <row r="97" spans="1:91" s="7" customFormat="1" ht="24.7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- 04 - VEGETAČNÍ ÚPRAVY'!K32</f>
        <v>0</v>
      </c>
      <c r="AH97" s="124"/>
      <c r="AI97" s="124"/>
      <c r="AJ97" s="124"/>
      <c r="AK97" s="124"/>
      <c r="AL97" s="124"/>
      <c r="AM97" s="124"/>
      <c r="AN97" s="125">
        <f>SUM(AG97,AV97)</f>
        <v>0</v>
      </c>
      <c r="AO97" s="124"/>
      <c r="AP97" s="124"/>
      <c r="AQ97" s="126" t="s">
        <v>85</v>
      </c>
      <c r="AR97" s="127"/>
      <c r="AS97" s="128">
        <f>'SO - 04 - VEGETAČNÍ ÚPRAVY'!K30</f>
        <v>0</v>
      </c>
      <c r="AT97" s="129">
        <f>'SO - 04 - VEGETAČNÍ ÚPRAVY'!K31</f>
        <v>0</v>
      </c>
      <c r="AU97" s="129">
        <v>0</v>
      </c>
      <c r="AV97" s="129">
        <f>ROUND(SUM(AX97:AY97),2)</f>
        <v>0</v>
      </c>
      <c r="AW97" s="130">
        <f>'SO - 04 - VEGETAČNÍ ÚPRAVY'!T118</f>
        <v>0</v>
      </c>
      <c r="AX97" s="129">
        <f>'SO - 04 - VEGETAČNÍ ÚPRAVY'!K35</f>
        <v>0</v>
      </c>
      <c r="AY97" s="129">
        <f>'SO - 04 - VEGETAČNÍ ÚPRAVY'!K36</f>
        <v>0</v>
      </c>
      <c r="AZ97" s="129">
        <f>'SO - 04 - VEGETAČNÍ ÚPRAVY'!K37</f>
        <v>0</v>
      </c>
      <c r="BA97" s="129">
        <f>'SO - 04 - VEGETAČNÍ ÚPRAVY'!K38</f>
        <v>0</v>
      </c>
      <c r="BB97" s="129">
        <f>'SO - 04 - VEGETAČNÍ ÚPRAVY'!F35</f>
        <v>0</v>
      </c>
      <c r="BC97" s="129">
        <f>'SO - 04 - VEGETAČNÍ ÚPRAVY'!F36</f>
        <v>0</v>
      </c>
      <c r="BD97" s="129">
        <f>'SO - 04 - VEGETAČNÍ ÚPRAVY'!F37</f>
        <v>0</v>
      </c>
      <c r="BE97" s="129">
        <f>'SO - 04 - VEGETAČNÍ ÚPRAVY'!F38</f>
        <v>0</v>
      </c>
      <c r="BF97" s="131">
        <f>'SO - 04 - VEGETAČNÍ ÚPRAVY'!F39</f>
        <v>0</v>
      </c>
      <c r="BG97" s="7"/>
      <c r="BT97" s="132" t="s">
        <v>86</v>
      </c>
      <c r="BV97" s="132" t="s">
        <v>80</v>
      </c>
      <c r="BW97" s="132" t="s">
        <v>94</v>
      </c>
      <c r="BX97" s="132" t="s">
        <v>6</v>
      </c>
      <c r="CL97" s="132" t="s">
        <v>1</v>
      </c>
      <c r="CM97" s="132" t="s">
        <v>88</v>
      </c>
    </row>
    <row r="98" spans="1:91" s="7" customFormat="1" ht="16.5" customHeight="1">
      <c r="A98" s="120" t="s">
        <v>82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'VRN - VEDLEJŠÍ ROZPOČTOVÉ...'!K32</f>
        <v>0</v>
      </c>
      <c r="AH98" s="124"/>
      <c r="AI98" s="124"/>
      <c r="AJ98" s="124"/>
      <c r="AK98" s="124"/>
      <c r="AL98" s="124"/>
      <c r="AM98" s="124"/>
      <c r="AN98" s="125">
        <f>SUM(AG98,AV98)</f>
        <v>0</v>
      </c>
      <c r="AO98" s="124"/>
      <c r="AP98" s="124"/>
      <c r="AQ98" s="126" t="s">
        <v>85</v>
      </c>
      <c r="AR98" s="127"/>
      <c r="AS98" s="133">
        <f>'VRN - VEDLEJŠÍ ROZPOČTOVÉ...'!K30</f>
        <v>0</v>
      </c>
      <c r="AT98" s="134">
        <f>'VRN - VEDLEJŠÍ ROZPOČTOVÉ...'!K31</f>
        <v>0</v>
      </c>
      <c r="AU98" s="134">
        <v>0</v>
      </c>
      <c r="AV98" s="134">
        <f>ROUND(SUM(AX98:AY98),2)</f>
        <v>0</v>
      </c>
      <c r="AW98" s="135">
        <f>'VRN - VEDLEJŠÍ ROZPOČTOVÉ...'!T117</f>
        <v>0</v>
      </c>
      <c r="AX98" s="134">
        <f>'VRN - VEDLEJŠÍ ROZPOČTOVÉ...'!K35</f>
        <v>0</v>
      </c>
      <c r="AY98" s="134">
        <f>'VRN - VEDLEJŠÍ ROZPOČTOVÉ...'!K36</f>
        <v>0</v>
      </c>
      <c r="AZ98" s="134">
        <f>'VRN - VEDLEJŠÍ ROZPOČTOVÉ...'!K37</f>
        <v>0</v>
      </c>
      <c r="BA98" s="134">
        <f>'VRN - VEDLEJŠÍ ROZPOČTOVÉ...'!K38</f>
        <v>0</v>
      </c>
      <c r="BB98" s="134">
        <f>'VRN - VEDLEJŠÍ ROZPOČTOVÉ...'!F35</f>
        <v>0</v>
      </c>
      <c r="BC98" s="134">
        <f>'VRN - VEDLEJŠÍ ROZPOČTOVÉ...'!F36</f>
        <v>0</v>
      </c>
      <c r="BD98" s="134">
        <f>'VRN - VEDLEJŠÍ ROZPOČTOVÉ...'!F37</f>
        <v>0</v>
      </c>
      <c r="BE98" s="134">
        <f>'VRN - VEDLEJŠÍ ROZPOČTOVÉ...'!F38</f>
        <v>0</v>
      </c>
      <c r="BF98" s="136">
        <f>'VRN - VEDLEJŠÍ ROZPOČTOVÉ...'!F39</f>
        <v>0</v>
      </c>
      <c r="BG98" s="7"/>
      <c r="BT98" s="132" t="s">
        <v>86</v>
      </c>
      <c r="BV98" s="132" t="s">
        <v>80</v>
      </c>
      <c r="BW98" s="132" t="s">
        <v>97</v>
      </c>
      <c r="BX98" s="132" t="s">
        <v>6</v>
      </c>
      <c r="CL98" s="132" t="s">
        <v>1</v>
      </c>
      <c r="CM98" s="132" t="s">
        <v>88</v>
      </c>
    </row>
    <row r="99" spans="1:59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</row>
    <row r="100" spans="1:59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SO - 02 - OPEVNĚNÍ BŘEHU ...'!C2" display="/"/>
    <hyperlink ref="A96" location="'SO - 03 - MLATOVÁ CESTA'!C2" display="/"/>
    <hyperlink ref="A97" location="'SO - 04 - VEGETAČNÍ ÚPRAVY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88</v>
      </c>
    </row>
    <row r="4" spans="2:46" s="1" customFormat="1" ht="24.95" customHeight="1">
      <c r="B4" s="20"/>
      <c r="D4" s="139" t="s">
        <v>98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OPEVNĚNÍ BŘEHŮ ŠTĚRKOVIŠTĚ V OTROKOVICÍCH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99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100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10. 9. 2020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1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26</v>
      </c>
      <c r="J20" s="144" t="s">
        <v>1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28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28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101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102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36</v>
      </c>
      <c r="E32" s="38"/>
      <c r="F32" s="38"/>
      <c r="G32" s="38"/>
      <c r="H32" s="38"/>
      <c r="I32" s="38"/>
      <c r="J32" s="38"/>
      <c r="K32" s="153">
        <f>ROUND(K122,2)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38</v>
      </c>
      <c r="G34" s="38"/>
      <c r="H34" s="38"/>
      <c r="I34" s="154" t="s">
        <v>37</v>
      </c>
      <c r="J34" s="38"/>
      <c r="K34" s="154" t="s">
        <v>39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40</v>
      </c>
      <c r="E35" s="141" t="s">
        <v>41</v>
      </c>
      <c r="F35" s="151">
        <f>ROUND((SUM(BE122:BE259)),2)</f>
        <v>0</v>
      </c>
      <c r="G35" s="38"/>
      <c r="H35" s="38"/>
      <c r="I35" s="156">
        <v>0.21</v>
      </c>
      <c r="J35" s="38"/>
      <c r="K35" s="151">
        <f>ROUND(((SUM(BE122:BE259))*I35),2)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1">
        <f>ROUND((SUM(BF122:BF259)),2)</f>
        <v>0</v>
      </c>
      <c r="G36" s="38"/>
      <c r="H36" s="38"/>
      <c r="I36" s="156">
        <v>0.15</v>
      </c>
      <c r="J36" s="38"/>
      <c r="K36" s="151">
        <f>ROUND(((SUM(BF122:BF259))*I36),2)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1">
        <f>ROUND((SUM(BG122:BG259)),2)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1">
        <f>ROUND((SUM(BH122:BH259)),2)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1">
        <f>ROUND((SUM(BI122:BI259)),2)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OPEVNĚNÍ BŘEHŮ ŠTĚRKOVIŠTĚ V OTROKOVICÍCH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- 02 - OPEVNĚNÍ BŘEHU V KM 0,420-0,750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Otrokovice</v>
      </c>
      <c r="G89" s="40"/>
      <c r="H89" s="40"/>
      <c r="I89" s="32" t="s">
        <v>23</v>
      </c>
      <c r="J89" s="79" t="str">
        <f>IF(J12="","",J12)</f>
        <v>10. 9. 2020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Otrokovice</v>
      </c>
      <c r="G91" s="40"/>
      <c r="H91" s="40"/>
      <c r="I91" s="32" t="s">
        <v>31</v>
      </c>
      <c r="J91" s="36" t="str">
        <f>E21</f>
        <v>VZD Invest, s.r.o.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104</v>
      </c>
      <c r="D94" s="177"/>
      <c r="E94" s="177"/>
      <c r="F94" s="177"/>
      <c r="G94" s="177"/>
      <c r="H94" s="177"/>
      <c r="I94" s="178" t="s">
        <v>105</v>
      </c>
      <c r="J94" s="178" t="s">
        <v>106</v>
      </c>
      <c r="K94" s="178" t="s">
        <v>107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108</v>
      </c>
      <c r="D96" s="40"/>
      <c r="E96" s="40"/>
      <c r="F96" s="40"/>
      <c r="G96" s="40"/>
      <c r="H96" s="40"/>
      <c r="I96" s="110">
        <f>Q122</f>
        <v>0</v>
      </c>
      <c r="J96" s="110">
        <f>R122</f>
        <v>0</v>
      </c>
      <c r="K96" s="110">
        <f>K122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80"/>
      <c r="C97" s="181"/>
      <c r="D97" s="182" t="s">
        <v>110</v>
      </c>
      <c r="E97" s="183"/>
      <c r="F97" s="183"/>
      <c r="G97" s="183"/>
      <c r="H97" s="183"/>
      <c r="I97" s="184">
        <f>Q123</f>
        <v>0</v>
      </c>
      <c r="J97" s="184">
        <f>R123</f>
        <v>0</v>
      </c>
      <c r="K97" s="184">
        <f>K123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111</v>
      </c>
      <c r="E98" s="189"/>
      <c r="F98" s="189"/>
      <c r="G98" s="189"/>
      <c r="H98" s="189"/>
      <c r="I98" s="190">
        <f>Q124</f>
        <v>0</v>
      </c>
      <c r="J98" s="190">
        <f>R124</f>
        <v>0</v>
      </c>
      <c r="K98" s="190">
        <f>K124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112</v>
      </c>
      <c r="E99" s="189"/>
      <c r="F99" s="189"/>
      <c r="G99" s="189"/>
      <c r="H99" s="189"/>
      <c r="I99" s="190">
        <f>Q170</f>
        <v>0</v>
      </c>
      <c r="J99" s="190">
        <f>R170</f>
        <v>0</v>
      </c>
      <c r="K99" s="190">
        <f>K170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113</v>
      </c>
      <c r="E100" s="189"/>
      <c r="F100" s="189"/>
      <c r="G100" s="189"/>
      <c r="H100" s="189"/>
      <c r="I100" s="190">
        <f>Q212</f>
        <v>0</v>
      </c>
      <c r="J100" s="190">
        <f>R212</f>
        <v>0</v>
      </c>
      <c r="K100" s="190">
        <f>K212</f>
        <v>0</v>
      </c>
      <c r="L100" s="187"/>
      <c r="M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114</v>
      </c>
      <c r="E101" s="189"/>
      <c r="F101" s="189"/>
      <c r="G101" s="189"/>
      <c r="H101" s="189"/>
      <c r="I101" s="190">
        <f>Q243</f>
        <v>0</v>
      </c>
      <c r="J101" s="190">
        <f>R243</f>
        <v>0</v>
      </c>
      <c r="K101" s="190">
        <f>K243</f>
        <v>0</v>
      </c>
      <c r="L101" s="187"/>
      <c r="M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115</v>
      </c>
      <c r="E102" s="189"/>
      <c r="F102" s="189"/>
      <c r="G102" s="189"/>
      <c r="H102" s="189"/>
      <c r="I102" s="190">
        <f>Q256</f>
        <v>0</v>
      </c>
      <c r="J102" s="190">
        <f>R256</f>
        <v>0</v>
      </c>
      <c r="K102" s="190">
        <f>K256</f>
        <v>0</v>
      </c>
      <c r="L102" s="187"/>
      <c r="M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116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5" t="str">
        <f>E7</f>
        <v>OPEVNĚNÍ BŘEHŮ ŠTĚRKOVIŠTĚ V OTROKOVICÍCH</v>
      </c>
      <c r="F112" s="32"/>
      <c r="G112" s="32"/>
      <c r="H112" s="32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99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- 02 - OPEVNĚNÍ BŘEHU V KM 0,420-0,750</v>
      </c>
      <c r="F114" s="40"/>
      <c r="G114" s="40"/>
      <c r="H114" s="40"/>
      <c r="I114" s="40"/>
      <c r="J114" s="40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21</v>
      </c>
      <c r="D116" s="40"/>
      <c r="E116" s="40"/>
      <c r="F116" s="27" t="str">
        <f>F12</f>
        <v>Otrokovice</v>
      </c>
      <c r="G116" s="40"/>
      <c r="H116" s="40"/>
      <c r="I116" s="32" t="s">
        <v>23</v>
      </c>
      <c r="J116" s="79" t="str">
        <f>IF(J12="","",J12)</f>
        <v>10. 9. 2020</v>
      </c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25</v>
      </c>
      <c r="D118" s="40"/>
      <c r="E118" s="40"/>
      <c r="F118" s="27" t="str">
        <f>E15</f>
        <v>Město Otrokovice</v>
      </c>
      <c r="G118" s="40"/>
      <c r="H118" s="40"/>
      <c r="I118" s="32" t="s">
        <v>31</v>
      </c>
      <c r="J118" s="36" t="str">
        <f>E21</f>
        <v>VZD Invest, s.r.o.</v>
      </c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 xml:space="preserve"> </v>
      </c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2"/>
      <c r="B121" s="193"/>
      <c r="C121" s="194" t="s">
        <v>117</v>
      </c>
      <c r="D121" s="195" t="s">
        <v>61</v>
      </c>
      <c r="E121" s="195" t="s">
        <v>57</v>
      </c>
      <c r="F121" s="195" t="s">
        <v>58</v>
      </c>
      <c r="G121" s="195" t="s">
        <v>118</v>
      </c>
      <c r="H121" s="195" t="s">
        <v>119</v>
      </c>
      <c r="I121" s="195" t="s">
        <v>120</v>
      </c>
      <c r="J121" s="195" t="s">
        <v>121</v>
      </c>
      <c r="K121" s="195" t="s">
        <v>107</v>
      </c>
      <c r="L121" s="196" t="s">
        <v>122</v>
      </c>
      <c r="M121" s="197"/>
      <c r="N121" s="100" t="s">
        <v>1</v>
      </c>
      <c r="O121" s="101" t="s">
        <v>40</v>
      </c>
      <c r="P121" s="101" t="s">
        <v>123</v>
      </c>
      <c r="Q121" s="101" t="s">
        <v>124</v>
      </c>
      <c r="R121" s="101" t="s">
        <v>125</v>
      </c>
      <c r="S121" s="101" t="s">
        <v>126</v>
      </c>
      <c r="T121" s="101" t="s">
        <v>127</v>
      </c>
      <c r="U121" s="101" t="s">
        <v>128</v>
      </c>
      <c r="V121" s="101" t="s">
        <v>129</v>
      </c>
      <c r="W121" s="101" t="s">
        <v>130</v>
      </c>
      <c r="X121" s="102" t="s">
        <v>131</v>
      </c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8"/>
      <c r="B122" s="39"/>
      <c r="C122" s="107" t="s">
        <v>132</v>
      </c>
      <c r="D122" s="40"/>
      <c r="E122" s="40"/>
      <c r="F122" s="40"/>
      <c r="G122" s="40"/>
      <c r="H122" s="40"/>
      <c r="I122" s="40"/>
      <c r="J122" s="40"/>
      <c r="K122" s="198">
        <f>BK122</f>
        <v>0</v>
      </c>
      <c r="L122" s="40"/>
      <c r="M122" s="44"/>
      <c r="N122" s="103"/>
      <c r="O122" s="199"/>
      <c r="P122" s="104"/>
      <c r="Q122" s="200">
        <f>Q123</f>
        <v>0</v>
      </c>
      <c r="R122" s="200">
        <f>R123</f>
        <v>0</v>
      </c>
      <c r="S122" s="104"/>
      <c r="T122" s="201">
        <f>T123</f>
        <v>0</v>
      </c>
      <c r="U122" s="104"/>
      <c r="V122" s="201">
        <f>V123</f>
        <v>2515.21694</v>
      </c>
      <c r="W122" s="104"/>
      <c r="X122" s="202">
        <f>X123</f>
        <v>0.7985599999999999</v>
      </c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109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77</v>
      </c>
      <c r="E123" s="207" t="s">
        <v>133</v>
      </c>
      <c r="F123" s="207" t="s">
        <v>134</v>
      </c>
      <c r="G123" s="205"/>
      <c r="H123" s="205"/>
      <c r="I123" s="208"/>
      <c r="J123" s="208"/>
      <c r="K123" s="209">
        <f>BK123</f>
        <v>0</v>
      </c>
      <c r="L123" s="205"/>
      <c r="M123" s="210"/>
      <c r="N123" s="211"/>
      <c r="O123" s="212"/>
      <c r="P123" s="212"/>
      <c r="Q123" s="213">
        <f>Q124+Q170+Q212+Q243+Q256</f>
        <v>0</v>
      </c>
      <c r="R123" s="213">
        <f>R124+R170+R212+R243+R256</f>
        <v>0</v>
      </c>
      <c r="S123" s="212"/>
      <c r="T123" s="214">
        <f>T124+T170+T212+T243+T256</f>
        <v>0</v>
      </c>
      <c r="U123" s="212"/>
      <c r="V123" s="214">
        <f>V124+V170+V212+V243+V256</f>
        <v>2515.21694</v>
      </c>
      <c r="W123" s="212"/>
      <c r="X123" s="215">
        <f>X124+X170+X212+X243+X256</f>
        <v>0.7985599999999999</v>
      </c>
      <c r="Y123" s="12"/>
      <c r="Z123" s="12"/>
      <c r="AA123" s="12"/>
      <c r="AB123" s="12"/>
      <c r="AC123" s="12"/>
      <c r="AD123" s="12"/>
      <c r="AE123" s="12"/>
      <c r="AR123" s="216" t="s">
        <v>86</v>
      </c>
      <c r="AT123" s="217" t="s">
        <v>77</v>
      </c>
      <c r="AU123" s="217" t="s">
        <v>78</v>
      </c>
      <c r="AY123" s="216" t="s">
        <v>135</v>
      </c>
      <c r="BK123" s="218">
        <f>BK124+BK170+BK212+BK243+BK256</f>
        <v>0</v>
      </c>
    </row>
    <row r="124" spans="1:63" s="12" customFormat="1" ht="22.8" customHeight="1">
      <c r="A124" s="12"/>
      <c r="B124" s="204"/>
      <c r="C124" s="205"/>
      <c r="D124" s="206" t="s">
        <v>77</v>
      </c>
      <c r="E124" s="219" t="s">
        <v>86</v>
      </c>
      <c r="F124" s="219" t="s">
        <v>136</v>
      </c>
      <c r="G124" s="205"/>
      <c r="H124" s="205"/>
      <c r="I124" s="208"/>
      <c r="J124" s="208"/>
      <c r="K124" s="220">
        <f>BK124</f>
        <v>0</v>
      </c>
      <c r="L124" s="205"/>
      <c r="M124" s="210"/>
      <c r="N124" s="211"/>
      <c r="O124" s="212"/>
      <c r="P124" s="212"/>
      <c r="Q124" s="213">
        <f>SUM(Q125:Q169)</f>
        <v>0</v>
      </c>
      <c r="R124" s="213">
        <f>SUM(R125:R169)</f>
        <v>0</v>
      </c>
      <c r="S124" s="212"/>
      <c r="T124" s="214">
        <f>SUM(T125:T169)</f>
        <v>0</v>
      </c>
      <c r="U124" s="212"/>
      <c r="V124" s="214">
        <f>SUM(V125:V169)</f>
        <v>0.029700000000000004</v>
      </c>
      <c r="W124" s="212"/>
      <c r="X124" s="215">
        <f>SUM(X125:X169)</f>
        <v>0</v>
      </c>
      <c r="Y124" s="12"/>
      <c r="Z124" s="12"/>
      <c r="AA124" s="12"/>
      <c r="AB124" s="12"/>
      <c r="AC124" s="12"/>
      <c r="AD124" s="12"/>
      <c r="AE124" s="12"/>
      <c r="AR124" s="216" t="s">
        <v>86</v>
      </c>
      <c r="AT124" s="217" t="s">
        <v>77</v>
      </c>
      <c r="AU124" s="217" t="s">
        <v>86</v>
      </c>
      <c r="AY124" s="216" t="s">
        <v>135</v>
      </c>
      <c r="BK124" s="218">
        <f>SUM(BK125:BK169)</f>
        <v>0</v>
      </c>
    </row>
    <row r="125" spans="1:65" s="2" customFormat="1" ht="37.8" customHeight="1">
      <c r="A125" s="38"/>
      <c r="B125" s="39"/>
      <c r="C125" s="221" t="s">
        <v>86</v>
      </c>
      <c r="D125" s="221" t="s">
        <v>137</v>
      </c>
      <c r="E125" s="222" t="s">
        <v>138</v>
      </c>
      <c r="F125" s="223" t="s">
        <v>139</v>
      </c>
      <c r="G125" s="224" t="s">
        <v>140</v>
      </c>
      <c r="H125" s="225">
        <v>730</v>
      </c>
      <c r="I125" s="226"/>
      <c r="J125" s="226"/>
      <c r="K125" s="227">
        <f>ROUND(P125*H125,2)</f>
        <v>0</v>
      </c>
      <c r="L125" s="223" t="s">
        <v>141</v>
      </c>
      <c r="M125" s="44"/>
      <c r="N125" s="228" t="s">
        <v>1</v>
      </c>
      <c r="O125" s="229" t="s">
        <v>41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91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38"/>
      <c r="Z125" s="38"/>
      <c r="AA125" s="38"/>
      <c r="AB125" s="38"/>
      <c r="AC125" s="38"/>
      <c r="AD125" s="38"/>
      <c r="AE125" s="38"/>
      <c r="AR125" s="233" t="s">
        <v>142</v>
      </c>
      <c r="AT125" s="233" t="s">
        <v>137</v>
      </c>
      <c r="AU125" s="233" t="s">
        <v>88</v>
      </c>
      <c r="AY125" s="17" t="s">
        <v>135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7" t="s">
        <v>86</v>
      </c>
      <c r="BK125" s="234">
        <f>ROUND(P125*H125,2)</f>
        <v>0</v>
      </c>
      <c r="BL125" s="17" t="s">
        <v>142</v>
      </c>
      <c r="BM125" s="233" t="s">
        <v>143</v>
      </c>
    </row>
    <row r="126" spans="1:47" s="2" customFormat="1" ht="12">
      <c r="A126" s="38"/>
      <c r="B126" s="39"/>
      <c r="C126" s="40"/>
      <c r="D126" s="235" t="s">
        <v>144</v>
      </c>
      <c r="E126" s="40"/>
      <c r="F126" s="236" t="s">
        <v>145</v>
      </c>
      <c r="G126" s="40"/>
      <c r="H126" s="40"/>
      <c r="I126" s="237"/>
      <c r="J126" s="237"/>
      <c r="K126" s="40"/>
      <c r="L126" s="40"/>
      <c r="M126" s="44"/>
      <c r="N126" s="238"/>
      <c r="O126" s="239"/>
      <c r="P126" s="91"/>
      <c r="Q126" s="91"/>
      <c r="R126" s="91"/>
      <c r="S126" s="91"/>
      <c r="T126" s="91"/>
      <c r="U126" s="91"/>
      <c r="V126" s="91"/>
      <c r="W126" s="91"/>
      <c r="X126" s="92"/>
      <c r="Y126" s="38"/>
      <c r="Z126" s="38"/>
      <c r="AA126" s="38"/>
      <c r="AB126" s="38"/>
      <c r="AC126" s="38"/>
      <c r="AD126" s="38"/>
      <c r="AE126" s="38"/>
      <c r="AT126" s="17" t="s">
        <v>144</v>
      </c>
      <c r="AU126" s="17" t="s">
        <v>88</v>
      </c>
    </row>
    <row r="127" spans="1:47" s="2" customFormat="1" ht="12">
      <c r="A127" s="38"/>
      <c r="B127" s="39"/>
      <c r="C127" s="40"/>
      <c r="D127" s="240" t="s">
        <v>146</v>
      </c>
      <c r="E127" s="40"/>
      <c r="F127" s="241" t="s">
        <v>147</v>
      </c>
      <c r="G127" s="40"/>
      <c r="H127" s="40"/>
      <c r="I127" s="237"/>
      <c r="J127" s="237"/>
      <c r="K127" s="40"/>
      <c r="L127" s="40"/>
      <c r="M127" s="44"/>
      <c r="N127" s="238"/>
      <c r="O127" s="239"/>
      <c r="P127" s="91"/>
      <c r="Q127" s="91"/>
      <c r="R127" s="91"/>
      <c r="S127" s="91"/>
      <c r="T127" s="91"/>
      <c r="U127" s="91"/>
      <c r="V127" s="91"/>
      <c r="W127" s="91"/>
      <c r="X127" s="92"/>
      <c r="Y127" s="38"/>
      <c r="Z127" s="38"/>
      <c r="AA127" s="38"/>
      <c r="AB127" s="38"/>
      <c r="AC127" s="38"/>
      <c r="AD127" s="38"/>
      <c r="AE127" s="38"/>
      <c r="AT127" s="17" t="s">
        <v>146</v>
      </c>
      <c r="AU127" s="17" t="s">
        <v>88</v>
      </c>
    </row>
    <row r="128" spans="1:51" s="13" customFormat="1" ht="12">
      <c r="A128" s="13"/>
      <c r="B128" s="242"/>
      <c r="C128" s="243"/>
      <c r="D128" s="235" t="s">
        <v>148</v>
      </c>
      <c r="E128" s="244" t="s">
        <v>1</v>
      </c>
      <c r="F128" s="245" t="s">
        <v>149</v>
      </c>
      <c r="G128" s="243"/>
      <c r="H128" s="246">
        <v>730</v>
      </c>
      <c r="I128" s="247"/>
      <c r="J128" s="247"/>
      <c r="K128" s="243"/>
      <c r="L128" s="243"/>
      <c r="M128" s="248"/>
      <c r="N128" s="249"/>
      <c r="O128" s="250"/>
      <c r="P128" s="250"/>
      <c r="Q128" s="250"/>
      <c r="R128" s="250"/>
      <c r="S128" s="250"/>
      <c r="T128" s="250"/>
      <c r="U128" s="250"/>
      <c r="V128" s="250"/>
      <c r="W128" s="250"/>
      <c r="X128" s="251"/>
      <c r="Y128" s="13"/>
      <c r="Z128" s="13"/>
      <c r="AA128" s="13"/>
      <c r="AB128" s="13"/>
      <c r="AC128" s="13"/>
      <c r="AD128" s="13"/>
      <c r="AE128" s="13"/>
      <c r="AT128" s="252" t="s">
        <v>148</v>
      </c>
      <c r="AU128" s="252" t="s">
        <v>88</v>
      </c>
      <c r="AV128" s="13" t="s">
        <v>88</v>
      </c>
      <c r="AW128" s="13" t="s">
        <v>5</v>
      </c>
      <c r="AX128" s="13" t="s">
        <v>78</v>
      </c>
      <c r="AY128" s="252" t="s">
        <v>135</v>
      </c>
    </row>
    <row r="129" spans="1:51" s="14" customFormat="1" ht="12">
      <c r="A129" s="14"/>
      <c r="B129" s="253"/>
      <c r="C129" s="254"/>
      <c r="D129" s="235" t="s">
        <v>148</v>
      </c>
      <c r="E129" s="255" t="s">
        <v>1</v>
      </c>
      <c r="F129" s="256" t="s">
        <v>150</v>
      </c>
      <c r="G129" s="254"/>
      <c r="H129" s="257">
        <v>730</v>
      </c>
      <c r="I129" s="258"/>
      <c r="J129" s="258"/>
      <c r="K129" s="254"/>
      <c r="L129" s="254"/>
      <c r="M129" s="259"/>
      <c r="N129" s="260"/>
      <c r="O129" s="261"/>
      <c r="P129" s="261"/>
      <c r="Q129" s="261"/>
      <c r="R129" s="261"/>
      <c r="S129" s="261"/>
      <c r="T129" s="261"/>
      <c r="U129" s="261"/>
      <c r="V129" s="261"/>
      <c r="W129" s="261"/>
      <c r="X129" s="262"/>
      <c r="Y129" s="14"/>
      <c r="Z129" s="14"/>
      <c r="AA129" s="14"/>
      <c r="AB129" s="14"/>
      <c r="AC129" s="14"/>
      <c r="AD129" s="14"/>
      <c r="AE129" s="14"/>
      <c r="AT129" s="263" t="s">
        <v>148</v>
      </c>
      <c r="AU129" s="263" t="s">
        <v>88</v>
      </c>
      <c r="AV129" s="14" t="s">
        <v>151</v>
      </c>
      <c r="AW129" s="14" t="s">
        <v>5</v>
      </c>
      <c r="AX129" s="14" t="s">
        <v>86</v>
      </c>
      <c r="AY129" s="263" t="s">
        <v>135</v>
      </c>
    </row>
    <row r="130" spans="1:65" s="2" customFormat="1" ht="24.15" customHeight="1">
      <c r="A130" s="38"/>
      <c r="B130" s="39"/>
      <c r="C130" s="221" t="s">
        <v>88</v>
      </c>
      <c r="D130" s="221" t="s">
        <v>137</v>
      </c>
      <c r="E130" s="222" t="s">
        <v>152</v>
      </c>
      <c r="F130" s="223" t="s">
        <v>153</v>
      </c>
      <c r="G130" s="224" t="s">
        <v>154</v>
      </c>
      <c r="H130" s="225">
        <v>1320</v>
      </c>
      <c r="I130" s="226"/>
      <c r="J130" s="226"/>
      <c r="K130" s="227">
        <f>ROUND(P130*H130,2)</f>
        <v>0</v>
      </c>
      <c r="L130" s="223" t="s">
        <v>141</v>
      </c>
      <c r="M130" s="44"/>
      <c r="N130" s="228" t="s">
        <v>1</v>
      </c>
      <c r="O130" s="229" t="s">
        <v>41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91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38"/>
      <c r="Z130" s="38"/>
      <c r="AA130" s="38"/>
      <c r="AB130" s="38"/>
      <c r="AC130" s="38"/>
      <c r="AD130" s="38"/>
      <c r="AE130" s="38"/>
      <c r="AR130" s="233" t="s">
        <v>142</v>
      </c>
      <c r="AT130" s="233" t="s">
        <v>137</v>
      </c>
      <c r="AU130" s="233" t="s">
        <v>88</v>
      </c>
      <c r="AY130" s="17" t="s">
        <v>135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7" t="s">
        <v>86</v>
      </c>
      <c r="BK130" s="234">
        <f>ROUND(P130*H130,2)</f>
        <v>0</v>
      </c>
      <c r="BL130" s="17" t="s">
        <v>142</v>
      </c>
      <c r="BM130" s="233" t="s">
        <v>155</v>
      </c>
    </row>
    <row r="131" spans="1:47" s="2" customFormat="1" ht="12">
      <c r="A131" s="38"/>
      <c r="B131" s="39"/>
      <c r="C131" s="40"/>
      <c r="D131" s="235" t="s">
        <v>144</v>
      </c>
      <c r="E131" s="40"/>
      <c r="F131" s="236" t="s">
        <v>156</v>
      </c>
      <c r="G131" s="40"/>
      <c r="H131" s="40"/>
      <c r="I131" s="237"/>
      <c r="J131" s="237"/>
      <c r="K131" s="40"/>
      <c r="L131" s="40"/>
      <c r="M131" s="44"/>
      <c r="N131" s="238"/>
      <c r="O131" s="239"/>
      <c r="P131" s="91"/>
      <c r="Q131" s="91"/>
      <c r="R131" s="91"/>
      <c r="S131" s="91"/>
      <c r="T131" s="91"/>
      <c r="U131" s="91"/>
      <c r="V131" s="91"/>
      <c r="W131" s="91"/>
      <c r="X131" s="92"/>
      <c r="Y131" s="38"/>
      <c r="Z131" s="38"/>
      <c r="AA131" s="38"/>
      <c r="AB131" s="38"/>
      <c r="AC131" s="38"/>
      <c r="AD131" s="38"/>
      <c r="AE131" s="38"/>
      <c r="AT131" s="17" t="s">
        <v>144</v>
      </c>
      <c r="AU131" s="17" t="s">
        <v>88</v>
      </c>
    </row>
    <row r="132" spans="1:47" s="2" customFormat="1" ht="12">
      <c r="A132" s="38"/>
      <c r="B132" s="39"/>
      <c r="C132" s="40"/>
      <c r="D132" s="240" t="s">
        <v>146</v>
      </c>
      <c r="E132" s="40"/>
      <c r="F132" s="241" t="s">
        <v>157</v>
      </c>
      <c r="G132" s="40"/>
      <c r="H132" s="40"/>
      <c r="I132" s="237"/>
      <c r="J132" s="237"/>
      <c r="K132" s="40"/>
      <c r="L132" s="40"/>
      <c r="M132" s="44"/>
      <c r="N132" s="238"/>
      <c r="O132" s="239"/>
      <c r="P132" s="91"/>
      <c r="Q132" s="91"/>
      <c r="R132" s="91"/>
      <c r="S132" s="91"/>
      <c r="T132" s="91"/>
      <c r="U132" s="91"/>
      <c r="V132" s="91"/>
      <c r="W132" s="91"/>
      <c r="X132" s="92"/>
      <c r="Y132" s="38"/>
      <c r="Z132" s="38"/>
      <c r="AA132" s="38"/>
      <c r="AB132" s="38"/>
      <c r="AC132" s="38"/>
      <c r="AD132" s="38"/>
      <c r="AE132" s="38"/>
      <c r="AT132" s="17" t="s">
        <v>146</v>
      </c>
      <c r="AU132" s="17" t="s">
        <v>88</v>
      </c>
    </row>
    <row r="133" spans="1:51" s="13" customFormat="1" ht="12">
      <c r="A133" s="13"/>
      <c r="B133" s="242"/>
      <c r="C133" s="243"/>
      <c r="D133" s="235" t="s">
        <v>148</v>
      </c>
      <c r="E133" s="244" t="s">
        <v>1</v>
      </c>
      <c r="F133" s="245" t="s">
        <v>158</v>
      </c>
      <c r="G133" s="243"/>
      <c r="H133" s="246">
        <v>1320</v>
      </c>
      <c r="I133" s="247"/>
      <c r="J133" s="247"/>
      <c r="K133" s="243"/>
      <c r="L133" s="243"/>
      <c r="M133" s="248"/>
      <c r="N133" s="249"/>
      <c r="O133" s="250"/>
      <c r="P133" s="250"/>
      <c r="Q133" s="250"/>
      <c r="R133" s="250"/>
      <c r="S133" s="250"/>
      <c r="T133" s="250"/>
      <c r="U133" s="250"/>
      <c r="V133" s="250"/>
      <c r="W133" s="250"/>
      <c r="X133" s="251"/>
      <c r="Y133" s="13"/>
      <c r="Z133" s="13"/>
      <c r="AA133" s="13"/>
      <c r="AB133" s="13"/>
      <c r="AC133" s="13"/>
      <c r="AD133" s="13"/>
      <c r="AE133" s="13"/>
      <c r="AT133" s="252" t="s">
        <v>148</v>
      </c>
      <c r="AU133" s="252" t="s">
        <v>88</v>
      </c>
      <c r="AV133" s="13" t="s">
        <v>88</v>
      </c>
      <c r="AW133" s="13" t="s">
        <v>5</v>
      </c>
      <c r="AX133" s="13" t="s">
        <v>78</v>
      </c>
      <c r="AY133" s="252" t="s">
        <v>135</v>
      </c>
    </row>
    <row r="134" spans="1:51" s="14" customFormat="1" ht="12">
      <c r="A134" s="14"/>
      <c r="B134" s="253"/>
      <c r="C134" s="254"/>
      <c r="D134" s="235" t="s">
        <v>148</v>
      </c>
      <c r="E134" s="255" t="s">
        <v>1</v>
      </c>
      <c r="F134" s="256" t="s">
        <v>159</v>
      </c>
      <c r="G134" s="254"/>
      <c r="H134" s="257">
        <v>1320</v>
      </c>
      <c r="I134" s="258"/>
      <c r="J134" s="258"/>
      <c r="K134" s="254"/>
      <c r="L134" s="254"/>
      <c r="M134" s="259"/>
      <c r="N134" s="260"/>
      <c r="O134" s="261"/>
      <c r="P134" s="261"/>
      <c r="Q134" s="261"/>
      <c r="R134" s="261"/>
      <c r="S134" s="261"/>
      <c r="T134" s="261"/>
      <c r="U134" s="261"/>
      <c r="V134" s="261"/>
      <c r="W134" s="261"/>
      <c r="X134" s="262"/>
      <c r="Y134" s="14"/>
      <c r="Z134" s="14"/>
      <c r="AA134" s="14"/>
      <c r="AB134" s="14"/>
      <c r="AC134" s="14"/>
      <c r="AD134" s="14"/>
      <c r="AE134" s="14"/>
      <c r="AT134" s="263" t="s">
        <v>148</v>
      </c>
      <c r="AU134" s="263" t="s">
        <v>88</v>
      </c>
      <c r="AV134" s="14" t="s">
        <v>151</v>
      </c>
      <c r="AW134" s="14" t="s">
        <v>5</v>
      </c>
      <c r="AX134" s="14" t="s">
        <v>86</v>
      </c>
      <c r="AY134" s="263" t="s">
        <v>135</v>
      </c>
    </row>
    <row r="135" spans="1:65" s="2" customFormat="1" ht="24.15" customHeight="1">
      <c r="A135" s="38"/>
      <c r="B135" s="39"/>
      <c r="C135" s="264" t="s">
        <v>151</v>
      </c>
      <c r="D135" s="264" t="s">
        <v>160</v>
      </c>
      <c r="E135" s="265" t="s">
        <v>161</v>
      </c>
      <c r="F135" s="266" t="s">
        <v>162</v>
      </c>
      <c r="G135" s="267" t="s">
        <v>163</v>
      </c>
      <c r="H135" s="268">
        <v>19.8</v>
      </c>
      <c r="I135" s="269"/>
      <c r="J135" s="270"/>
      <c r="K135" s="271">
        <f>ROUND(P135*H135,2)</f>
        <v>0</v>
      </c>
      <c r="L135" s="266" t="s">
        <v>141</v>
      </c>
      <c r="M135" s="272"/>
      <c r="N135" s="273" t="s">
        <v>1</v>
      </c>
      <c r="O135" s="229" t="s">
        <v>41</v>
      </c>
      <c r="P135" s="230">
        <f>I135+J135</f>
        <v>0</v>
      </c>
      <c r="Q135" s="230">
        <f>ROUND(I135*H135,2)</f>
        <v>0</v>
      </c>
      <c r="R135" s="230">
        <f>ROUND(J135*H135,2)</f>
        <v>0</v>
      </c>
      <c r="S135" s="91"/>
      <c r="T135" s="231">
        <f>S135*H135</f>
        <v>0</v>
      </c>
      <c r="U135" s="231">
        <v>0.001</v>
      </c>
      <c r="V135" s="231">
        <f>U135*H135</f>
        <v>0.0198</v>
      </c>
      <c r="W135" s="231">
        <v>0</v>
      </c>
      <c r="X135" s="232">
        <f>W135*H135</f>
        <v>0</v>
      </c>
      <c r="Y135" s="38"/>
      <c r="Z135" s="38"/>
      <c r="AA135" s="38"/>
      <c r="AB135" s="38"/>
      <c r="AC135" s="38"/>
      <c r="AD135" s="38"/>
      <c r="AE135" s="38"/>
      <c r="AR135" s="233" t="s">
        <v>164</v>
      </c>
      <c r="AT135" s="233" t="s">
        <v>160</v>
      </c>
      <c r="AU135" s="233" t="s">
        <v>88</v>
      </c>
      <c r="AY135" s="17" t="s">
        <v>135</v>
      </c>
      <c r="BE135" s="234">
        <f>IF(O135="základní",K135,0)</f>
        <v>0</v>
      </c>
      <c r="BF135" s="234">
        <f>IF(O135="snížená",K135,0)</f>
        <v>0</v>
      </c>
      <c r="BG135" s="234">
        <f>IF(O135="zákl. přenesená",K135,0)</f>
        <v>0</v>
      </c>
      <c r="BH135" s="234">
        <f>IF(O135="sníž. přenesená",K135,0)</f>
        <v>0</v>
      </c>
      <c r="BI135" s="234">
        <f>IF(O135="nulová",K135,0)</f>
        <v>0</v>
      </c>
      <c r="BJ135" s="17" t="s">
        <v>86</v>
      </c>
      <c r="BK135" s="234">
        <f>ROUND(P135*H135,2)</f>
        <v>0</v>
      </c>
      <c r="BL135" s="17" t="s">
        <v>142</v>
      </c>
      <c r="BM135" s="233" t="s">
        <v>165</v>
      </c>
    </row>
    <row r="136" spans="1:47" s="2" customFormat="1" ht="12">
      <c r="A136" s="38"/>
      <c r="B136" s="39"/>
      <c r="C136" s="40"/>
      <c r="D136" s="235" t="s">
        <v>144</v>
      </c>
      <c r="E136" s="40"/>
      <c r="F136" s="236" t="s">
        <v>162</v>
      </c>
      <c r="G136" s="40"/>
      <c r="H136" s="40"/>
      <c r="I136" s="237"/>
      <c r="J136" s="237"/>
      <c r="K136" s="40"/>
      <c r="L136" s="40"/>
      <c r="M136" s="44"/>
      <c r="N136" s="238"/>
      <c r="O136" s="239"/>
      <c r="P136" s="91"/>
      <c r="Q136" s="91"/>
      <c r="R136" s="91"/>
      <c r="S136" s="91"/>
      <c r="T136" s="91"/>
      <c r="U136" s="91"/>
      <c r="V136" s="91"/>
      <c r="W136" s="91"/>
      <c r="X136" s="92"/>
      <c r="Y136" s="38"/>
      <c r="Z136" s="38"/>
      <c r="AA136" s="38"/>
      <c r="AB136" s="38"/>
      <c r="AC136" s="38"/>
      <c r="AD136" s="38"/>
      <c r="AE136" s="38"/>
      <c r="AT136" s="17" t="s">
        <v>144</v>
      </c>
      <c r="AU136" s="17" t="s">
        <v>88</v>
      </c>
    </row>
    <row r="137" spans="1:51" s="13" customFormat="1" ht="12">
      <c r="A137" s="13"/>
      <c r="B137" s="242"/>
      <c r="C137" s="243"/>
      <c r="D137" s="235" t="s">
        <v>148</v>
      </c>
      <c r="E137" s="243"/>
      <c r="F137" s="245" t="s">
        <v>166</v>
      </c>
      <c r="G137" s="243"/>
      <c r="H137" s="246">
        <v>19.8</v>
      </c>
      <c r="I137" s="247"/>
      <c r="J137" s="247"/>
      <c r="K137" s="243"/>
      <c r="L137" s="243"/>
      <c r="M137" s="248"/>
      <c r="N137" s="249"/>
      <c r="O137" s="250"/>
      <c r="P137" s="250"/>
      <c r="Q137" s="250"/>
      <c r="R137" s="250"/>
      <c r="S137" s="250"/>
      <c r="T137" s="250"/>
      <c r="U137" s="250"/>
      <c r="V137" s="250"/>
      <c r="W137" s="250"/>
      <c r="X137" s="251"/>
      <c r="Y137" s="13"/>
      <c r="Z137" s="13"/>
      <c r="AA137" s="13"/>
      <c r="AB137" s="13"/>
      <c r="AC137" s="13"/>
      <c r="AD137" s="13"/>
      <c r="AE137" s="13"/>
      <c r="AT137" s="252" t="s">
        <v>148</v>
      </c>
      <c r="AU137" s="252" t="s">
        <v>88</v>
      </c>
      <c r="AV137" s="13" t="s">
        <v>88</v>
      </c>
      <c r="AW137" s="13" t="s">
        <v>4</v>
      </c>
      <c r="AX137" s="13" t="s">
        <v>86</v>
      </c>
      <c r="AY137" s="252" t="s">
        <v>135</v>
      </c>
    </row>
    <row r="138" spans="1:65" s="2" customFormat="1" ht="24.15" customHeight="1">
      <c r="A138" s="38"/>
      <c r="B138" s="39"/>
      <c r="C138" s="221" t="s">
        <v>142</v>
      </c>
      <c r="D138" s="221" t="s">
        <v>137</v>
      </c>
      <c r="E138" s="222" t="s">
        <v>167</v>
      </c>
      <c r="F138" s="223" t="s">
        <v>168</v>
      </c>
      <c r="G138" s="224" t="s">
        <v>154</v>
      </c>
      <c r="H138" s="225">
        <v>660</v>
      </c>
      <c r="I138" s="226"/>
      <c r="J138" s="226"/>
      <c r="K138" s="227">
        <f>ROUND(P138*H138,2)</f>
        <v>0</v>
      </c>
      <c r="L138" s="223" t="s">
        <v>141</v>
      </c>
      <c r="M138" s="44"/>
      <c r="N138" s="228" t="s">
        <v>1</v>
      </c>
      <c r="O138" s="229" t="s">
        <v>41</v>
      </c>
      <c r="P138" s="230">
        <f>I138+J138</f>
        <v>0</v>
      </c>
      <c r="Q138" s="230">
        <f>ROUND(I138*H138,2)</f>
        <v>0</v>
      </c>
      <c r="R138" s="230">
        <f>ROUND(J138*H138,2)</f>
        <v>0</v>
      </c>
      <c r="S138" s="91"/>
      <c r="T138" s="231">
        <f>S138*H138</f>
        <v>0</v>
      </c>
      <c r="U138" s="231">
        <v>0</v>
      </c>
      <c r="V138" s="231">
        <f>U138*H138</f>
        <v>0</v>
      </c>
      <c r="W138" s="231">
        <v>0</v>
      </c>
      <c r="X138" s="232">
        <f>W138*H138</f>
        <v>0</v>
      </c>
      <c r="Y138" s="38"/>
      <c r="Z138" s="38"/>
      <c r="AA138" s="38"/>
      <c r="AB138" s="38"/>
      <c r="AC138" s="38"/>
      <c r="AD138" s="38"/>
      <c r="AE138" s="38"/>
      <c r="AR138" s="233" t="s">
        <v>142</v>
      </c>
      <c r="AT138" s="233" t="s">
        <v>137</v>
      </c>
      <c r="AU138" s="233" t="s">
        <v>88</v>
      </c>
      <c r="AY138" s="17" t="s">
        <v>135</v>
      </c>
      <c r="BE138" s="234">
        <f>IF(O138="základní",K138,0)</f>
        <v>0</v>
      </c>
      <c r="BF138" s="234">
        <f>IF(O138="snížená",K138,0)</f>
        <v>0</v>
      </c>
      <c r="BG138" s="234">
        <f>IF(O138="zákl. přenesená",K138,0)</f>
        <v>0</v>
      </c>
      <c r="BH138" s="234">
        <f>IF(O138="sníž. přenesená",K138,0)</f>
        <v>0</v>
      </c>
      <c r="BI138" s="234">
        <f>IF(O138="nulová",K138,0)</f>
        <v>0</v>
      </c>
      <c r="BJ138" s="17" t="s">
        <v>86</v>
      </c>
      <c r="BK138" s="234">
        <f>ROUND(P138*H138,2)</f>
        <v>0</v>
      </c>
      <c r="BL138" s="17" t="s">
        <v>142</v>
      </c>
      <c r="BM138" s="233" t="s">
        <v>169</v>
      </c>
    </row>
    <row r="139" spans="1:47" s="2" customFormat="1" ht="12">
      <c r="A139" s="38"/>
      <c r="B139" s="39"/>
      <c r="C139" s="40"/>
      <c r="D139" s="235" t="s">
        <v>144</v>
      </c>
      <c r="E139" s="40"/>
      <c r="F139" s="236" t="s">
        <v>170</v>
      </c>
      <c r="G139" s="40"/>
      <c r="H139" s="40"/>
      <c r="I139" s="237"/>
      <c r="J139" s="237"/>
      <c r="K139" s="40"/>
      <c r="L139" s="40"/>
      <c r="M139" s="44"/>
      <c r="N139" s="238"/>
      <c r="O139" s="239"/>
      <c r="P139" s="91"/>
      <c r="Q139" s="91"/>
      <c r="R139" s="91"/>
      <c r="S139" s="91"/>
      <c r="T139" s="91"/>
      <c r="U139" s="91"/>
      <c r="V139" s="91"/>
      <c r="W139" s="91"/>
      <c r="X139" s="92"/>
      <c r="Y139" s="38"/>
      <c r="Z139" s="38"/>
      <c r="AA139" s="38"/>
      <c r="AB139" s="38"/>
      <c r="AC139" s="38"/>
      <c r="AD139" s="38"/>
      <c r="AE139" s="38"/>
      <c r="AT139" s="17" t="s">
        <v>144</v>
      </c>
      <c r="AU139" s="17" t="s">
        <v>88</v>
      </c>
    </row>
    <row r="140" spans="1:47" s="2" customFormat="1" ht="12">
      <c r="A140" s="38"/>
      <c r="B140" s="39"/>
      <c r="C140" s="40"/>
      <c r="D140" s="240" t="s">
        <v>146</v>
      </c>
      <c r="E140" s="40"/>
      <c r="F140" s="241" t="s">
        <v>171</v>
      </c>
      <c r="G140" s="40"/>
      <c r="H140" s="40"/>
      <c r="I140" s="237"/>
      <c r="J140" s="237"/>
      <c r="K140" s="40"/>
      <c r="L140" s="40"/>
      <c r="M140" s="44"/>
      <c r="N140" s="238"/>
      <c r="O140" s="239"/>
      <c r="P140" s="91"/>
      <c r="Q140" s="91"/>
      <c r="R140" s="91"/>
      <c r="S140" s="91"/>
      <c r="T140" s="91"/>
      <c r="U140" s="91"/>
      <c r="V140" s="91"/>
      <c r="W140" s="91"/>
      <c r="X140" s="92"/>
      <c r="Y140" s="38"/>
      <c r="Z140" s="38"/>
      <c r="AA140" s="38"/>
      <c r="AB140" s="38"/>
      <c r="AC140" s="38"/>
      <c r="AD140" s="38"/>
      <c r="AE140" s="38"/>
      <c r="AT140" s="17" t="s">
        <v>146</v>
      </c>
      <c r="AU140" s="17" t="s">
        <v>88</v>
      </c>
    </row>
    <row r="141" spans="1:51" s="13" customFormat="1" ht="12">
      <c r="A141" s="13"/>
      <c r="B141" s="242"/>
      <c r="C141" s="243"/>
      <c r="D141" s="235" t="s">
        <v>148</v>
      </c>
      <c r="E141" s="244" t="s">
        <v>1</v>
      </c>
      <c r="F141" s="245" t="s">
        <v>172</v>
      </c>
      <c r="G141" s="243"/>
      <c r="H141" s="246">
        <v>660</v>
      </c>
      <c r="I141" s="247"/>
      <c r="J141" s="247"/>
      <c r="K141" s="243"/>
      <c r="L141" s="243"/>
      <c r="M141" s="248"/>
      <c r="N141" s="249"/>
      <c r="O141" s="250"/>
      <c r="P141" s="250"/>
      <c r="Q141" s="250"/>
      <c r="R141" s="250"/>
      <c r="S141" s="250"/>
      <c r="T141" s="250"/>
      <c r="U141" s="250"/>
      <c r="V141" s="250"/>
      <c r="W141" s="250"/>
      <c r="X141" s="251"/>
      <c r="Y141" s="13"/>
      <c r="Z141" s="13"/>
      <c r="AA141" s="13"/>
      <c r="AB141" s="13"/>
      <c r="AC141" s="13"/>
      <c r="AD141" s="13"/>
      <c r="AE141" s="13"/>
      <c r="AT141" s="252" t="s">
        <v>148</v>
      </c>
      <c r="AU141" s="252" t="s">
        <v>88</v>
      </c>
      <c r="AV141" s="13" t="s">
        <v>88</v>
      </c>
      <c r="AW141" s="13" t="s">
        <v>5</v>
      </c>
      <c r="AX141" s="13" t="s">
        <v>78</v>
      </c>
      <c r="AY141" s="252" t="s">
        <v>135</v>
      </c>
    </row>
    <row r="142" spans="1:51" s="14" customFormat="1" ht="12">
      <c r="A142" s="14"/>
      <c r="B142" s="253"/>
      <c r="C142" s="254"/>
      <c r="D142" s="235" t="s">
        <v>148</v>
      </c>
      <c r="E142" s="255" t="s">
        <v>1</v>
      </c>
      <c r="F142" s="256" t="s">
        <v>159</v>
      </c>
      <c r="G142" s="254"/>
      <c r="H142" s="257">
        <v>660</v>
      </c>
      <c r="I142" s="258"/>
      <c r="J142" s="258"/>
      <c r="K142" s="254"/>
      <c r="L142" s="254"/>
      <c r="M142" s="259"/>
      <c r="N142" s="260"/>
      <c r="O142" s="261"/>
      <c r="P142" s="261"/>
      <c r="Q142" s="261"/>
      <c r="R142" s="261"/>
      <c r="S142" s="261"/>
      <c r="T142" s="261"/>
      <c r="U142" s="261"/>
      <c r="V142" s="261"/>
      <c r="W142" s="261"/>
      <c r="X142" s="262"/>
      <c r="Y142" s="14"/>
      <c r="Z142" s="14"/>
      <c r="AA142" s="14"/>
      <c r="AB142" s="14"/>
      <c r="AC142" s="14"/>
      <c r="AD142" s="14"/>
      <c r="AE142" s="14"/>
      <c r="AT142" s="263" t="s">
        <v>148</v>
      </c>
      <c r="AU142" s="263" t="s">
        <v>88</v>
      </c>
      <c r="AV142" s="14" t="s">
        <v>151</v>
      </c>
      <c r="AW142" s="14" t="s">
        <v>5</v>
      </c>
      <c r="AX142" s="14" t="s">
        <v>86</v>
      </c>
      <c r="AY142" s="263" t="s">
        <v>135</v>
      </c>
    </row>
    <row r="143" spans="1:65" s="2" customFormat="1" ht="24.15" customHeight="1">
      <c r="A143" s="38"/>
      <c r="B143" s="39"/>
      <c r="C143" s="264" t="s">
        <v>173</v>
      </c>
      <c r="D143" s="264" t="s">
        <v>160</v>
      </c>
      <c r="E143" s="265" t="s">
        <v>174</v>
      </c>
      <c r="F143" s="266" t="s">
        <v>175</v>
      </c>
      <c r="G143" s="267" t="s">
        <v>163</v>
      </c>
      <c r="H143" s="268">
        <v>9.9</v>
      </c>
      <c r="I143" s="269"/>
      <c r="J143" s="270"/>
      <c r="K143" s="271">
        <f>ROUND(P143*H143,2)</f>
        <v>0</v>
      </c>
      <c r="L143" s="266" t="s">
        <v>141</v>
      </c>
      <c r="M143" s="272"/>
      <c r="N143" s="273" t="s">
        <v>1</v>
      </c>
      <c r="O143" s="229" t="s">
        <v>41</v>
      </c>
      <c r="P143" s="230">
        <f>I143+J143</f>
        <v>0</v>
      </c>
      <c r="Q143" s="230">
        <f>ROUND(I143*H143,2)</f>
        <v>0</v>
      </c>
      <c r="R143" s="230">
        <f>ROUND(J143*H143,2)</f>
        <v>0</v>
      </c>
      <c r="S143" s="91"/>
      <c r="T143" s="231">
        <f>S143*H143</f>
        <v>0</v>
      </c>
      <c r="U143" s="231">
        <v>0.001</v>
      </c>
      <c r="V143" s="231">
        <f>U143*H143</f>
        <v>0.0099</v>
      </c>
      <c r="W143" s="231">
        <v>0</v>
      </c>
      <c r="X143" s="232">
        <f>W143*H143</f>
        <v>0</v>
      </c>
      <c r="Y143" s="38"/>
      <c r="Z143" s="38"/>
      <c r="AA143" s="38"/>
      <c r="AB143" s="38"/>
      <c r="AC143" s="38"/>
      <c r="AD143" s="38"/>
      <c r="AE143" s="38"/>
      <c r="AR143" s="233" t="s">
        <v>164</v>
      </c>
      <c r="AT143" s="233" t="s">
        <v>160</v>
      </c>
      <c r="AU143" s="233" t="s">
        <v>88</v>
      </c>
      <c r="AY143" s="17" t="s">
        <v>135</v>
      </c>
      <c r="BE143" s="234">
        <f>IF(O143="základní",K143,0)</f>
        <v>0</v>
      </c>
      <c r="BF143" s="234">
        <f>IF(O143="snížená",K143,0)</f>
        <v>0</v>
      </c>
      <c r="BG143" s="234">
        <f>IF(O143="zákl. přenesená",K143,0)</f>
        <v>0</v>
      </c>
      <c r="BH143" s="234">
        <f>IF(O143="sníž. přenesená",K143,0)</f>
        <v>0</v>
      </c>
      <c r="BI143" s="234">
        <f>IF(O143="nulová",K143,0)</f>
        <v>0</v>
      </c>
      <c r="BJ143" s="17" t="s">
        <v>86</v>
      </c>
      <c r="BK143" s="234">
        <f>ROUND(P143*H143,2)</f>
        <v>0</v>
      </c>
      <c r="BL143" s="17" t="s">
        <v>142</v>
      </c>
      <c r="BM143" s="233" t="s">
        <v>176</v>
      </c>
    </row>
    <row r="144" spans="1:47" s="2" customFormat="1" ht="12">
      <c r="A144" s="38"/>
      <c r="B144" s="39"/>
      <c r="C144" s="40"/>
      <c r="D144" s="235" t="s">
        <v>144</v>
      </c>
      <c r="E144" s="40"/>
      <c r="F144" s="236" t="s">
        <v>175</v>
      </c>
      <c r="G144" s="40"/>
      <c r="H144" s="40"/>
      <c r="I144" s="237"/>
      <c r="J144" s="237"/>
      <c r="K144" s="40"/>
      <c r="L144" s="40"/>
      <c r="M144" s="44"/>
      <c r="N144" s="238"/>
      <c r="O144" s="239"/>
      <c r="P144" s="91"/>
      <c r="Q144" s="91"/>
      <c r="R144" s="91"/>
      <c r="S144" s="91"/>
      <c r="T144" s="91"/>
      <c r="U144" s="91"/>
      <c r="V144" s="91"/>
      <c r="W144" s="91"/>
      <c r="X144" s="92"/>
      <c r="Y144" s="38"/>
      <c r="Z144" s="38"/>
      <c r="AA144" s="38"/>
      <c r="AB144" s="38"/>
      <c r="AC144" s="38"/>
      <c r="AD144" s="38"/>
      <c r="AE144" s="38"/>
      <c r="AT144" s="17" t="s">
        <v>144</v>
      </c>
      <c r="AU144" s="17" t="s">
        <v>88</v>
      </c>
    </row>
    <row r="145" spans="1:51" s="13" customFormat="1" ht="12">
      <c r="A145" s="13"/>
      <c r="B145" s="242"/>
      <c r="C145" s="243"/>
      <c r="D145" s="235" t="s">
        <v>148</v>
      </c>
      <c r="E145" s="243"/>
      <c r="F145" s="245" t="s">
        <v>177</v>
      </c>
      <c r="G145" s="243"/>
      <c r="H145" s="246">
        <v>9.9</v>
      </c>
      <c r="I145" s="247"/>
      <c r="J145" s="247"/>
      <c r="K145" s="243"/>
      <c r="L145" s="243"/>
      <c r="M145" s="248"/>
      <c r="N145" s="249"/>
      <c r="O145" s="250"/>
      <c r="P145" s="250"/>
      <c r="Q145" s="250"/>
      <c r="R145" s="250"/>
      <c r="S145" s="250"/>
      <c r="T145" s="250"/>
      <c r="U145" s="250"/>
      <c r="V145" s="250"/>
      <c r="W145" s="250"/>
      <c r="X145" s="251"/>
      <c r="Y145" s="13"/>
      <c r="Z145" s="13"/>
      <c r="AA145" s="13"/>
      <c r="AB145" s="13"/>
      <c r="AC145" s="13"/>
      <c r="AD145" s="13"/>
      <c r="AE145" s="13"/>
      <c r="AT145" s="252" t="s">
        <v>148</v>
      </c>
      <c r="AU145" s="252" t="s">
        <v>88</v>
      </c>
      <c r="AV145" s="13" t="s">
        <v>88</v>
      </c>
      <c r="AW145" s="13" t="s">
        <v>4</v>
      </c>
      <c r="AX145" s="13" t="s">
        <v>86</v>
      </c>
      <c r="AY145" s="252" t="s">
        <v>135</v>
      </c>
    </row>
    <row r="146" spans="1:65" s="2" customFormat="1" ht="24.15" customHeight="1">
      <c r="A146" s="38"/>
      <c r="B146" s="39"/>
      <c r="C146" s="221" t="s">
        <v>178</v>
      </c>
      <c r="D146" s="221" t="s">
        <v>137</v>
      </c>
      <c r="E146" s="222" t="s">
        <v>179</v>
      </c>
      <c r="F146" s="223" t="s">
        <v>180</v>
      </c>
      <c r="G146" s="224" t="s">
        <v>154</v>
      </c>
      <c r="H146" s="225">
        <v>1320</v>
      </c>
      <c r="I146" s="226"/>
      <c r="J146" s="226"/>
      <c r="K146" s="227">
        <f>ROUND(P146*H146,2)</f>
        <v>0</v>
      </c>
      <c r="L146" s="223" t="s">
        <v>141</v>
      </c>
      <c r="M146" s="44"/>
      <c r="N146" s="228" t="s">
        <v>1</v>
      </c>
      <c r="O146" s="229" t="s">
        <v>41</v>
      </c>
      <c r="P146" s="230">
        <f>I146+J146</f>
        <v>0</v>
      </c>
      <c r="Q146" s="230">
        <f>ROUND(I146*H146,2)</f>
        <v>0</v>
      </c>
      <c r="R146" s="230">
        <f>ROUND(J146*H146,2)</f>
        <v>0</v>
      </c>
      <c r="S146" s="91"/>
      <c r="T146" s="231">
        <f>S146*H146</f>
        <v>0</v>
      </c>
      <c r="U146" s="231">
        <v>0</v>
      </c>
      <c r="V146" s="231">
        <f>U146*H146</f>
        <v>0</v>
      </c>
      <c r="W146" s="231">
        <v>0</v>
      </c>
      <c r="X146" s="232">
        <f>W146*H146</f>
        <v>0</v>
      </c>
      <c r="Y146" s="38"/>
      <c r="Z146" s="38"/>
      <c r="AA146" s="38"/>
      <c r="AB146" s="38"/>
      <c r="AC146" s="38"/>
      <c r="AD146" s="38"/>
      <c r="AE146" s="38"/>
      <c r="AR146" s="233" t="s">
        <v>142</v>
      </c>
      <c r="AT146" s="233" t="s">
        <v>137</v>
      </c>
      <c r="AU146" s="233" t="s">
        <v>88</v>
      </c>
      <c r="AY146" s="17" t="s">
        <v>135</v>
      </c>
      <c r="BE146" s="234">
        <f>IF(O146="základní",K146,0)</f>
        <v>0</v>
      </c>
      <c r="BF146" s="234">
        <f>IF(O146="snížená",K146,0)</f>
        <v>0</v>
      </c>
      <c r="BG146" s="234">
        <f>IF(O146="zákl. přenesená",K146,0)</f>
        <v>0</v>
      </c>
      <c r="BH146" s="234">
        <f>IF(O146="sníž. přenesená",K146,0)</f>
        <v>0</v>
      </c>
      <c r="BI146" s="234">
        <f>IF(O146="nulová",K146,0)</f>
        <v>0</v>
      </c>
      <c r="BJ146" s="17" t="s">
        <v>86</v>
      </c>
      <c r="BK146" s="234">
        <f>ROUND(P146*H146,2)</f>
        <v>0</v>
      </c>
      <c r="BL146" s="17" t="s">
        <v>142</v>
      </c>
      <c r="BM146" s="233" t="s">
        <v>181</v>
      </c>
    </row>
    <row r="147" spans="1:47" s="2" customFormat="1" ht="12">
      <c r="A147" s="38"/>
      <c r="B147" s="39"/>
      <c r="C147" s="40"/>
      <c r="D147" s="235" t="s">
        <v>144</v>
      </c>
      <c r="E147" s="40"/>
      <c r="F147" s="236" t="s">
        <v>182</v>
      </c>
      <c r="G147" s="40"/>
      <c r="H147" s="40"/>
      <c r="I147" s="237"/>
      <c r="J147" s="237"/>
      <c r="K147" s="40"/>
      <c r="L147" s="40"/>
      <c r="M147" s="44"/>
      <c r="N147" s="238"/>
      <c r="O147" s="239"/>
      <c r="P147" s="91"/>
      <c r="Q147" s="91"/>
      <c r="R147" s="91"/>
      <c r="S147" s="91"/>
      <c r="T147" s="91"/>
      <c r="U147" s="91"/>
      <c r="V147" s="91"/>
      <c r="W147" s="91"/>
      <c r="X147" s="92"/>
      <c r="Y147" s="38"/>
      <c r="Z147" s="38"/>
      <c r="AA147" s="38"/>
      <c r="AB147" s="38"/>
      <c r="AC147" s="38"/>
      <c r="AD147" s="38"/>
      <c r="AE147" s="38"/>
      <c r="AT147" s="17" t="s">
        <v>144</v>
      </c>
      <c r="AU147" s="17" t="s">
        <v>88</v>
      </c>
    </row>
    <row r="148" spans="1:47" s="2" customFormat="1" ht="12">
      <c r="A148" s="38"/>
      <c r="B148" s="39"/>
      <c r="C148" s="40"/>
      <c r="D148" s="240" t="s">
        <v>146</v>
      </c>
      <c r="E148" s="40"/>
      <c r="F148" s="241" t="s">
        <v>183</v>
      </c>
      <c r="G148" s="40"/>
      <c r="H148" s="40"/>
      <c r="I148" s="237"/>
      <c r="J148" s="237"/>
      <c r="K148" s="40"/>
      <c r="L148" s="40"/>
      <c r="M148" s="44"/>
      <c r="N148" s="238"/>
      <c r="O148" s="239"/>
      <c r="P148" s="91"/>
      <c r="Q148" s="91"/>
      <c r="R148" s="91"/>
      <c r="S148" s="91"/>
      <c r="T148" s="91"/>
      <c r="U148" s="91"/>
      <c r="V148" s="91"/>
      <c r="W148" s="91"/>
      <c r="X148" s="92"/>
      <c r="Y148" s="38"/>
      <c r="Z148" s="38"/>
      <c r="AA148" s="38"/>
      <c r="AB148" s="38"/>
      <c r="AC148" s="38"/>
      <c r="AD148" s="38"/>
      <c r="AE148" s="38"/>
      <c r="AT148" s="17" t="s">
        <v>146</v>
      </c>
      <c r="AU148" s="17" t="s">
        <v>88</v>
      </c>
    </row>
    <row r="149" spans="1:51" s="13" customFormat="1" ht="12">
      <c r="A149" s="13"/>
      <c r="B149" s="242"/>
      <c r="C149" s="243"/>
      <c r="D149" s="235" t="s">
        <v>148</v>
      </c>
      <c r="E149" s="244" t="s">
        <v>1</v>
      </c>
      <c r="F149" s="245" t="s">
        <v>184</v>
      </c>
      <c r="G149" s="243"/>
      <c r="H149" s="246">
        <v>1320</v>
      </c>
      <c r="I149" s="247"/>
      <c r="J149" s="247"/>
      <c r="K149" s="243"/>
      <c r="L149" s="243"/>
      <c r="M149" s="248"/>
      <c r="N149" s="249"/>
      <c r="O149" s="250"/>
      <c r="P149" s="250"/>
      <c r="Q149" s="250"/>
      <c r="R149" s="250"/>
      <c r="S149" s="250"/>
      <c r="T149" s="250"/>
      <c r="U149" s="250"/>
      <c r="V149" s="250"/>
      <c r="W149" s="250"/>
      <c r="X149" s="251"/>
      <c r="Y149" s="13"/>
      <c r="Z149" s="13"/>
      <c r="AA149" s="13"/>
      <c r="AB149" s="13"/>
      <c r="AC149" s="13"/>
      <c r="AD149" s="13"/>
      <c r="AE149" s="13"/>
      <c r="AT149" s="252" t="s">
        <v>148</v>
      </c>
      <c r="AU149" s="252" t="s">
        <v>88</v>
      </c>
      <c r="AV149" s="13" t="s">
        <v>88</v>
      </c>
      <c r="AW149" s="13" t="s">
        <v>5</v>
      </c>
      <c r="AX149" s="13" t="s">
        <v>78</v>
      </c>
      <c r="AY149" s="252" t="s">
        <v>135</v>
      </c>
    </row>
    <row r="150" spans="1:51" s="14" customFormat="1" ht="12">
      <c r="A150" s="14"/>
      <c r="B150" s="253"/>
      <c r="C150" s="254"/>
      <c r="D150" s="235" t="s">
        <v>148</v>
      </c>
      <c r="E150" s="255" t="s">
        <v>1</v>
      </c>
      <c r="F150" s="256" t="s">
        <v>185</v>
      </c>
      <c r="G150" s="254"/>
      <c r="H150" s="257">
        <v>1320</v>
      </c>
      <c r="I150" s="258"/>
      <c r="J150" s="258"/>
      <c r="K150" s="254"/>
      <c r="L150" s="254"/>
      <c r="M150" s="259"/>
      <c r="N150" s="260"/>
      <c r="O150" s="261"/>
      <c r="P150" s="261"/>
      <c r="Q150" s="261"/>
      <c r="R150" s="261"/>
      <c r="S150" s="261"/>
      <c r="T150" s="261"/>
      <c r="U150" s="261"/>
      <c r="V150" s="261"/>
      <c r="W150" s="261"/>
      <c r="X150" s="262"/>
      <c r="Y150" s="14"/>
      <c r="Z150" s="14"/>
      <c r="AA150" s="14"/>
      <c r="AB150" s="14"/>
      <c r="AC150" s="14"/>
      <c r="AD150" s="14"/>
      <c r="AE150" s="14"/>
      <c r="AT150" s="263" t="s">
        <v>148</v>
      </c>
      <c r="AU150" s="263" t="s">
        <v>88</v>
      </c>
      <c r="AV150" s="14" t="s">
        <v>151</v>
      </c>
      <c r="AW150" s="14" t="s">
        <v>5</v>
      </c>
      <c r="AX150" s="14" t="s">
        <v>86</v>
      </c>
      <c r="AY150" s="263" t="s">
        <v>135</v>
      </c>
    </row>
    <row r="151" spans="1:65" s="2" customFormat="1" ht="24.15" customHeight="1">
      <c r="A151" s="38"/>
      <c r="B151" s="39"/>
      <c r="C151" s="221" t="s">
        <v>186</v>
      </c>
      <c r="D151" s="221" t="s">
        <v>137</v>
      </c>
      <c r="E151" s="222" t="s">
        <v>187</v>
      </c>
      <c r="F151" s="223" t="s">
        <v>188</v>
      </c>
      <c r="G151" s="224" t="s">
        <v>154</v>
      </c>
      <c r="H151" s="225">
        <v>1300</v>
      </c>
      <c r="I151" s="226"/>
      <c r="J151" s="226"/>
      <c r="K151" s="227">
        <f>ROUND(P151*H151,2)</f>
        <v>0</v>
      </c>
      <c r="L151" s="223" t="s">
        <v>141</v>
      </c>
      <c r="M151" s="44"/>
      <c r="N151" s="228" t="s">
        <v>1</v>
      </c>
      <c r="O151" s="229" t="s">
        <v>41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91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38"/>
      <c r="Z151" s="38"/>
      <c r="AA151" s="38"/>
      <c r="AB151" s="38"/>
      <c r="AC151" s="38"/>
      <c r="AD151" s="38"/>
      <c r="AE151" s="38"/>
      <c r="AR151" s="233" t="s">
        <v>142</v>
      </c>
      <c r="AT151" s="233" t="s">
        <v>137</v>
      </c>
      <c r="AU151" s="233" t="s">
        <v>88</v>
      </c>
      <c r="AY151" s="17" t="s">
        <v>135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7" t="s">
        <v>86</v>
      </c>
      <c r="BK151" s="234">
        <f>ROUND(P151*H151,2)</f>
        <v>0</v>
      </c>
      <c r="BL151" s="17" t="s">
        <v>142</v>
      </c>
      <c r="BM151" s="233" t="s">
        <v>189</v>
      </c>
    </row>
    <row r="152" spans="1:47" s="2" customFormat="1" ht="12">
      <c r="A152" s="38"/>
      <c r="B152" s="39"/>
      <c r="C152" s="40"/>
      <c r="D152" s="235" t="s">
        <v>144</v>
      </c>
      <c r="E152" s="40"/>
      <c r="F152" s="236" t="s">
        <v>190</v>
      </c>
      <c r="G152" s="40"/>
      <c r="H152" s="40"/>
      <c r="I152" s="237"/>
      <c r="J152" s="237"/>
      <c r="K152" s="40"/>
      <c r="L152" s="40"/>
      <c r="M152" s="44"/>
      <c r="N152" s="238"/>
      <c r="O152" s="239"/>
      <c r="P152" s="91"/>
      <c r="Q152" s="91"/>
      <c r="R152" s="91"/>
      <c r="S152" s="91"/>
      <c r="T152" s="91"/>
      <c r="U152" s="91"/>
      <c r="V152" s="91"/>
      <c r="W152" s="91"/>
      <c r="X152" s="92"/>
      <c r="Y152" s="38"/>
      <c r="Z152" s="38"/>
      <c r="AA152" s="38"/>
      <c r="AB152" s="38"/>
      <c r="AC152" s="38"/>
      <c r="AD152" s="38"/>
      <c r="AE152" s="38"/>
      <c r="AT152" s="17" t="s">
        <v>144</v>
      </c>
      <c r="AU152" s="17" t="s">
        <v>88</v>
      </c>
    </row>
    <row r="153" spans="1:47" s="2" customFormat="1" ht="12">
      <c r="A153" s="38"/>
      <c r="B153" s="39"/>
      <c r="C153" s="40"/>
      <c r="D153" s="240" t="s">
        <v>146</v>
      </c>
      <c r="E153" s="40"/>
      <c r="F153" s="241" t="s">
        <v>191</v>
      </c>
      <c r="G153" s="40"/>
      <c r="H153" s="40"/>
      <c r="I153" s="237"/>
      <c r="J153" s="237"/>
      <c r="K153" s="40"/>
      <c r="L153" s="40"/>
      <c r="M153" s="44"/>
      <c r="N153" s="238"/>
      <c r="O153" s="239"/>
      <c r="P153" s="91"/>
      <c r="Q153" s="91"/>
      <c r="R153" s="91"/>
      <c r="S153" s="91"/>
      <c r="T153" s="91"/>
      <c r="U153" s="91"/>
      <c r="V153" s="91"/>
      <c r="W153" s="91"/>
      <c r="X153" s="92"/>
      <c r="Y153" s="38"/>
      <c r="Z153" s="38"/>
      <c r="AA153" s="38"/>
      <c r="AB153" s="38"/>
      <c r="AC153" s="38"/>
      <c r="AD153" s="38"/>
      <c r="AE153" s="38"/>
      <c r="AT153" s="17" t="s">
        <v>146</v>
      </c>
      <c r="AU153" s="17" t="s">
        <v>88</v>
      </c>
    </row>
    <row r="154" spans="1:51" s="13" customFormat="1" ht="12">
      <c r="A154" s="13"/>
      <c r="B154" s="242"/>
      <c r="C154" s="243"/>
      <c r="D154" s="235" t="s">
        <v>148</v>
      </c>
      <c r="E154" s="244" t="s">
        <v>1</v>
      </c>
      <c r="F154" s="245" t="s">
        <v>192</v>
      </c>
      <c r="G154" s="243"/>
      <c r="H154" s="246">
        <v>1300</v>
      </c>
      <c r="I154" s="247"/>
      <c r="J154" s="247"/>
      <c r="K154" s="243"/>
      <c r="L154" s="243"/>
      <c r="M154" s="248"/>
      <c r="N154" s="249"/>
      <c r="O154" s="250"/>
      <c r="P154" s="250"/>
      <c r="Q154" s="250"/>
      <c r="R154" s="250"/>
      <c r="S154" s="250"/>
      <c r="T154" s="250"/>
      <c r="U154" s="250"/>
      <c r="V154" s="250"/>
      <c r="W154" s="250"/>
      <c r="X154" s="251"/>
      <c r="Y154" s="13"/>
      <c r="Z154" s="13"/>
      <c r="AA154" s="13"/>
      <c r="AB154" s="13"/>
      <c r="AC154" s="13"/>
      <c r="AD154" s="13"/>
      <c r="AE154" s="13"/>
      <c r="AT154" s="252" t="s">
        <v>148</v>
      </c>
      <c r="AU154" s="252" t="s">
        <v>88</v>
      </c>
      <c r="AV154" s="13" t="s">
        <v>88</v>
      </c>
      <c r="AW154" s="13" t="s">
        <v>5</v>
      </c>
      <c r="AX154" s="13" t="s">
        <v>78</v>
      </c>
      <c r="AY154" s="252" t="s">
        <v>135</v>
      </c>
    </row>
    <row r="155" spans="1:51" s="14" customFormat="1" ht="12">
      <c r="A155" s="14"/>
      <c r="B155" s="253"/>
      <c r="C155" s="254"/>
      <c r="D155" s="235" t="s">
        <v>148</v>
      </c>
      <c r="E155" s="255" t="s">
        <v>1</v>
      </c>
      <c r="F155" s="256" t="s">
        <v>193</v>
      </c>
      <c r="G155" s="254"/>
      <c r="H155" s="257">
        <v>1300</v>
      </c>
      <c r="I155" s="258"/>
      <c r="J155" s="258"/>
      <c r="K155" s="254"/>
      <c r="L155" s="254"/>
      <c r="M155" s="259"/>
      <c r="N155" s="260"/>
      <c r="O155" s="261"/>
      <c r="P155" s="261"/>
      <c r="Q155" s="261"/>
      <c r="R155" s="261"/>
      <c r="S155" s="261"/>
      <c r="T155" s="261"/>
      <c r="U155" s="261"/>
      <c r="V155" s="261"/>
      <c r="W155" s="261"/>
      <c r="X155" s="262"/>
      <c r="Y155" s="14"/>
      <c r="Z155" s="14"/>
      <c r="AA155" s="14"/>
      <c r="AB155" s="14"/>
      <c r="AC155" s="14"/>
      <c r="AD155" s="14"/>
      <c r="AE155" s="14"/>
      <c r="AT155" s="263" t="s">
        <v>148</v>
      </c>
      <c r="AU155" s="263" t="s">
        <v>88</v>
      </c>
      <c r="AV155" s="14" t="s">
        <v>151</v>
      </c>
      <c r="AW155" s="14" t="s">
        <v>5</v>
      </c>
      <c r="AX155" s="14" t="s">
        <v>86</v>
      </c>
      <c r="AY155" s="263" t="s">
        <v>135</v>
      </c>
    </row>
    <row r="156" spans="1:65" s="2" customFormat="1" ht="24.15" customHeight="1">
      <c r="A156" s="38"/>
      <c r="B156" s="39"/>
      <c r="C156" s="221" t="s">
        <v>164</v>
      </c>
      <c r="D156" s="221" t="s">
        <v>137</v>
      </c>
      <c r="E156" s="222" t="s">
        <v>194</v>
      </c>
      <c r="F156" s="223" t="s">
        <v>195</v>
      </c>
      <c r="G156" s="224" t="s">
        <v>154</v>
      </c>
      <c r="H156" s="225">
        <v>660</v>
      </c>
      <c r="I156" s="226"/>
      <c r="J156" s="226"/>
      <c r="K156" s="227">
        <f>ROUND(P156*H156,2)</f>
        <v>0</v>
      </c>
      <c r="L156" s="223" t="s">
        <v>141</v>
      </c>
      <c r="M156" s="44"/>
      <c r="N156" s="228" t="s">
        <v>1</v>
      </c>
      <c r="O156" s="229" t="s">
        <v>41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91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38"/>
      <c r="Z156" s="38"/>
      <c r="AA156" s="38"/>
      <c r="AB156" s="38"/>
      <c r="AC156" s="38"/>
      <c r="AD156" s="38"/>
      <c r="AE156" s="38"/>
      <c r="AR156" s="233" t="s">
        <v>142</v>
      </c>
      <c r="AT156" s="233" t="s">
        <v>137</v>
      </c>
      <c r="AU156" s="233" t="s">
        <v>88</v>
      </c>
      <c r="AY156" s="17" t="s">
        <v>135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7" t="s">
        <v>86</v>
      </c>
      <c r="BK156" s="234">
        <f>ROUND(P156*H156,2)</f>
        <v>0</v>
      </c>
      <c r="BL156" s="17" t="s">
        <v>142</v>
      </c>
      <c r="BM156" s="233" t="s">
        <v>196</v>
      </c>
    </row>
    <row r="157" spans="1:47" s="2" customFormat="1" ht="12">
      <c r="A157" s="38"/>
      <c r="B157" s="39"/>
      <c r="C157" s="40"/>
      <c r="D157" s="235" t="s">
        <v>144</v>
      </c>
      <c r="E157" s="40"/>
      <c r="F157" s="236" t="s">
        <v>197</v>
      </c>
      <c r="G157" s="40"/>
      <c r="H157" s="40"/>
      <c r="I157" s="237"/>
      <c r="J157" s="237"/>
      <c r="K157" s="40"/>
      <c r="L157" s="40"/>
      <c r="M157" s="44"/>
      <c r="N157" s="238"/>
      <c r="O157" s="239"/>
      <c r="P157" s="91"/>
      <c r="Q157" s="91"/>
      <c r="R157" s="91"/>
      <c r="S157" s="91"/>
      <c r="T157" s="91"/>
      <c r="U157" s="91"/>
      <c r="V157" s="91"/>
      <c r="W157" s="91"/>
      <c r="X157" s="92"/>
      <c r="Y157" s="38"/>
      <c r="Z157" s="38"/>
      <c r="AA157" s="38"/>
      <c r="AB157" s="38"/>
      <c r="AC157" s="38"/>
      <c r="AD157" s="38"/>
      <c r="AE157" s="38"/>
      <c r="AT157" s="17" t="s">
        <v>144</v>
      </c>
      <c r="AU157" s="17" t="s">
        <v>88</v>
      </c>
    </row>
    <row r="158" spans="1:47" s="2" customFormat="1" ht="12">
      <c r="A158" s="38"/>
      <c r="B158" s="39"/>
      <c r="C158" s="40"/>
      <c r="D158" s="240" t="s">
        <v>146</v>
      </c>
      <c r="E158" s="40"/>
      <c r="F158" s="241" t="s">
        <v>198</v>
      </c>
      <c r="G158" s="40"/>
      <c r="H158" s="40"/>
      <c r="I158" s="237"/>
      <c r="J158" s="237"/>
      <c r="K158" s="40"/>
      <c r="L158" s="40"/>
      <c r="M158" s="44"/>
      <c r="N158" s="238"/>
      <c r="O158" s="239"/>
      <c r="P158" s="91"/>
      <c r="Q158" s="91"/>
      <c r="R158" s="91"/>
      <c r="S158" s="91"/>
      <c r="T158" s="91"/>
      <c r="U158" s="91"/>
      <c r="V158" s="91"/>
      <c r="W158" s="91"/>
      <c r="X158" s="92"/>
      <c r="Y158" s="38"/>
      <c r="Z158" s="38"/>
      <c r="AA158" s="38"/>
      <c r="AB158" s="38"/>
      <c r="AC158" s="38"/>
      <c r="AD158" s="38"/>
      <c r="AE158" s="38"/>
      <c r="AT158" s="17" t="s">
        <v>146</v>
      </c>
      <c r="AU158" s="17" t="s">
        <v>88</v>
      </c>
    </row>
    <row r="159" spans="1:51" s="13" customFormat="1" ht="12">
      <c r="A159" s="13"/>
      <c r="B159" s="242"/>
      <c r="C159" s="243"/>
      <c r="D159" s="235" t="s">
        <v>148</v>
      </c>
      <c r="E159" s="244" t="s">
        <v>1</v>
      </c>
      <c r="F159" s="245" t="s">
        <v>172</v>
      </c>
      <c r="G159" s="243"/>
      <c r="H159" s="246">
        <v>660</v>
      </c>
      <c r="I159" s="247"/>
      <c r="J159" s="247"/>
      <c r="K159" s="243"/>
      <c r="L159" s="243"/>
      <c r="M159" s="248"/>
      <c r="N159" s="249"/>
      <c r="O159" s="250"/>
      <c r="P159" s="250"/>
      <c r="Q159" s="250"/>
      <c r="R159" s="250"/>
      <c r="S159" s="250"/>
      <c r="T159" s="250"/>
      <c r="U159" s="250"/>
      <c r="V159" s="250"/>
      <c r="W159" s="250"/>
      <c r="X159" s="251"/>
      <c r="Y159" s="13"/>
      <c r="Z159" s="13"/>
      <c r="AA159" s="13"/>
      <c r="AB159" s="13"/>
      <c r="AC159" s="13"/>
      <c r="AD159" s="13"/>
      <c r="AE159" s="13"/>
      <c r="AT159" s="252" t="s">
        <v>148</v>
      </c>
      <c r="AU159" s="252" t="s">
        <v>88</v>
      </c>
      <c r="AV159" s="13" t="s">
        <v>88</v>
      </c>
      <c r="AW159" s="13" t="s">
        <v>5</v>
      </c>
      <c r="AX159" s="13" t="s">
        <v>78</v>
      </c>
      <c r="AY159" s="252" t="s">
        <v>135</v>
      </c>
    </row>
    <row r="160" spans="1:51" s="14" customFormat="1" ht="12">
      <c r="A160" s="14"/>
      <c r="B160" s="253"/>
      <c r="C160" s="254"/>
      <c r="D160" s="235" t="s">
        <v>148</v>
      </c>
      <c r="E160" s="255" t="s">
        <v>1</v>
      </c>
      <c r="F160" s="256" t="s">
        <v>159</v>
      </c>
      <c r="G160" s="254"/>
      <c r="H160" s="257">
        <v>660</v>
      </c>
      <c r="I160" s="258"/>
      <c r="J160" s="258"/>
      <c r="K160" s="254"/>
      <c r="L160" s="254"/>
      <c r="M160" s="259"/>
      <c r="N160" s="260"/>
      <c r="O160" s="261"/>
      <c r="P160" s="261"/>
      <c r="Q160" s="261"/>
      <c r="R160" s="261"/>
      <c r="S160" s="261"/>
      <c r="T160" s="261"/>
      <c r="U160" s="261"/>
      <c r="V160" s="261"/>
      <c r="W160" s="261"/>
      <c r="X160" s="262"/>
      <c r="Y160" s="14"/>
      <c r="Z160" s="14"/>
      <c r="AA160" s="14"/>
      <c r="AB160" s="14"/>
      <c r="AC160" s="14"/>
      <c r="AD160" s="14"/>
      <c r="AE160" s="14"/>
      <c r="AT160" s="263" t="s">
        <v>148</v>
      </c>
      <c r="AU160" s="263" t="s">
        <v>88</v>
      </c>
      <c r="AV160" s="14" t="s">
        <v>151</v>
      </c>
      <c r="AW160" s="14" t="s">
        <v>5</v>
      </c>
      <c r="AX160" s="14" t="s">
        <v>86</v>
      </c>
      <c r="AY160" s="263" t="s">
        <v>135</v>
      </c>
    </row>
    <row r="161" spans="1:65" s="2" customFormat="1" ht="21.75" customHeight="1">
      <c r="A161" s="38"/>
      <c r="B161" s="39"/>
      <c r="C161" s="221" t="s">
        <v>199</v>
      </c>
      <c r="D161" s="221" t="s">
        <v>137</v>
      </c>
      <c r="E161" s="222" t="s">
        <v>200</v>
      </c>
      <c r="F161" s="223" t="s">
        <v>201</v>
      </c>
      <c r="G161" s="224" t="s">
        <v>202</v>
      </c>
      <c r="H161" s="225">
        <v>300</v>
      </c>
      <c r="I161" s="226"/>
      <c r="J161" s="226"/>
      <c r="K161" s="227">
        <f>ROUND(P161*H161,2)</f>
        <v>0</v>
      </c>
      <c r="L161" s="223" t="s">
        <v>1</v>
      </c>
      <c r="M161" s="44"/>
      <c r="N161" s="228" t="s">
        <v>1</v>
      </c>
      <c r="O161" s="229" t="s">
        <v>41</v>
      </c>
      <c r="P161" s="230">
        <f>I161+J161</f>
        <v>0</v>
      </c>
      <c r="Q161" s="230">
        <f>ROUND(I161*H161,2)</f>
        <v>0</v>
      </c>
      <c r="R161" s="230">
        <f>ROUND(J161*H161,2)</f>
        <v>0</v>
      </c>
      <c r="S161" s="91"/>
      <c r="T161" s="231">
        <f>S161*H161</f>
        <v>0</v>
      </c>
      <c r="U161" s="231">
        <v>0</v>
      </c>
      <c r="V161" s="231">
        <f>U161*H161</f>
        <v>0</v>
      </c>
      <c r="W161" s="231">
        <v>0</v>
      </c>
      <c r="X161" s="232">
        <f>W161*H161</f>
        <v>0</v>
      </c>
      <c r="Y161" s="38"/>
      <c r="Z161" s="38"/>
      <c r="AA161" s="38"/>
      <c r="AB161" s="38"/>
      <c r="AC161" s="38"/>
      <c r="AD161" s="38"/>
      <c r="AE161" s="38"/>
      <c r="AR161" s="233" t="s">
        <v>142</v>
      </c>
      <c r="AT161" s="233" t="s">
        <v>137</v>
      </c>
      <c r="AU161" s="233" t="s">
        <v>88</v>
      </c>
      <c r="AY161" s="17" t="s">
        <v>135</v>
      </c>
      <c r="BE161" s="234">
        <f>IF(O161="základní",K161,0)</f>
        <v>0</v>
      </c>
      <c r="BF161" s="234">
        <f>IF(O161="snížená",K161,0)</f>
        <v>0</v>
      </c>
      <c r="BG161" s="234">
        <f>IF(O161="zákl. přenesená",K161,0)</f>
        <v>0</v>
      </c>
      <c r="BH161" s="234">
        <f>IF(O161="sníž. přenesená",K161,0)</f>
        <v>0</v>
      </c>
      <c r="BI161" s="234">
        <f>IF(O161="nulová",K161,0)</f>
        <v>0</v>
      </c>
      <c r="BJ161" s="17" t="s">
        <v>86</v>
      </c>
      <c r="BK161" s="234">
        <f>ROUND(P161*H161,2)</f>
        <v>0</v>
      </c>
      <c r="BL161" s="17" t="s">
        <v>142</v>
      </c>
      <c r="BM161" s="233" t="s">
        <v>203</v>
      </c>
    </row>
    <row r="162" spans="1:47" s="2" customFormat="1" ht="12">
      <c r="A162" s="38"/>
      <c r="B162" s="39"/>
      <c r="C162" s="40"/>
      <c r="D162" s="235" t="s">
        <v>144</v>
      </c>
      <c r="E162" s="40"/>
      <c r="F162" s="236" t="s">
        <v>204</v>
      </c>
      <c r="G162" s="40"/>
      <c r="H162" s="40"/>
      <c r="I162" s="237"/>
      <c r="J162" s="237"/>
      <c r="K162" s="40"/>
      <c r="L162" s="40"/>
      <c r="M162" s="44"/>
      <c r="N162" s="238"/>
      <c r="O162" s="239"/>
      <c r="P162" s="91"/>
      <c r="Q162" s="91"/>
      <c r="R162" s="91"/>
      <c r="S162" s="91"/>
      <c r="T162" s="91"/>
      <c r="U162" s="91"/>
      <c r="V162" s="91"/>
      <c r="W162" s="91"/>
      <c r="X162" s="92"/>
      <c r="Y162" s="38"/>
      <c r="Z162" s="38"/>
      <c r="AA162" s="38"/>
      <c r="AB162" s="38"/>
      <c r="AC162" s="38"/>
      <c r="AD162" s="38"/>
      <c r="AE162" s="38"/>
      <c r="AT162" s="17" t="s">
        <v>144</v>
      </c>
      <c r="AU162" s="17" t="s">
        <v>88</v>
      </c>
    </row>
    <row r="163" spans="1:51" s="13" customFormat="1" ht="12">
      <c r="A163" s="13"/>
      <c r="B163" s="242"/>
      <c r="C163" s="243"/>
      <c r="D163" s="235" t="s">
        <v>148</v>
      </c>
      <c r="E163" s="244" t="s">
        <v>1</v>
      </c>
      <c r="F163" s="245" t="s">
        <v>205</v>
      </c>
      <c r="G163" s="243"/>
      <c r="H163" s="246">
        <v>70</v>
      </c>
      <c r="I163" s="247"/>
      <c r="J163" s="247"/>
      <c r="K163" s="243"/>
      <c r="L163" s="243"/>
      <c r="M163" s="248"/>
      <c r="N163" s="249"/>
      <c r="O163" s="250"/>
      <c r="P163" s="250"/>
      <c r="Q163" s="250"/>
      <c r="R163" s="250"/>
      <c r="S163" s="250"/>
      <c r="T163" s="250"/>
      <c r="U163" s="250"/>
      <c r="V163" s="250"/>
      <c r="W163" s="250"/>
      <c r="X163" s="251"/>
      <c r="Y163" s="13"/>
      <c r="Z163" s="13"/>
      <c r="AA163" s="13"/>
      <c r="AB163" s="13"/>
      <c r="AC163" s="13"/>
      <c r="AD163" s="13"/>
      <c r="AE163" s="13"/>
      <c r="AT163" s="252" t="s">
        <v>148</v>
      </c>
      <c r="AU163" s="252" t="s">
        <v>88</v>
      </c>
      <c r="AV163" s="13" t="s">
        <v>88</v>
      </c>
      <c r="AW163" s="13" t="s">
        <v>5</v>
      </c>
      <c r="AX163" s="13" t="s">
        <v>78</v>
      </c>
      <c r="AY163" s="252" t="s">
        <v>135</v>
      </c>
    </row>
    <row r="164" spans="1:51" s="14" customFormat="1" ht="12">
      <c r="A164" s="14"/>
      <c r="B164" s="253"/>
      <c r="C164" s="254"/>
      <c r="D164" s="235" t="s">
        <v>148</v>
      </c>
      <c r="E164" s="255" t="s">
        <v>1</v>
      </c>
      <c r="F164" s="256" t="s">
        <v>206</v>
      </c>
      <c r="G164" s="254"/>
      <c r="H164" s="257">
        <v>70</v>
      </c>
      <c r="I164" s="258"/>
      <c r="J164" s="258"/>
      <c r="K164" s="254"/>
      <c r="L164" s="254"/>
      <c r="M164" s="259"/>
      <c r="N164" s="260"/>
      <c r="O164" s="261"/>
      <c r="P164" s="261"/>
      <c r="Q164" s="261"/>
      <c r="R164" s="261"/>
      <c r="S164" s="261"/>
      <c r="T164" s="261"/>
      <c r="U164" s="261"/>
      <c r="V164" s="261"/>
      <c r="W164" s="261"/>
      <c r="X164" s="262"/>
      <c r="Y164" s="14"/>
      <c r="Z164" s="14"/>
      <c r="AA164" s="14"/>
      <c r="AB164" s="14"/>
      <c r="AC164" s="14"/>
      <c r="AD164" s="14"/>
      <c r="AE164" s="14"/>
      <c r="AT164" s="263" t="s">
        <v>148</v>
      </c>
      <c r="AU164" s="263" t="s">
        <v>88</v>
      </c>
      <c r="AV164" s="14" t="s">
        <v>151</v>
      </c>
      <c r="AW164" s="14" t="s">
        <v>5</v>
      </c>
      <c r="AX164" s="14" t="s">
        <v>78</v>
      </c>
      <c r="AY164" s="263" t="s">
        <v>135</v>
      </c>
    </row>
    <row r="165" spans="1:51" s="13" customFormat="1" ht="12">
      <c r="A165" s="13"/>
      <c r="B165" s="242"/>
      <c r="C165" s="243"/>
      <c r="D165" s="235" t="s">
        <v>148</v>
      </c>
      <c r="E165" s="244" t="s">
        <v>1</v>
      </c>
      <c r="F165" s="245" t="s">
        <v>207</v>
      </c>
      <c r="G165" s="243"/>
      <c r="H165" s="246">
        <v>230</v>
      </c>
      <c r="I165" s="247"/>
      <c r="J165" s="247"/>
      <c r="K165" s="243"/>
      <c r="L165" s="243"/>
      <c r="M165" s="248"/>
      <c r="N165" s="249"/>
      <c r="O165" s="250"/>
      <c r="P165" s="250"/>
      <c r="Q165" s="250"/>
      <c r="R165" s="250"/>
      <c r="S165" s="250"/>
      <c r="T165" s="250"/>
      <c r="U165" s="250"/>
      <c r="V165" s="250"/>
      <c r="W165" s="250"/>
      <c r="X165" s="251"/>
      <c r="Y165" s="13"/>
      <c r="Z165" s="13"/>
      <c r="AA165" s="13"/>
      <c r="AB165" s="13"/>
      <c r="AC165" s="13"/>
      <c r="AD165" s="13"/>
      <c r="AE165" s="13"/>
      <c r="AT165" s="252" t="s">
        <v>148</v>
      </c>
      <c r="AU165" s="252" t="s">
        <v>88</v>
      </c>
      <c r="AV165" s="13" t="s">
        <v>88</v>
      </c>
      <c r="AW165" s="13" t="s">
        <v>5</v>
      </c>
      <c r="AX165" s="13" t="s">
        <v>78</v>
      </c>
      <c r="AY165" s="252" t="s">
        <v>135</v>
      </c>
    </row>
    <row r="166" spans="1:51" s="14" customFormat="1" ht="12">
      <c r="A166" s="14"/>
      <c r="B166" s="253"/>
      <c r="C166" s="254"/>
      <c r="D166" s="235" t="s">
        <v>148</v>
      </c>
      <c r="E166" s="255" t="s">
        <v>1</v>
      </c>
      <c r="F166" s="256" t="s">
        <v>208</v>
      </c>
      <c r="G166" s="254"/>
      <c r="H166" s="257">
        <v>230</v>
      </c>
      <c r="I166" s="258"/>
      <c r="J166" s="258"/>
      <c r="K166" s="254"/>
      <c r="L166" s="254"/>
      <c r="M166" s="259"/>
      <c r="N166" s="260"/>
      <c r="O166" s="261"/>
      <c r="P166" s="261"/>
      <c r="Q166" s="261"/>
      <c r="R166" s="261"/>
      <c r="S166" s="261"/>
      <c r="T166" s="261"/>
      <c r="U166" s="261"/>
      <c r="V166" s="261"/>
      <c r="W166" s="261"/>
      <c r="X166" s="262"/>
      <c r="Y166" s="14"/>
      <c r="Z166" s="14"/>
      <c r="AA166" s="14"/>
      <c r="AB166" s="14"/>
      <c r="AC166" s="14"/>
      <c r="AD166" s="14"/>
      <c r="AE166" s="14"/>
      <c r="AT166" s="263" t="s">
        <v>148</v>
      </c>
      <c r="AU166" s="263" t="s">
        <v>88</v>
      </c>
      <c r="AV166" s="14" t="s">
        <v>151</v>
      </c>
      <c r="AW166" s="14" t="s">
        <v>5</v>
      </c>
      <c r="AX166" s="14" t="s">
        <v>78</v>
      </c>
      <c r="AY166" s="263" t="s">
        <v>135</v>
      </c>
    </row>
    <row r="167" spans="1:51" s="15" customFormat="1" ht="12">
      <c r="A167" s="15"/>
      <c r="B167" s="274"/>
      <c r="C167" s="275"/>
      <c r="D167" s="235" t="s">
        <v>148</v>
      </c>
      <c r="E167" s="276" t="s">
        <v>1</v>
      </c>
      <c r="F167" s="277" t="s">
        <v>209</v>
      </c>
      <c r="G167" s="275"/>
      <c r="H167" s="278">
        <v>300</v>
      </c>
      <c r="I167" s="279"/>
      <c r="J167" s="279"/>
      <c r="K167" s="275"/>
      <c r="L167" s="275"/>
      <c r="M167" s="280"/>
      <c r="N167" s="281"/>
      <c r="O167" s="282"/>
      <c r="P167" s="282"/>
      <c r="Q167" s="282"/>
      <c r="R167" s="282"/>
      <c r="S167" s="282"/>
      <c r="T167" s="282"/>
      <c r="U167" s="282"/>
      <c r="V167" s="282"/>
      <c r="W167" s="282"/>
      <c r="X167" s="283"/>
      <c r="Y167" s="15"/>
      <c r="Z167" s="15"/>
      <c r="AA167" s="15"/>
      <c r="AB167" s="15"/>
      <c r="AC167" s="15"/>
      <c r="AD167" s="15"/>
      <c r="AE167" s="15"/>
      <c r="AT167" s="284" t="s">
        <v>148</v>
      </c>
      <c r="AU167" s="284" t="s">
        <v>88</v>
      </c>
      <c r="AV167" s="15" t="s">
        <v>142</v>
      </c>
      <c r="AW167" s="15" t="s">
        <v>5</v>
      </c>
      <c r="AX167" s="15" t="s">
        <v>86</v>
      </c>
      <c r="AY167" s="284" t="s">
        <v>135</v>
      </c>
    </row>
    <row r="168" spans="1:65" s="2" customFormat="1" ht="16.5" customHeight="1">
      <c r="A168" s="38"/>
      <c r="B168" s="39"/>
      <c r="C168" s="221" t="s">
        <v>210</v>
      </c>
      <c r="D168" s="221" t="s">
        <v>137</v>
      </c>
      <c r="E168" s="222" t="s">
        <v>211</v>
      </c>
      <c r="F168" s="223" t="s">
        <v>212</v>
      </c>
      <c r="G168" s="224" t="s">
        <v>140</v>
      </c>
      <c r="H168" s="225">
        <v>800</v>
      </c>
      <c r="I168" s="226"/>
      <c r="J168" s="226"/>
      <c r="K168" s="227">
        <f>ROUND(P168*H168,2)</f>
        <v>0</v>
      </c>
      <c r="L168" s="223" t="s">
        <v>1</v>
      </c>
      <c r="M168" s="44"/>
      <c r="N168" s="228" t="s">
        <v>1</v>
      </c>
      <c r="O168" s="229" t="s">
        <v>41</v>
      </c>
      <c r="P168" s="230">
        <f>I168+J168</f>
        <v>0</v>
      </c>
      <c r="Q168" s="230">
        <f>ROUND(I168*H168,2)</f>
        <v>0</v>
      </c>
      <c r="R168" s="230">
        <f>ROUND(J168*H168,2)</f>
        <v>0</v>
      </c>
      <c r="S168" s="91"/>
      <c r="T168" s="231">
        <f>S168*H168</f>
        <v>0</v>
      </c>
      <c r="U168" s="231">
        <v>0</v>
      </c>
      <c r="V168" s="231">
        <f>U168*H168</f>
        <v>0</v>
      </c>
      <c r="W168" s="231">
        <v>0</v>
      </c>
      <c r="X168" s="232">
        <f>W168*H168</f>
        <v>0</v>
      </c>
      <c r="Y168" s="38"/>
      <c r="Z168" s="38"/>
      <c r="AA168" s="38"/>
      <c r="AB168" s="38"/>
      <c r="AC168" s="38"/>
      <c r="AD168" s="38"/>
      <c r="AE168" s="38"/>
      <c r="AR168" s="233" t="s">
        <v>142</v>
      </c>
      <c r="AT168" s="233" t="s">
        <v>137</v>
      </c>
      <c r="AU168" s="233" t="s">
        <v>88</v>
      </c>
      <c r="AY168" s="17" t="s">
        <v>135</v>
      </c>
      <c r="BE168" s="234">
        <f>IF(O168="základní",K168,0)</f>
        <v>0</v>
      </c>
      <c r="BF168" s="234">
        <f>IF(O168="snížená",K168,0)</f>
        <v>0</v>
      </c>
      <c r="BG168" s="234">
        <f>IF(O168="zákl. přenesená",K168,0)</f>
        <v>0</v>
      </c>
      <c r="BH168" s="234">
        <f>IF(O168="sníž. přenesená",K168,0)</f>
        <v>0</v>
      </c>
      <c r="BI168" s="234">
        <f>IF(O168="nulová",K168,0)</f>
        <v>0</v>
      </c>
      <c r="BJ168" s="17" t="s">
        <v>86</v>
      </c>
      <c r="BK168" s="234">
        <f>ROUND(P168*H168,2)</f>
        <v>0</v>
      </c>
      <c r="BL168" s="17" t="s">
        <v>142</v>
      </c>
      <c r="BM168" s="233" t="s">
        <v>213</v>
      </c>
    </row>
    <row r="169" spans="1:47" s="2" customFormat="1" ht="12">
      <c r="A169" s="38"/>
      <c r="B169" s="39"/>
      <c r="C169" s="40"/>
      <c r="D169" s="235" t="s">
        <v>144</v>
      </c>
      <c r="E169" s="40"/>
      <c r="F169" s="236" t="s">
        <v>214</v>
      </c>
      <c r="G169" s="40"/>
      <c r="H169" s="40"/>
      <c r="I169" s="237"/>
      <c r="J169" s="237"/>
      <c r="K169" s="40"/>
      <c r="L169" s="40"/>
      <c r="M169" s="44"/>
      <c r="N169" s="238"/>
      <c r="O169" s="239"/>
      <c r="P169" s="91"/>
      <c r="Q169" s="91"/>
      <c r="R169" s="91"/>
      <c r="S169" s="91"/>
      <c r="T169" s="91"/>
      <c r="U169" s="91"/>
      <c r="V169" s="91"/>
      <c r="W169" s="91"/>
      <c r="X169" s="92"/>
      <c r="Y169" s="38"/>
      <c r="Z169" s="38"/>
      <c r="AA169" s="38"/>
      <c r="AB169" s="38"/>
      <c r="AC169" s="38"/>
      <c r="AD169" s="38"/>
      <c r="AE169" s="38"/>
      <c r="AT169" s="17" t="s">
        <v>144</v>
      </c>
      <c r="AU169" s="17" t="s">
        <v>88</v>
      </c>
    </row>
    <row r="170" spans="1:63" s="12" customFormat="1" ht="22.8" customHeight="1">
      <c r="A170" s="12"/>
      <c r="B170" s="204"/>
      <c r="C170" s="205"/>
      <c r="D170" s="206" t="s">
        <v>77</v>
      </c>
      <c r="E170" s="219" t="s">
        <v>151</v>
      </c>
      <c r="F170" s="219" t="s">
        <v>215</v>
      </c>
      <c r="G170" s="205"/>
      <c r="H170" s="205"/>
      <c r="I170" s="208"/>
      <c r="J170" s="208"/>
      <c r="K170" s="220">
        <f>BK170</f>
        <v>0</v>
      </c>
      <c r="L170" s="205"/>
      <c r="M170" s="210"/>
      <c r="N170" s="211"/>
      <c r="O170" s="212"/>
      <c r="P170" s="212"/>
      <c r="Q170" s="213">
        <f>SUM(Q171:Q211)</f>
        <v>0</v>
      </c>
      <c r="R170" s="213">
        <f>SUM(R171:R211)</f>
        <v>0</v>
      </c>
      <c r="S170" s="212"/>
      <c r="T170" s="214">
        <f>SUM(T171:T211)</f>
        <v>0</v>
      </c>
      <c r="U170" s="212"/>
      <c r="V170" s="214">
        <f>SUM(V171:V211)</f>
        <v>0.73124</v>
      </c>
      <c r="W170" s="212"/>
      <c r="X170" s="215">
        <f>SUM(X171:X211)</f>
        <v>0.40176</v>
      </c>
      <c r="Y170" s="12"/>
      <c r="Z170" s="12"/>
      <c r="AA170" s="12"/>
      <c r="AB170" s="12"/>
      <c r="AC170" s="12"/>
      <c r="AD170" s="12"/>
      <c r="AE170" s="12"/>
      <c r="AR170" s="216" t="s">
        <v>86</v>
      </c>
      <c r="AT170" s="217" t="s">
        <v>77</v>
      </c>
      <c r="AU170" s="217" t="s">
        <v>86</v>
      </c>
      <c r="AY170" s="216" t="s">
        <v>135</v>
      </c>
      <c r="BK170" s="218">
        <f>SUM(BK171:BK211)</f>
        <v>0</v>
      </c>
    </row>
    <row r="171" spans="1:65" s="2" customFormat="1" ht="24.15" customHeight="1">
      <c r="A171" s="38"/>
      <c r="B171" s="39"/>
      <c r="C171" s="221" t="s">
        <v>216</v>
      </c>
      <c r="D171" s="221" t="s">
        <v>137</v>
      </c>
      <c r="E171" s="222" t="s">
        <v>217</v>
      </c>
      <c r="F171" s="223" t="s">
        <v>218</v>
      </c>
      <c r="G171" s="224" t="s">
        <v>202</v>
      </c>
      <c r="H171" s="225">
        <v>162</v>
      </c>
      <c r="I171" s="226"/>
      <c r="J171" s="226"/>
      <c r="K171" s="227">
        <f>ROUND(P171*H171,2)</f>
        <v>0</v>
      </c>
      <c r="L171" s="223" t="s">
        <v>141</v>
      </c>
      <c r="M171" s="44"/>
      <c r="N171" s="228" t="s">
        <v>1</v>
      </c>
      <c r="O171" s="229" t="s">
        <v>41</v>
      </c>
      <c r="P171" s="230">
        <f>I171+J171</f>
        <v>0</v>
      </c>
      <c r="Q171" s="230">
        <f>ROUND(I171*H171,2)</f>
        <v>0</v>
      </c>
      <c r="R171" s="230">
        <f>ROUND(J171*H171,2)</f>
        <v>0</v>
      </c>
      <c r="S171" s="91"/>
      <c r="T171" s="231">
        <f>S171*H171</f>
        <v>0</v>
      </c>
      <c r="U171" s="231">
        <v>0</v>
      </c>
      <c r="V171" s="231">
        <f>U171*H171</f>
        <v>0</v>
      </c>
      <c r="W171" s="231">
        <v>0</v>
      </c>
      <c r="X171" s="232">
        <f>W171*H171</f>
        <v>0</v>
      </c>
      <c r="Y171" s="38"/>
      <c r="Z171" s="38"/>
      <c r="AA171" s="38"/>
      <c r="AB171" s="38"/>
      <c r="AC171" s="38"/>
      <c r="AD171" s="38"/>
      <c r="AE171" s="38"/>
      <c r="AR171" s="233" t="s">
        <v>142</v>
      </c>
      <c r="AT171" s="233" t="s">
        <v>137</v>
      </c>
      <c r="AU171" s="233" t="s">
        <v>88</v>
      </c>
      <c r="AY171" s="17" t="s">
        <v>135</v>
      </c>
      <c r="BE171" s="234">
        <f>IF(O171="základní",K171,0)</f>
        <v>0</v>
      </c>
      <c r="BF171" s="234">
        <f>IF(O171="snížená",K171,0)</f>
        <v>0</v>
      </c>
      <c r="BG171" s="234">
        <f>IF(O171="zákl. přenesená",K171,0)</f>
        <v>0</v>
      </c>
      <c r="BH171" s="234">
        <f>IF(O171="sníž. přenesená",K171,0)</f>
        <v>0</v>
      </c>
      <c r="BI171" s="234">
        <f>IF(O171="nulová",K171,0)</f>
        <v>0</v>
      </c>
      <c r="BJ171" s="17" t="s">
        <v>86</v>
      </c>
      <c r="BK171" s="234">
        <f>ROUND(P171*H171,2)</f>
        <v>0</v>
      </c>
      <c r="BL171" s="17" t="s">
        <v>142</v>
      </c>
      <c r="BM171" s="233" t="s">
        <v>219</v>
      </c>
    </row>
    <row r="172" spans="1:47" s="2" customFormat="1" ht="12">
      <c r="A172" s="38"/>
      <c r="B172" s="39"/>
      <c r="C172" s="40"/>
      <c r="D172" s="235" t="s">
        <v>144</v>
      </c>
      <c r="E172" s="40"/>
      <c r="F172" s="236" t="s">
        <v>220</v>
      </c>
      <c r="G172" s="40"/>
      <c r="H172" s="40"/>
      <c r="I172" s="237"/>
      <c r="J172" s="237"/>
      <c r="K172" s="40"/>
      <c r="L172" s="40"/>
      <c r="M172" s="44"/>
      <c r="N172" s="238"/>
      <c r="O172" s="239"/>
      <c r="P172" s="91"/>
      <c r="Q172" s="91"/>
      <c r="R172" s="91"/>
      <c r="S172" s="91"/>
      <c r="T172" s="91"/>
      <c r="U172" s="91"/>
      <c r="V172" s="91"/>
      <c r="W172" s="91"/>
      <c r="X172" s="92"/>
      <c r="Y172" s="38"/>
      <c r="Z172" s="38"/>
      <c r="AA172" s="38"/>
      <c r="AB172" s="38"/>
      <c r="AC172" s="38"/>
      <c r="AD172" s="38"/>
      <c r="AE172" s="38"/>
      <c r="AT172" s="17" t="s">
        <v>144</v>
      </c>
      <c r="AU172" s="17" t="s">
        <v>88</v>
      </c>
    </row>
    <row r="173" spans="1:47" s="2" customFormat="1" ht="12">
      <c r="A173" s="38"/>
      <c r="B173" s="39"/>
      <c r="C173" s="40"/>
      <c r="D173" s="240" t="s">
        <v>146</v>
      </c>
      <c r="E173" s="40"/>
      <c r="F173" s="241" t="s">
        <v>221</v>
      </c>
      <c r="G173" s="40"/>
      <c r="H173" s="40"/>
      <c r="I173" s="237"/>
      <c r="J173" s="237"/>
      <c r="K173" s="40"/>
      <c r="L173" s="40"/>
      <c r="M173" s="44"/>
      <c r="N173" s="238"/>
      <c r="O173" s="239"/>
      <c r="P173" s="91"/>
      <c r="Q173" s="91"/>
      <c r="R173" s="91"/>
      <c r="S173" s="91"/>
      <c r="T173" s="91"/>
      <c r="U173" s="91"/>
      <c r="V173" s="91"/>
      <c r="W173" s="91"/>
      <c r="X173" s="92"/>
      <c r="Y173" s="38"/>
      <c r="Z173" s="38"/>
      <c r="AA173" s="38"/>
      <c r="AB173" s="38"/>
      <c r="AC173" s="38"/>
      <c r="AD173" s="38"/>
      <c r="AE173" s="38"/>
      <c r="AT173" s="17" t="s">
        <v>146</v>
      </c>
      <c r="AU173" s="17" t="s">
        <v>88</v>
      </c>
    </row>
    <row r="174" spans="1:65" s="2" customFormat="1" ht="24.15" customHeight="1">
      <c r="A174" s="38"/>
      <c r="B174" s="39"/>
      <c r="C174" s="264" t="s">
        <v>222</v>
      </c>
      <c r="D174" s="264" t="s">
        <v>160</v>
      </c>
      <c r="E174" s="265" t="s">
        <v>223</v>
      </c>
      <c r="F174" s="266" t="s">
        <v>224</v>
      </c>
      <c r="G174" s="267" t="s">
        <v>202</v>
      </c>
      <c r="H174" s="268">
        <v>162</v>
      </c>
      <c r="I174" s="269"/>
      <c r="J174" s="270"/>
      <c r="K174" s="271">
        <f>ROUND(P174*H174,2)</f>
        <v>0</v>
      </c>
      <c r="L174" s="266" t="s">
        <v>141</v>
      </c>
      <c r="M174" s="272"/>
      <c r="N174" s="273" t="s">
        <v>1</v>
      </c>
      <c r="O174" s="229" t="s">
        <v>41</v>
      </c>
      <c r="P174" s="230">
        <f>I174+J174</f>
        <v>0</v>
      </c>
      <c r="Q174" s="230">
        <f>ROUND(I174*H174,2)</f>
        <v>0</v>
      </c>
      <c r="R174" s="230">
        <f>ROUND(J174*H174,2)</f>
        <v>0</v>
      </c>
      <c r="S174" s="91"/>
      <c r="T174" s="231">
        <f>S174*H174</f>
        <v>0</v>
      </c>
      <c r="U174" s="231">
        <v>0.0015</v>
      </c>
      <c r="V174" s="231">
        <f>U174*H174</f>
        <v>0.243</v>
      </c>
      <c r="W174" s="231">
        <v>0</v>
      </c>
      <c r="X174" s="232">
        <f>W174*H174</f>
        <v>0</v>
      </c>
      <c r="Y174" s="38"/>
      <c r="Z174" s="38"/>
      <c r="AA174" s="38"/>
      <c r="AB174" s="38"/>
      <c r="AC174" s="38"/>
      <c r="AD174" s="38"/>
      <c r="AE174" s="38"/>
      <c r="AR174" s="233" t="s">
        <v>164</v>
      </c>
      <c r="AT174" s="233" t="s">
        <v>160</v>
      </c>
      <c r="AU174" s="233" t="s">
        <v>88</v>
      </c>
      <c r="AY174" s="17" t="s">
        <v>135</v>
      </c>
      <c r="BE174" s="234">
        <f>IF(O174="základní",K174,0)</f>
        <v>0</v>
      </c>
      <c r="BF174" s="234">
        <f>IF(O174="snížená",K174,0)</f>
        <v>0</v>
      </c>
      <c r="BG174" s="234">
        <f>IF(O174="zákl. přenesená",K174,0)</f>
        <v>0</v>
      </c>
      <c r="BH174" s="234">
        <f>IF(O174="sníž. přenesená",K174,0)</f>
        <v>0</v>
      </c>
      <c r="BI174" s="234">
        <f>IF(O174="nulová",K174,0)</f>
        <v>0</v>
      </c>
      <c r="BJ174" s="17" t="s">
        <v>86</v>
      </c>
      <c r="BK174" s="234">
        <f>ROUND(P174*H174,2)</f>
        <v>0</v>
      </c>
      <c r="BL174" s="17" t="s">
        <v>142</v>
      </c>
      <c r="BM174" s="233" t="s">
        <v>225</v>
      </c>
    </row>
    <row r="175" spans="1:47" s="2" customFormat="1" ht="12">
      <c r="A175" s="38"/>
      <c r="B175" s="39"/>
      <c r="C175" s="40"/>
      <c r="D175" s="235" t="s">
        <v>144</v>
      </c>
      <c r="E175" s="40"/>
      <c r="F175" s="236" t="s">
        <v>224</v>
      </c>
      <c r="G175" s="40"/>
      <c r="H175" s="40"/>
      <c r="I175" s="237"/>
      <c r="J175" s="237"/>
      <c r="K175" s="40"/>
      <c r="L175" s="40"/>
      <c r="M175" s="44"/>
      <c r="N175" s="238"/>
      <c r="O175" s="239"/>
      <c r="P175" s="91"/>
      <c r="Q175" s="91"/>
      <c r="R175" s="91"/>
      <c r="S175" s="91"/>
      <c r="T175" s="91"/>
      <c r="U175" s="91"/>
      <c r="V175" s="91"/>
      <c r="W175" s="91"/>
      <c r="X175" s="92"/>
      <c r="Y175" s="38"/>
      <c r="Z175" s="38"/>
      <c r="AA175" s="38"/>
      <c r="AB175" s="38"/>
      <c r="AC175" s="38"/>
      <c r="AD175" s="38"/>
      <c r="AE175" s="38"/>
      <c r="AT175" s="17" t="s">
        <v>144</v>
      </c>
      <c r="AU175" s="17" t="s">
        <v>88</v>
      </c>
    </row>
    <row r="176" spans="1:65" s="2" customFormat="1" ht="24.15" customHeight="1">
      <c r="A176" s="38"/>
      <c r="B176" s="39"/>
      <c r="C176" s="264" t="s">
        <v>226</v>
      </c>
      <c r="D176" s="264" t="s">
        <v>160</v>
      </c>
      <c r="E176" s="265" t="s">
        <v>227</v>
      </c>
      <c r="F176" s="266" t="s">
        <v>228</v>
      </c>
      <c r="G176" s="267" t="s">
        <v>229</v>
      </c>
      <c r="H176" s="268">
        <v>56</v>
      </c>
      <c r="I176" s="269"/>
      <c r="J176" s="270"/>
      <c r="K176" s="271">
        <f>ROUND(P176*H176,2)</f>
        <v>0</v>
      </c>
      <c r="L176" s="266" t="s">
        <v>141</v>
      </c>
      <c r="M176" s="272"/>
      <c r="N176" s="273" t="s">
        <v>1</v>
      </c>
      <c r="O176" s="229" t="s">
        <v>41</v>
      </c>
      <c r="P176" s="230">
        <f>I176+J176</f>
        <v>0</v>
      </c>
      <c r="Q176" s="230">
        <f>ROUND(I176*H176,2)</f>
        <v>0</v>
      </c>
      <c r="R176" s="230">
        <f>ROUND(J176*H176,2)</f>
        <v>0</v>
      </c>
      <c r="S176" s="91"/>
      <c r="T176" s="231">
        <f>S176*H176</f>
        <v>0</v>
      </c>
      <c r="U176" s="231">
        <v>0.0043</v>
      </c>
      <c r="V176" s="231">
        <f>U176*H176</f>
        <v>0.24080000000000001</v>
      </c>
      <c r="W176" s="231">
        <v>0</v>
      </c>
      <c r="X176" s="232">
        <f>W176*H176</f>
        <v>0</v>
      </c>
      <c r="Y176" s="38"/>
      <c r="Z176" s="38"/>
      <c r="AA176" s="38"/>
      <c r="AB176" s="38"/>
      <c r="AC176" s="38"/>
      <c r="AD176" s="38"/>
      <c r="AE176" s="38"/>
      <c r="AR176" s="233" t="s">
        <v>164</v>
      </c>
      <c r="AT176" s="233" t="s">
        <v>160</v>
      </c>
      <c r="AU176" s="233" t="s">
        <v>88</v>
      </c>
      <c r="AY176" s="17" t="s">
        <v>135</v>
      </c>
      <c r="BE176" s="234">
        <f>IF(O176="základní",K176,0)</f>
        <v>0</v>
      </c>
      <c r="BF176" s="234">
        <f>IF(O176="snížená",K176,0)</f>
        <v>0</v>
      </c>
      <c r="BG176" s="234">
        <f>IF(O176="zákl. přenesená",K176,0)</f>
        <v>0</v>
      </c>
      <c r="BH176" s="234">
        <f>IF(O176="sníž. přenesená",K176,0)</f>
        <v>0</v>
      </c>
      <c r="BI176" s="234">
        <f>IF(O176="nulová",K176,0)</f>
        <v>0</v>
      </c>
      <c r="BJ176" s="17" t="s">
        <v>86</v>
      </c>
      <c r="BK176" s="234">
        <f>ROUND(P176*H176,2)</f>
        <v>0</v>
      </c>
      <c r="BL176" s="17" t="s">
        <v>142</v>
      </c>
      <c r="BM176" s="233" t="s">
        <v>230</v>
      </c>
    </row>
    <row r="177" spans="1:47" s="2" customFormat="1" ht="12">
      <c r="A177" s="38"/>
      <c r="B177" s="39"/>
      <c r="C177" s="40"/>
      <c r="D177" s="235" t="s">
        <v>144</v>
      </c>
      <c r="E177" s="40"/>
      <c r="F177" s="236" t="s">
        <v>228</v>
      </c>
      <c r="G177" s="40"/>
      <c r="H177" s="40"/>
      <c r="I177" s="237"/>
      <c r="J177" s="237"/>
      <c r="K177" s="40"/>
      <c r="L177" s="40"/>
      <c r="M177" s="44"/>
      <c r="N177" s="238"/>
      <c r="O177" s="239"/>
      <c r="P177" s="91"/>
      <c r="Q177" s="91"/>
      <c r="R177" s="91"/>
      <c r="S177" s="91"/>
      <c r="T177" s="91"/>
      <c r="U177" s="91"/>
      <c r="V177" s="91"/>
      <c r="W177" s="91"/>
      <c r="X177" s="92"/>
      <c r="Y177" s="38"/>
      <c r="Z177" s="38"/>
      <c r="AA177" s="38"/>
      <c r="AB177" s="38"/>
      <c r="AC177" s="38"/>
      <c r="AD177" s="38"/>
      <c r="AE177" s="38"/>
      <c r="AT177" s="17" t="s">
        <v>144</v>
      </c>
      <c r="AU177" s="17" t="s">
        <v>88</v>
      </c>
    </row>
    <row r="178" spans="1:51" s="13" customFormat="1" ht="12">
      <c r="A178" s="13"/>
      <c r="B178" s="242"/>
      <c r="C178" s="243"/>
      <c r="D178" s="235" t="s">
        <v>148</v>
      </c>
      <c r="E178" s="244" t="s">
        <v>1</v>
      </c>
      <c r="F178" s="245" t="s">
        <v>231</v>
      </c>
      <c r="G178" s="243"/>
      <c r="H178" s="246">
        <v>56</v>
      </c>
      <c r="I178" s="247"/>
      <c r="J178" s="247"/>
      <c r="K178" s="243"/>
      <c r="L178" s="243"/>
      <c r="M178" s="248"/>
      <c r="N178" s="249"/>
      <c r="O178" s="250"/>
      <c r="P178" s="250"/>
      <c r="Q178" s="250"/>
      <c r="R178" s="250"/>
      <c r="S178" s="250"/>
      <c r="T178" s="250"/>
      <c r="U178" s="250"/>
      <c r="V178" s="250"/>
      <c r="W178" s="250"/>
      <c r="X178" s="251"/>
      <c r="Y178" s="13"/>
      <c r="Z178" s="13"/>
      <c r="AA178" s="13"/>
      <c r="AB178" s="13"/>
      <c r="AC178" s="13"/>
      <c r="AD178" s="13"/>
      <c r="AE178" s="13"/>
      <c r="AT178" s="252" t="s">
        <v>148</v>
      </c>
      <c r="AU178" s="252" t="s">
        <v>88</v>
      </c>
      <c r="AV178" s="13" t="s">
        <v>88</v>
      </c>
      <c r="AW178" s="13" t="s">
        <v>5</v>
      </c>
      <c r="AX178" s="13" t="s">
        <v>78</v>
      </c>
      <c r="AY178" s="252" t="s">
        <v>135</v>
      </c>
    </row>
    <row r="179" spans="1:51" s="14" customFormat="1" ht="12">
      <c r="A179" s="14"/>
      <c r="B179" s="253"/>
      <c r="C179" s="254"/>
      <c r="D179" s="235" t="s">
        <v>148</v>
      </c>
      <c r="E179" s="255" t="s">
        <v>1</v>
      </c>
      <c r="F179" s="256" t="s">
        <v>232</v>
      </c>
      <c r="G179" s="254"/>
      <c r="H179" s="257">
        <v>56</v>
      </c>
      <c r="I179" s="258"/>
      <c r="J179" s="258"/>
      <c r="K179" s="254"/>
      <c r="L179" s="254"/>
      <c r="M179" s="259"/>
      <c r="N179" s="260"/>
      <c r="O179" s="261"/>
      <c r="P179" s="261"/>
      <c r="Q179" s="261"/>
      <c r="R179" s="261"/>
      <c r="S179" s="261"/>
      <c r="T179" s="261"/>
      <c r="U179" s="261"/>
      <c r="V179" s="261"/>
      <c r="W179" s="261"/>
      <c r="X179" s="262"/>
      <c r="Y179" s="14"/>
      <c r="Z179" s="14"/>
      <c r="AA179" s="14"/>
      <c r="AB179" s="14"/>
      <c r="AC179" s="14"/>
      <c r="AD179" s="14"/>
      <c r="AE179" s="14"/>
      <c r="AT179" s="263" t="s">
        <v>148</v>
      </c>
      <c r="AU179" s="263" t="s">
        <v>88</v>
      </c>
      <c r="AV179" s="14" t="s">
        <v>151</v>
      </c>
      <c r="AW179" s="14" t="s">
        <v>5</v>
      </c>
      <c r="AX179" s="14" t="s">
        <v>86</v>
      </c>
      <c r="AY179" s="263" t="s">
        <v>135</v>
      </c>
    </row>
    <row r="180" spans="1:65" s="2" customFormat="1" ht="24.15" customHeight="1">
      <c r="A180" s="38"/>
      <c r="B180" s="39"/>
      <c r="C180" s="264" t="s">
        <v>233</v>
      </c>
      <c r="D180" s="264" t="s">
        <v>160</v>
      </c>
      <c r="E180" s="265" t="s">
        <v>234</v>
      </c>
      <c r="F180" s="266" t="s">
        <v>235</v>
      </c>
      <c r="G180" s="267" t="s">
        <v>202</v>
      </c>
      <c r="H180" s="268">
        <v>4</v>
      </c>
      <c r="I180" s="269"/>
      <c r="J180" s="270"/>
      <c r="K180" s="271">
        <f>ROUND(P180*H180,2)</f>
        <v>0</v>
      </c>
      <c r="L180" s="266" t="s">
        <v>141</v>
      </c>
      <c r="M180" s="272"/>
      <c r="N180" s="273" t="s">
        <v>1</v>
      </c>
      <c r="O180" s="229" t="s">
        <v>41</v>
      </c>
      <c r="P180" s="230">
        <f>I180+J180</f>
        <v>0</v>
      </c>
      <c r="Q180" s="230">
        <f>ROUND(I180*H180,2)</f>
        <v>0</v>
      </c>
      <c r="R180" s="230">
        <f>ROUND(J180*H180,2)</f>
        <v>0</v>
      </c>
      <c r="S180" s="91"/>
      <c r="T180" s="231">
        <f>S180*H180</f>
        <v>0</v>
      </c>
      <c r="U180" s="231">
        <v>0.0001</v>
      </c>
      <c r="V180" s="231">
        <f>U180*H180</f>
        <v>0.0004</v>
      </c>
      <c r="W180" s="231">
        <v>0</v>
      </c>
      <c r="X180" s="232">
        <f>W180*H180</f>
        <v>0</v>
      </c>
      <c r="Y180" s="38"/>
      <c r="Z180" s="38"/>
      <c r="AA180" s="38"/>
      <c r="AB180" s="38"/>
      <c r="AC180" s="38"/>
      <c r="AD180" s="38"/>
      <c r="AE180" s="38"/>
      <c r="AR180" s="233" t="s">
        <v>164</v>
      </c>
      <c r="AT180" s="233" t="s">
        <v>160</v>
      </c>
      <c r="AU180" s="233" t="s">
        <v>88</v>
      </c>
      <c r="AY180" s="17" t="s">
        <v>135</v>
      </c>
      <c r="BE180" s="234">
        <f>IF(O180="základní",K180,0)</f>
        <v>0</v>
      </c>
      <c r="BF180" s="234">
        <f>IF(O180="snížená",K180,0)</f>
        <v>0</v>
      </c>
      <c r="BG180" s="234">
        <f>IF(O180="zákl. přenesená",K180,0)</f>
        <v>0</v>
      </c>
      <c r="BH180" s="234">
        <f>IF(O180="sníž. přenesená",K180,0)</f>
        <v>0</v>
      </c>
      <c r="BI180" s="234">
        <f>IF(O180="nulová",K180,0)</f>
        <v>0</v>
      </c>
      <c r="BJ180" s="17" t="s">
        <v>86</v>
      </c>
      <c r="BK180" s="234">
        <f>ROUND(P180*H180,2)</f>
        <v>0</v>
      </c>
      <c r="BL180" s="17" t="s">
        <v>142</v>
      </c>
      <c r="BM180" s="233" t="s">
        <v>236</v>
      </c>
    </row>
    <row r="181" spans="1:47" s="2" customFormat="1" ht="12">
      <c r="A181" s="38"/>
      <c r="B181" s="39"/>
      <c r="C181" s="40"/>
      <c r="D181" s="235" t="s">
        <v>144</v>
      </c>
      <c r="E181" s="40"/>
      <c r="F181" s="236" t="s">
        <v>235</v>
      </c>
      <c r="G181" s="40"/>
      <c r="H181" s="40"/>
      <c r="I181" s="237"/>
      <c r="J181" s="237"/>
      <c r="K181" s="40"/>
      <c r="L181" s="40"/>
      <c r="M181" s="44"/>
      <c r="N181" s="238"/>
      <c r="O181" s="239"/>
      <c r="P181" s="91"/>
      <c r="Q181" s="91"/>
      <c r="R181" s="91"/>
      <c r="S181" s="91"/>
      <c r="T181" s="91"/>
      <c r="U181" s="91"/>
      <c r="V181" s="91"/>
      <c r="W181" s="91"/>
      <c r="X181" s="92"/>
      <c r="Y181" s="38"/>
      <c r="Z181" s="38"/>
      <c r="AA181" s="38"/>
      <c r="AB181" s="38"/>
      <c r="AC181" s="38"/>
      <c r="AD181" s="38"/>
      <c r="AE181" s="38"/>
      <c r="AT181" s="17" t="s">
        <v>144</v>
      </c>
      <c r="AU181" s="17" t="s">
        <v>88</v>
      </c>
    </row>
    <row r="182" spans="1:65" s="2" customFormat="1" ht="37.8" customHeight="1">
      <c r="A182" s="38"/>
      <c r="B182" s="39"/>
      <c r="C182" s="264" t="s">
        <v>9</v>
      </c>
      <c r="D182" s="264" t="s">
        <v>160</v>
      </c>
      <c r="E182" s="265" t="s">
        <v>237</v>
      </c>
      <c r="F182" s="266" t="s">
        <v>238</v>
      </c>
      <c r="G182" s="267" t="s">
        <v>229</v>
      </c>
      <c r="H182" s="268">
        <v>56</v>
      </c>
      <c r="I182" s="269"/>
      <c r="J182" s="270"/>
      <c r="K182" s="271">
        <f>ROUND(P182*H182,2)</f>
        <v>0</v>
      </c>
      <c r="L182" s="266" t="s">
        <v>141</v>
      </c>
      <c r="M182" s="272"/>
      <c r="N182" s="273" t="s">
        <v>1</v>
      </c>
      <c r="O182" s="229" t="s">
        <v>41</v>
      </c>
      <c r="P182" s="230">
        <f>I182+J182</f>
        <v>0</v>
      </c>
      <c r="Q182" s="230">
        <f>ROUND(I182*H182,2)</f>
        <v>0</v>
      </c>
      <c r="R182" s="230">
        <f>ROUND(J182*H182,2)</f>
        <v>0</v>
      </c>
      <c r="S182" s="91"/>
      <c r="T182" s="231">
        <f>S182*H182</f>
        <v>0</v>
      </c>
      <c r="U182" s="231">
        <v>0.0016</v>
      </c>
      <c r="V182" s="231">
        <f>U182*H182</f>
        <v>0.0896</v>
      </c>
      <c r="W182" s="231">
        <v>0</v>
      </c>
      <c r="X182" s="232">
        <f>W182*H182</f>
        <v>0</v>
      </c>
      <c r="Y182" s="38"/>
      <c r="Z182" s="38"/>
      <c r="AA182" s="38"/>
      <c r="AB182" s="38"/>
      <c r="AC182" s="38"/>
      <c r="AD182" s="38"/>
      <c r="AE182" s="38"/>
      <c r="AR182" s="233" t="s">
        <v>164</v>
      </c>
      <c r="AT182" s="233" t="s">
        <v>160</v>
      </c>
      <c r="AU182" s="233" t="s">
        <v>88</v>
      </c>
      <c r="AY182" s="17" t="s">
        <v>135</v>
      </c>
      <c r="BE182" s="234">
        <f>IF(O182="základní",K182,0)</f>
        <v>0</v>
      </c>
      <c r="BF182" s="234">
        <f>IF(O182="snížená",K182,0)</f>
        <v>0</v>
      </c>
      <c r="BG182" s="234">
        <f>IF(O182="zákl. přenesená",K182,0)</f>
        <v>0</v>
      </c>
      <c r="BH182" s="234">
        <f>IF(O182="sníž. přenesená",K182,0)</f>
        <v>0</v>
      </c>
      <c r="BI182" s="234">
        <f>IF(O182="nulová",K182,0)</f>
        <v>0</v>
      </c>
      <c r="BJ182" s="17" t="s">
        <v>86</v>
      </c>
      <c r="BK182" s="234">
        <f>ROUND(P182*H182,2)</f>
        <v>0</v>
      </c>
      <c r="BL182" s="17" t="s">
        <v>142</v>
      </c>
      <c r="BM182" s="233" t="s">
        <v>239</v>
      </c>
    </row>
    <row r="183" spans="1:47" s="2" customFormat="1" ht="12">
      <c r="A183" s="38"/>
      <c r="B183" s="39"/>
      <c r="C183" s="40"/>
      <c r="D183" s="235" t="s">
        <v>144</v>
      </c>
      <c r="E183" s="40"/>
      <c r="F183" s="236" t="s">
        <v>238</v>
      </c>
      <c r="G183" s="40"/>
      <c r="H183" s="40"/>
      <c r="I183" s="237"/>
      <c r="J183" s="237"/>
      <c r="K183" s="40"/>
      <c r="L183" s="40"/>
      <c r="M183" s="44"/>
      <c r="N183" s="238"/>
      <c r="O183" s="239"/>
      <c r="P183" s="91"/>
      <c r="Q183" s="91"/>
      <c r="R183" s="91"/>
      <c r="S183" s="91"/>
      <c r="T183" s="91"/>
      <c r="U183" s="91"/>
      <c r="V183" s="91"/>
      <c r="W183" s="91"/>
      <c r="X183" s="92"/>
      <c r="Y183" s="38"/>
      <c r="Z183" s="38"/>
      <c r="AA183" s="38"/>
      <c r="AB183" s="38"/>
      <c r="AC183" s="38"/>
      <c r="AD183" s="38"/>
      <c r="AE183" s="38"/>
      <c r="AT183" s="17" t="s">
        <v>144</v>
      </c>
      <c r="AU183" s="17" t="s">
        <v>88</v>
      </c>
    </row>
    <row r="184" spans="1:65" s="2" customFormat="1" ht="12">
      <c r="A184" s="38"/>
      <c r="B184" s="39"/>
      <c r="C184" s="264" t="s">
        <v>240</v>
      </c>
      <c r="D184" s="264" t="s">
        <v>160</v>
      </c>
      <c r="E184" s="265" t="s">
        <v>241</v>
      </c>
      <c r="F184" s="266" t="s">
        <v>242</v>
      </c>
      <c r="G184" s="267" t="s">
        <v>229</v>
      </c>
      <c r="H184" s="268">
        <v>72</v>
      </c>
      <c r="I184" s="269"/>
      <c r="J184" s="270"/>
      <c r="K184" s="271">
        <f>ROUND(P184*H184,2)</f>
        <v>0</v>
      </c>
      <c r="L184" s="266" t="s">
        <v>141</v>
      </c>
      <c r="M184" s="272"/>
      <c r="N184" s="273" t="s">
        <v>1</v>
      </c>
      <c r="O184" s="229" t="s">
        <v>41</v>
      </c>
      <c r="P184" s="230">
        <f>I184+J184</f>
        <v>0</v>
      </c>
      <c r="Q184" s="230">
        <f>ROUND(I184*H184,2)</f>
        <v>0</v>
      </c>
      <c r="R184" s="230">
        <f>ROUND(J184*H184,2)</f>
        <v>0</v>
      </c>
      <c r="S184" s="91"/>
      <c r="T184" s="231">
        <f>S184*H184</f>
        <v>0</v>
      </c>
      <c r="U184" s="231">
        <v>0.0001</v>
      </c>
      <c r="V184" s="231">
        <f>U184*H184</f>
        <v>0.007200000000000001</v>
      </c>
      <c r="W184" s="231">
        <v>0</v>
      </c>
      <c r="X184" s="232">
        <f>W184*H184</f>
        <v>0</v>
      </c>
      <c r="Y184" s="38"/>
      <c r="Z184" s="38"/>
      <c r="AA184" s="38"/>
      <c r="AB184" s="38"/>
      <c r="AC184" s="38"/>
      <c r="AD184" s="38"/>
      <c r="AE184" s="38"/>
      <c r="AR184" s="233" t="s">
        <v>164</v>
      </c>
      <c r="AT184" s="233" t="s">
        <v>160</v>
      </c>
      <c r="AU184" s="233" t="s">
        <v>88</v>
      </c>
      <c r="AY184" s="17" t="s">
        <v>135</v>
      </c>
      <c r="BE184" s="234">
        <f>IF(O184="základní",K184,0)</f>
        <v>0</v>
      </c>
      <c r="BF184" s="234">
        <f>IF(O184="snížená",K184,0)</f>
        <v>0</v>
      </c>
      <c r="BG184" s="234">
        <f>IF(O184="zákl. přenesená",K184,0)</f>
        <v>0</v>
      </c>
      <c r="BH184" s="234">
        <f>IF(O184="sníž. přenesená",K184,0)</f>
        <v>0</v>
      </c>
      <c r="BI184" s="234">
        <f>IF(O184="nulová",K184,0)</f>
        <v>0</v>
      </c>
      <c r="BJ184" s="17" t="s">
        <v>86</v>
      </c>
      <c r="BK184" s="234">
        <f>ROUND(P184*H184,2)</f>
        <v>0</v>
      </c>
      <c r="BL184" s="17" t="s">
        <v>142</v>
      </c>
      <c r="BM184" s="233" t="s">
        <v>243</v>
      </c>
    </row>
    <row r="185" spans="1:47" s="2" customFormat="1" ht="12">
      <c r="A185" s="38"/>
      <c r="B185" s="39"/>
      <c r="C185" s="40"/>
      <c r="D185" s="235" t="s">
        <v>144</v>
      </c>
      <c r="E185" s="40"/>
      <c r="F185" s="236" t="s">
        <v>242</v>
      </c>
      <c r="G185" s="40"/>
      <c r="H185" s="40"/>
      <c r="I185" s="237"/>
      <c r="J185" s="237"/>
      <c r="K185" s="40"/>
      <c r="L185" s="40"/>
      <c r="M185" s="44"/>
      <c r="N185" s="238"/>
      <c r="O185" s="239"/>
      <c r="P185" s="91"/>
      <c r="Q185" s="91"/>
      <c r="R185" s="91"/>
      <c r="S185" s="91"/>
      <c r="T185" s="91"/>
      <c r="U185" s="91"/>
      <c r="V185" s="91"/>
      <c r="W185" s="91"/>
      <c r="X185" s="92"/>
      <c r="Y185" s="38"/>
      <c r="Z185" s="38"/>
      <c r="AA185" s="38"/>
      <c r="AB185" s="38"/>
      <c r="AC185" s="38"/>
      <c r="AD185" s="38"/>
      <c r="AE185" s="38"/>
      <c r="AT185" s="17" t="s">
        <v>144</v>
      </c>
      <c r="AU185" s="17" t="s">
        <v>88</v>
      </c>
    </row>
    <row r="186" spans="1:51" s="13" customFormat="1" ht="12">
      <c r="A186" s="13"/>
      <c r="B186" s="242"/>
      <c r="C186" s="243"/>
      <c r="D186" s="235" t="s">
        <v>148</v>
      </c>
      <c r="E186" s="244" t="s">
        <v>1</v>
      </c>
      <c r="F186" s="245" t="s">
        <v>244</v>
      </c>
      <c r="G186" s="243"/>
      <c r="H186" s="246">
        <v>72</v>
      </c>
      <c r="I186" s="247"/>
      <c r="J186" s="247"/>
      <c r="K186" s="243"/>
      <c r="L186" s="243"/>
      <c r="M186" s="248"/>
      <c r="N186" s="249"/>
      <c r="O186" s="250"/>
      <c r="P186" s="250"/>
      <c r="Q186" s="250"/>
      <c r="R186" s="250"/>
      <c r="S186" s="250"/>
      <c r="T186" s="250"/>
      <c r="U186" s="250"/>
      <c r="V186" s="250"/>
      <c r="W186" s="250"/>
      <c r="X186" s="251"/>
      <c r="Y186" s="13"/>
      <c r="Z186" s="13"/>
      <c r="AA186" s="13"/>
      <c r="AB186" s="13"/>
      <c r="AC186" s="13"/>
      <c r="AD186" s="13"/>
      <c r="AE186" s="13"/>
      <c r="AT186" s="252" t="s">
        <v>148</v>
      </c>
      <c r="AU186" s="252" t="s">
        <v>88</v>
      </c>
      <c r="AV186" s="13" t="s">
        <v>88</v>
      </c>
      <c r="AW186" s="13" t="s">
        <v>5</v>
      </c>
      <c r="AX186" s="13" t="s">
        <v>78</v>
      </c>
      <c r="AY186" s="252" t="s">
        <v>135</v>
      </c>
    </row>
    <row r="187" spans="1:51" s="14" customFormat="1" ht="12">
      <c r="A187" s="14"/>
      <c r="B187" s="253"/>
      <c r="C187" s="254"/>
      <c r="D187" s="235" t="s">
        <v>148</v>
      </c>
      <c r="E187" s="255" t="s">
        <v>1</v>
      </c>
      <c r="F187" s="256" t="s">
        <v>245</v>
      </c>
      <c r="G187" s="254"/>
      <c r="H187" s="257">
        <v>72</v>
      </c>
      <c r="I187" s="258"/>
      <c r="J187" s="258"/>
      <c r="K187" s="254"/>
      <c r="L187" s="254"/>
      <c r="M187" s="259"/>
      <c r="N187" s="260"/>
      <c r="O187" s="261"/>
      <c r="P187" s="261"/>
      <c r="Q187" s="261"/>
      <c r="R187" s="261"/>
      <c r="S187" s="261"/>
      <c r="T187" s="261"/>
      <c r="U187" s="261"/>
      <c r="V187" s="261"/>
      <c r="W187" s="261"/>
      <c r="X187" s="262"/>
      <c r="Y187" s="14"/>
      <c r="Z187" s="14"/>
      <c r="AA187" s="14"/>
      <c r="AB187" s="14"/>
      <c r="AC187" s="14"/>
      <c r="AD187" s="14"/>
      <c r="AE187" s="14"/>
      <c r="AT187" s="263" t="s">
        <v>148</v>
      </c>
      <c r="AU187" s="263" t="s">
        <v>88</v>
      </c>
      <c r="AV187" s="14" t="s">
        <v>151</v>
      </c>
      <c r="AW187" s="14" t="s">
        <v>5</v>
      </c>
      <c r="AX187" s="14" t="s">
        <v>86</v>
      </c>
      <c r="AY187" s="263" t="s">
        <v>135</v>
      </c>
    </row>
    <row r="188" spans="1:65" s="2" customFormat="1" ht="24.15" customHeight="1">
      <c r="A188" s="38"/>
      <c r="B188" s="39"/>
      <c r="C188" s="264" t="s">
        <v>246</v>
      </c>
      <c r="D188" s="264" t="s">
        <v>160</v>
      </c>
      <c r="E188" s="265" t="s">
        <v>247</v>
      </c>
      <c r="F188" s="266" t="s">
        <v>248</v>
      </c>
      <c r="G188" s="267" t="s">
        <v>229</v>
      </c>
      <c r="H188" s="268">
        <v>108</v>
      </c>
      <c r="I188" s="269"/>
      <c r="J188" s="270"/>
      <c r="K188" s="271">
        <f>ROUND(P188*H188,2)</f>
        <v>0</v>
      </c>
      <c r="L188" s="266" t="s">
        <v>141</v>
      </c>
      <c r="M188" s="272"/>
      <c r="N188" s="273" t="s">
        <v>1</v>
      </c>
      <c r="O188" s="229" t="s">
        <v>41</v>
      </c>
      <c r="P188" s="230">
        <f>I188+J188</f>
        <v>0</v>
      </c>
      <c r="Q188" s="230">
        <f>ROUND(I188*H188,2)</f>
        <v>0</v>
      </c>
      <c r="R188" s="230">
        <f>ROUND(J188*H188,2)</f>
        <v>0</v>
      </c>
      <c r="S188" s="91"/>
      <c r="T188" s="231">
        <f>S188*H188</f>
        <v>0</v>
      </c>
      <c r="U188" s="231">
        <v>0.0004</v>
      </c>
      <c r="V188" s="231">
        <f>U188*H188</f>
        <v>0.0432</v>
      </c>
      <c r="W188" s="231">
        <v>0</v>
      </c>
      <c r="X188" s="232">
        <f>W188*H188</f>
        <v>0</v>
      </c>
      <c r="Y188" s="38"/>
      <c r="Z188" s="38"/>
      <c r="AA188" s="38"/>
      <c r="AB188" s="38"/>
      <c r="AC188" s="38"/>
      <c r="AD188" s="38"/>
      <c r="AE188" s="38"/>
      <c r="AR188" s="233" t="s">
        <v>164</v>
      </c>
      <c r="AT188" s="233" t="s">
        <v>160</v>
      </c>
      <c r="AU188" s="233" t="s">
        <v>88</v>
      </c>
      <c r="AY188" s="17" t="s">
        <v>135</v>
      </c>
      <c r="BE188" s="234">
        <f>IF(O188="základní",K188,0)</f>
        <v>0</v>
      </c>
      <c r="BF188" s="234">
        <f>IF(O188="snížená",K188,0)</f>
        <v>0</v>
      </c>
      <c r="BG188" s="234">
        <f>IF(O188="zákl. přenesená",K188,0)</f>
        <v>0</v>
      </c>
      <c r="BH188" s="234">
        <f>IF(O188="sníž. přenesená",K188,0)</f>
        <v>0</v>
      </c>
      <c r="BI188" s="234">
        <f>IF(O188="nulová",K188,0)</f>
        <v>0</v>
      </c>
      <c r="BJ188" s="17" t="s">
        <v>86</v>
      </c>
      <c r="BK188" s="234">
        <f>ROUND(P188*H188,2)</f>
        <v>0</v>
      </c>
      <c r="BL188" s="17" t="s">
        <v>142</v>
      </c>
      <c r="BM188" s="233" t="s">
        <v>249</v>
      </c>
    </row>
    <row r="189" spans="1:47" s="2" customFormat="1" ht="12">
      <c r="A189" s="38"/>
      <c r="B189" s="39"/>
      <c r="C189" s="40"/>
      <c r="D189" s="235" t="s">
        <v>144</v>
      </c>
      <c r="E189" s="40"/>
      <c r="F189" s="236" t="s">
        <v>248</v>
      </c>
      <c r="G189" s="40"/>
      <c r="H189" s="40"/>
      <c r="I189" s="237"/>
      <c r="J189" s="237"/>
      <c r="K189" s="40"/>
      <c r="L189" s="40"/>
      <c r="M189" s="44"/>
      <c r="N189" s="238"/>
      <c r="O189" s="239"/>
      <c r="P189" s="91"/>
      <c r="Q189" s="91"/>
      <c r="R189" s="91"/>
      <c r="S189" s="91"/>
      <c r="T189" s="91"/>
      <c r="U189" s="91"/>
      <c r="V189" s="91"/>
      <c r="W189" s="91"/>
      <c r="X189" s="92"/>
      <c r="Y189" s="38"/>
      <c r="Z189" s="38"/>
      <c r="AA189" s="38"/>
      <c r="AB189" s="38"/>
      <c r="AC189" s="38"/>
      <c r="AD189" s="38"/>
      <c r="AE189" s="38"/>
      <c r="AT189" s="17" t="s">
        <v>144</v>
      </c>
      <c r="AU189" s="17" t="s">
        <v>88</v>
      </c>
    </row>
    <row r="190" spans="1:51" s="13" customFormat="1" ht="12">
      <c r="A190" s="13"/>
      <c r="B190" s="242"/>
      <c r="C190" s="243"/>
      <c r="D190" s="235" t="s">
        <v>148</v>
      </c>
      <c r="E190" s="244" t="s">
        <v>1</v>
      </c>
      <c r="F190" s="245" t="s">
        <v>250</v>
      </c>
      <c r="G190" s="243"/>
      <c r="H190" s="246">
        <v>108</v>
      </c>
      <c r="I190" s="247"/>
      <c r="J190" s="247"/>
      <c r="K190" s="243"/>
      <c r="L190" s="243"/>
      <c r="M190" s="248"/>
      <c r="N190" s="249"/>
      <c r="O190" s="250"/>
      <c r="P190" s="250"/>
      <c r="Q190" s="250"/>
      <c r="R190" s="250"/>
      <c r="S190" s="250"/>
      <c r="T190" s="250"/>
      <c r="U190" s="250"/>
      <c r="V190" s="250"/>
      <c r="W190" s="250"/>
      <c r="X190" s="251"/>
      <c r="Y190" s="13"/>
      <c r="Z190" s="13"/>
      <c r="AA190" s="13"/>
      <c r="AB190" s="13"/>
      <c r="AC190" s="13"/>
      <c r="AD190" s="13"/>
      <c r="AE190" s="13"/>
      <c r="AT190" s="252" t="s">
        <v>148</v>
      </c>
      <c r="AU190" s="252" t="s">
        <v>88</v>
      </c>
      <c r="AV190" s="13" t="s">
        <v>88</v>
      </c>
      <c r="AW190" s="13" t="s">
        <v>5</v>
      </c>
      <c r="AX190" s="13" t="s">
        <v>78</v>
      </c>
      <c r="AY190" s="252" t="s">
        <v>135</v>
      </c>
    </row>
    <row r="191" spans="1:51" s="14" customFormat="1" ht="12">
      <c r="A191" s="14"/>
      <c r="B191" s="253"/>
      <c r="C191" s="254"/>
      <c r="D191" s="235" t="s">
        <v>148</v>
      </c>
      <c r="E191" s="255" t="s">
        <v>1</v>
      </c>
      <c r="F191" s="256" t="s">
        <v>251</v>
      </c>
      <c r="G191" s="254"/>
      <c r="H191" s="257">
        <v>108</v>
      </c>
      <c r="I191" s="258"/>
      <c r="J191" s="258"/>
      <c r="K191" s="254"/>
      <c r="L191" s="254"/>
      <c r="M191" s="259"/>
      <c r="N191" s="260"/>
      <c r="O191" s="261"/>
      <c r="P191" s="261"/>
      <c r="Q191" s="261"/>
      <c r="R191" s="261"/>
      <c r="S191" s="261"/>
      <c r="T191" s="261"/>
      <c r="U191" s="261"/>
      <c r="V191" s="261"/>
      <c r="W191" s="261"/>
      <c r="X191" s="262"/>
      <c r="Y191" s="14"/>
      <c r="Z191" s="14"/>
      <c r="AA191" s="14"/>
      <c r="AB191" s="14"/>
      <c r="AC191" s="14"/>
      <c r="AD191" s="14"/>
      <c r="AE191" s="14"/>
      <c r="AT191" s="263" t="s">
        <v>148</v>
      </c>
      <c r="AU191" s="263" t="s">
        <v>88</v>
      </c>
      <c r="AV191" s="14" t="s">
        <v>151</v>
      </c>
      <c r="AW191" s="14" t="s">
        <v>5</v>
      </c>
      <c r="AX191" s="14" t="s">
        <v>86</v>
      </c>
      <c r="AY191" s="263" t="s">
        <v>135</v>
      </c>
    </row>
    <row r="192" spans="1:65" s="2" customFormat="1" ht="24.15" customHeight="1">
      <c r="A192" s="38"/>
      <c r="B192" s="39"/>
      <c r="C192" s="264" t="s">
        <v>252</v>
      </c>
      <c r="D192" s="264" t="s">
        <v>160</v>
      </c>
      <c r="E192" s="265" t="s">
        <v>253</v>
      </c>
      <c r="F192" s="266" t="s">
        <v>254</v>
      </c>
      <c r="G192" s="267" t="s">
        <v>202</v>
      </c>
      <c r="H192" s="268">
        <v>622</v>
      </c>
      <c r="I192" s="269"/>
      <c r="J192" s="270"/>
      <c r="K192" s="271">
        <f>ROUND(P192*H192,2)</f>
        <v>0</v>
      </c>
      <c r="L192" s="266" t="s">
        <v>141</v>
      </c>
      <c r="M192" s="272"/>
      <c r="N192" s="273" t="s">
        <v>1</v>
      </c>
      <c r="O192" s="229" t="s">
        <v>41</v>
      </c>
      <c r="P192" s="230">
        <f>I192+J192</f>
        <v>0</v>
      </c>
      <c r="Q192" s="230">
        <f>ROUND(I192*H192,2)</f>
        <v>0</v>
      </c>
      <c r="R192" s="230">
        <f>ROUND(J192*H192,2)</f>
        <v>0</v>
      </c>
      <c r="S192" s="91"/>
      <c r="T192" s="231">
        <f>S192*H192</f>
        <v>0</v>
      </c>
      <c r="U192" s="231">
        <v>4E-05</v>
      </c>
      <c r="V192" s="231">
        <f>U192*H192</f>
        <v>0.024880000000000003</v>
      </c>
      <c r="W192" s="231">
        <v>0</v>
      </c>
      <c r="X192" s="232">
        <f>W192*H192</f>
        <v>0</v>
      </c>
      <c r="Y192" s="38"/>
      <c r="Z192" s="38"/>
      <c r="AA192" s="38"/>
      <c r="AB192" s="38"/>
      <c r="AC192" s="38"/>
      <c r="AD192" s="38"/>
      <c r="AE192" s="38"/>
      <c r="AR192" s="233" t="s">
        <v>164</v>
      </c>
      <c r="AT192" s="233" t="s">
        <v>160</v>
      </c>
      <c r="AU192" s="233" t="s">
        <v>88</v>
      </c>
      <c r="AY192" s="17" t="s">
        <v>135</v>
      </c>
      <c r="BE192" s="234">
        <f>IF(O192="základní",K192,0)</f>
        <v>0</v>
      </c>
      <c r="BF192" s="234">
        <f>IF(O192="snížená",K192,0)</f>
        <v>0</v>
      </c>
      <c r="BG192" s="234">
        <f>IF(O192="zákl. přenesená",K192,0)</f>
        <v>0</v>
      </c>
      <c r="BH192" s="234">
        <f>IF(O192="sníž. přenesená",K192,0)</f>
        <v>0</v>
      </c>
      <c r="BI192" s="234">
        <f>IF(O192="nulová",K192,0)</f>
        <v>0</v>
      </c>
      <c r="BJ192" s="17" t="s">
        <v>86</v>
      </c>
      <c r="BK192" s="234">
        <f>ROUND(P192*H192,2)</f>
        <v>0</v>
      </c>
      <c r="BL192" s="17" t="s">
        <v>142</v>
      </c>
      <c r="BM192" s="233" t="s">
        <v>255</v>
      </c>
    </row>
    <row r="193" spans="1:47" s="2" customFormat="1" ht="12">
      <c r="A193" s="38"/>
      <c r="B193" s="39"/>
      <c r="C193" s="40"/>
      <c r="D193" s="235" t="s">
        <v>144</v>
      </c>
      <c r="E193" s="40"/>
      <c r="F193" s="236" t="s">
        <v>254</v>
      </c>
      <c r="G193" s="40"/>
      <c r="H193" s="40"/>
      <c r="I193" s="237"/>
      <c r="J193" s="237"/>
      <c r="K193" s="40"/>
      <c r="L193" s="40"/>
      <c r="M193" s="44"/>
      <c r="N193" s="238"/>
      <c r="O193" s="239"/>
      <c r="P193" s="91"/>
      <c r="Q193" s="91"/>
      <c r="R193" s="91"/>
      <c r="S193" s="91"/>
      <c r="T193" s="91"/>
      <c r="U193" s="91"/>
      <c r="V193" s="91"/>
      <c r="W193" s="91"/>
      <c r="X193" s="92"/>
      <c r="Y193" s="38"/>
      <c r="Z193" s="38"/>
      <c r="AA193" s="38"/>
      <c r="AB193" s="38"/>
      <c r="AC193" s="38"/>
      <c r="AD193" s="38"/>
      <c r="AE193" s="38"/>
      <c r="AT193" s="17" t="s">
        <v>144</v>
      </c>
      <c r="AU193" s="17" t="s">
        <v>88</v>
      </c>
    </row>
    <row r="194" spans="1:51" s="13" customFormat="1" ht="12">
      <c r="A194" s="13"/>
      <c r="B194" s="242"/>
      <c r="C194" s="243"/>
      <c r="D194" s="235" t="s">
        <v>148</v>
      </c>
      <c r="E194" s="244" t="s">
        <v>1</v>
      </c>
      <c r="F194" s="245" t="s">
        <v>256</v>
      </c>
      <c r="G194" s="243"/>
      <c r="H194" s="246">
        <v>504</v>
      </c>
      <c r="I194" s="247"/>
      <c r="J194" s="247"/>
      <c r="K194" s="243"/>
      <c r="L194" s="243"/>
      <c r="M194" s="248"/>
      <c r="N194" s="249"/>
      <c r="O194" s="250"/>
      <c r="P194" s="250"/>
      <c r="Q194" s="250"/>
      <c r="R194" s="250"/>
      <c r="S194" s="250"/>
      <c r="T194" s="250"/>
      <c r="U194" s="250"/>
      <c r="V194" s="250"/>
      <c r="W194" s="250"/>
      <c r="X194" s="251"/>
      <c r="Y194" s="13"/>
      <c r="Z194" s="13"/>
      <c r="AA194" s="13"/>
      <c r="AB194" s="13"/>
      <c r="AC194" s="13"/>
      <c r="AD194" s="13"/>
      <c r="AE194" s="13"/>
      <c r="AT194" s="252" t="s">
        <v>148</v>
      </c>
      <c r="AU194" s="252" t="s">
        <v>88</v>
      </c>
      <c r="AV194" s="13" t="s">
        <v>88</v>
      </c>
      <c r="AW194" s="13" t="s">
        <v>5</v>
      </c>
      <c r="AX194" s="13" t="s">
        <v>78</v>
      </c>
      <c r="AY194" s="252" t="s">
        <v>135</v>
      </c>
    </row>
    <row r="195" spans="1:51" s="14" customFormat="1" ht="12">
      <c r="A195" s="14"/>
      <c r="B195" s="253"/>
      <c r="C195" s="254"/>
      <c r="D195" s="235" t="s">
        <v>148</v>
      </c>
      <c r="E195" s="255" t="s">
        <v>1</v>
      </c>
      <c r="F195" s="256" t="s">
        <v>257</v>
      </c>
      <c r="G195" s="254"/>
      <c r="H195" s="257">
        <v>504</v>
      </c>
      <c r="I195" s="258"/>
      <c r="J195" s="258"/>
      <c r="K195" s="254"/>
      <c r="L195" s="254"/>
      <c r="M195" s="259"/>
      <c r="N195" s="260"/>
      <c r="O195" s="261"/>
      <c r="P195" s="261"/>
      <c r="Q195" s="261"/>
      <c r="R195" s="261"/>
      <c r="S195" s="261"/>
      <c r="T195" s="261"/>
      <c r="U195" s="261"/>
      <c r="V195" s="261"/>
      <c r="W195" s="261"/>
      <c r="X195" s="262"/>
      <c r="Y195" s="14"/>
      <c r="Z195" s="14"/>
      <c r="AA195" s="14"/>
      <c r="AB195" s="14"/>
      <c r="AC195" s="14"/>
      <c r="AD195" s="14"/>
      <c r="AE195" s="14"/>
      <c r="AT195" s="263" t="s">
        <v>148</v>
      </c>
      <c r="AU195" s="263" t="s">
        <v>88</v>
      </c>
      <c r="AV195" s="14" t="s">
        <v>151</v>
      </c>
      <c r="AW195" s="14" t="s">
        <v>5</v>
      </c>
      <c r="AX195" s="14" t="s">
        <v>78</v>
      </c>
      <c r="AY195" s="263" t="s">
        <v>135</v>
      </c>
    </row>
    <row r="196" spans="1:51" s="13" customFormat="1" ht="12">
      <c r="A196" s="13"/>
      <c r="B196" s="242"/>
      <c r="C196" s="243"/>
      <c r="D196" s="235" t="s">
        <v>148</v>
      </c>
      <c r="E196" s="244" t="s">
        <v>1</v>
      </c>
      <c r="F196" s="245" t="s">
        <v>258</v>
      </c>
      <c r="G196" s="243"/>
      <c r="H196" s="246">
        <v>68</v>
      </c>
      <c r="I196" s="247"/>
      <c r="J196" s="247"/>
      <c r="K196" s="243"/>
      <c r="L196" s="243"/>
      <c r="M196" s="248"/>
      <c r="N196" s="249"/>
      <c r="O196" s="250"/>
      <c r="P196" s="250"/>
      <c r="Q196" s="250"/>
      <c r="R196" s="250"/>
      <c r="S196" s="250"/>
      <c r="T196" s="250"/>
      <c r="U196" s="250"/>
      <c r="V196" s="250"/>
      <c r="W196" s="250"/>
      <c r="X196" s="251"/>
      <c r="Y196" s="13"/>
      <c r="Z196" s="13"/>
      <c r="AA196" s="13"/>
      <c r="AB196" s="13"/>
      <c r="AC196" s="13"/>
      <c r="AD196" s="13"/>
      <c r="AE196" s="13"/>
      <c r="AT196" s="252" t="s">
        <v>148</v>
      </c>
      <c r="AU196" s="252" t="s">
        <v>88</v>
      </c>
      <c r="AV196" s="13" t="s">
        <v>88</v>
      </c>
      <c r="AW196" s="13" t="s">
        <v>5</v>
      </c>
      <c r="AX196" s="13" t="s">
        <v>78</v>
      </c>
      <c r="AY196" s="252" t="s">
        <v>135</v>
      </c>
    </row>
    <row r="197" spans="1:51" s="14" customFormat="1" ht="12">
      <c r="A197" s="14"/>
      <c r="B197" s="253"/>
      <c r="C197" s="254"/>
      <c r="D197" s="235" t="s">
        <v>148</v>
      </c>
      <c r="E197" s="255" t="s">
        <v>1</v>
      </c>
      <c r="F197" s="256" t="s">
        <v>259</v>
      </c>
      <c r="G197" s="254"/>
      <c r="H197" s="257">
        <v>68</v>
      </c>
      <c r="I197" s="258"/>
      <c r="J197" s="258"/>
      <c r="K197" s="254"/>
      <c r="L197" s="254"/>
      <c r="M197" s="259"/>
      <c r="N197" s="260"/>
      <c r="O197" s="261"/>
      <c r="P197" s="261"/>
      <c r="Q197" s="261"/>
      <c r="R197" s="261"/>
      <c r="S197" s="261"/>
      <c r="T197" s="261"/>
      <c r="U197" s="261"/>
      <c r="V197" s="261"/>
      <c r="W197" s="261"/>
      <c r="X197" s="262"/>
      <c r="Y197" s="14"/>
      <c r="Z197" s="14"/>
      <c r="AA197" s="14"/>
      <c r="AB197" s="14"/>
      <c r="AC197" s="14"/>
      <c r="AD197" s="14"/>
      <c r="AE197" s="14"/>
      <c r="AT197" s="263" t="s">
        <v>148</v>
      </c>
      <c r="AU197" s="263" t="s">
        <v>88</v>
      </c>
      <c r="AV197" s="14" t="s">
        <v>151</v>
      </c>
      <c r="AW197" s="14" t="s">
        <v>5</v>
      </c>
      <c r="AX197" s="14" t="s">
        <v>78</v>
      </c>
      <c r="AY197" s="263" t="s">
        <v>135</v>
      </c>
    </row>
    <row r="198" spans="1:51" s="13" customFormat="1" ht="12">
      <c r="A198" s="13"/>
      <c r="B198" s="242"/>
      <c r="C198" s="243"/>
      <c r="D198" s="235" t="s">
        <v>148</v>
      </c>
      <c r="E198" s="244" t="s">
        <v>1</v>
      </c>
      <c r="F198" s="245" t="s">
        <v>260</v>
      </c>
      <c r="G198" s="243"/>
      <c r="H198" s="246">
        <v>50</v>
      </c>
      <c r="I198" s="247"/>
      <c r="J198" s="247"/>
      <c r="K198" s="243"/>
      <c r="L198" s="243"/>
      <c r="M198" s="248"/>
      <c r="N198" s="249"/>
      <c r="O198" s="250"/>
      <c r="P198" s="250"/>
      <c r="Q198" s="250"/>
      <c r="R198" s="250"/>
      <c r="S198" s="250"/>
      <c r="T198" s="250"/>
      <c r="U198" s="250"/>
      <c r="V198" s="250"/>
      <c r="W198" s="250"/>
      <c r="X198" s="251"/>
      <c r="Y198" s="13"/>
      <c r="Z198" s="13"/>
      <c r="AA198" s="13"/>
      <c r="AB198" s="13"/>
      <c r="AC198" s="13"/>
      <c r="AD198" s="13"/>
      <c r="AE198" s="13"/>
      <c r="AT198" s="252" t="s">
        <v>148</v>
      </c>
      <c r="AU198" s="252" t="s">
        <v>88</v>
      </c>
      <c r="AV198" s="13" t="s">
        <v>88</v>
      </c>
      <c r="AW198" s="13" t="s">
        <v>5</v>
      </c>
      <c r="AX198" s="13" t="s">
        <v>78</v>
      </c>
      <c r="AY198" s="252" t="s">
        <v>135</v>
      </c>
    </row>
    <row r="199" spans="1:51" s="14" customFormat="1" ht="12">
      <c r="A199" s="14"/>
      <c r="B199" s="253"/>
      <c r="C199" s="254"/>
      <c r="D199" s="235" t="s">
        <v>148</v>
      </c>
      <c r="E199" s="255" t="s">
        <v>1</v>
      </c>
      <c r="F199" s="256" t="s">
        <v>261</v>
      </c>
      <c r="G199" s="254"/>
      <c r="H199" s="257">
        <v>50</v>
      </c>
      <c r="I199" s="258"/>
      <c r="J199" s="258"/>
      <c r="K199" s="254"/>
      <c r="L199" s="254"/>
      <c r="M199" s="259"/>
      <c r="N199" s="260"/>
      <c r="O199" s="261"/>
      <c r="P199" s="261"/>
      <c r="Q199" s="261"/>
      <c r="R199" s="261"/>
      <c r="S199" s="261"/>
      <c r="T199" s="261"/>
      <c r="U199" s="261"/>
      <c r="V199" s="261"/>
      <c r="W199" s="261"/>
      <c r="X199" s="262"/>
      <c r="Y199" s="14"/>
      <c r="Z199" s="14"/>
      <c r="AA199" s="14"/>
      <c r="AB199" s="14"/>
      <c r="AC199" s="14"/>
      <c r="AD199" s="14"/>
      <c r="AE199" s="14"/>
      <c r="AT199" s="263" t="s">
        <v>148</v>
      </c>
      <c r="AU199" s="263" t="s">
        <v>88</v>
      </c>
      <c r="AV199" s="14" t="s">
        <v>151</v>
      </c>
      <c r="AW199" s="14" t="s">
        <v>5</v>
      </c>
      <c r="AX199" s="14" t="s">
        <v>78</v>
      </c>
      <c r="AY199" s="263" t="s">
        <v>135</v>
      </c>
    </row>
    <row r="200" spans="1:51" s="15" customFormat="1" ht="12">
      <c r="A200" s="15"/>
      <c r="B200" s="274"/>
      <c r="C200" s="275"/>
      <c r="D200" s="235" t="s">
        <v>148</v>
      </c>
      <c r="E200" s="276" t="s">
        <v>1</v>
      </c>
      <c r="F200" s="277" t="s">
        <v>209</v>
      </c>
      <c r="G200" s="275"/>
      <c r="H200" s="278">
        <v>622</v>
      </c>
      <c r="I200" s="279"/>
      <c r="J200" s="279"/>
      <c r="K200" s="275"/>
      <c r="L200" s="275"/>
      <c r="M200" s="280"/>
      <c r="N200" s="281"/>
      <c r="O200" s="282"/>
      <c r="P200" s="282"/>
      <c r="Q200" s="282"/>
      <c r="R200" s="282"/>
      <c r="S200" s="282"/>
      <c r="T200" s="282"/>
      <c r="U200" s="282"/>
      <c r="V200" s="282"/>
      <c r="W200" s="282"/>
      <c r="X200" s="283"/>
      <c r="Y200" s="15"/>
      <c r="Z200" s="15"/>
      <c r="AA200" s="15"/>
      <c r="AB200" s="15"/>
      <c r="AC200" s="15"/>
      <c r="AD200" s="15"/>
      <c r="AE200" s="15"/>
      <c r="AT200" s="284" t="s">
        <v>148</v>
      </c>
      <c r="AU200" s="284" t="s">
        <v>88</v>
      </c>
      <c r="AV200" s="15" t="s">
        <v>142</v>
      </c>
      <c r="AW200" s="15" t="s">
        <v>5</v>
      </c>
      <c r="AX200" s="15" t="s">
        <v>86</v>
      </c>
      <c r="AY200" s="284" t="s">
        <v>135</v>
      </c>
    </row>
    <row r="201" spans="1:65" s="2" customFormat="1" ht="24.15" customHeight="1">
      <c r="A201" s="38"/>
      <c r="B201" s="39"/>
      <c r="C201" s="264" t="s">
        <v>262</v>
      </c>
      <c r="D201" s="264" t="s">
        <v>160</v>
      </c>
      <c r="E201" s="265" t="s">
        <v>263</v>
      </c>
      <c r="F201" s="266" t="s">
        <v>264</v>
      </c>
      <c r="G201" s="267" t="s">
        <v>229</v>
      </c>
      <c r="H201" s="268">
        <v>56</v>
      </c>
      <c r="I201" s="269"/>
      <c r="J201" s="270"/>
      <c r="K201" s="271">
        <f>ROUND(P201*H201,2)</f>
        <v>0</v>
      </c>
      <c r="L201" s="266" t="s">
        <v>141</v>
      </c>
      <c r="M201" s="272"/>
      <c r="N201" s="273" t="s">
        <v>1</v>
      </c>
      <c r="O201" s="229" t="s">
        <v>41</v>
      </c>
      <c r="P201" s="230">
        <f>I201+J201</f>
        <v>0</v>
      </c>
      <c r="Q201" s="230">
        <f>ROUND(I201*H201,2)</f>
        <v>0</v>
      </c>
      <c r="R201" s="230">
        <f>ROUND(J201*H201,2)</f>
        <v>0</v>
      </c>
      <c r="S201" s="91"/>
      <c r="T201" s="231">
        <f>S201*H201</f>
        <v>0</v>
      </c>
      <c r="U201" s="231">
        <v>1E-05</v>
      </c>
      <c r="V201" s="231">
        <f>U201*H201</f>
        <v>0.0005600000000000001</v>
      </c>
      <c r="W201" s="231">
        <v>0</v>
      </c>
      <c r="X201" s="232">
        <f>W201*H201</f>
        <v>0</v>
      </c>
      <c r="Y201" s="38"/>
      <c r="Z201" s="38"/>
      <c r="AA201" s="38"/>
      <c r="AB201" s="38"/>
      <c r="AC201" s="38"/>
      <c r="AD201" s="38"/>
      <c r="AE201" s="38"/>
      <c r="AR201" s="233" t="s">
        <v>164</v>
      </c>
      <c r="AT201" s="233" t="s">
        <v>160</v>
      </c>
      <c r="AU201" s="233" t="s">
        <v>88</v>
      </c>
      <c r="AY201" s="17" t="s">
        <v>135</v>
      </c>
      <c r="BE201" s="234">
        <f>IF(O201="základní",K201,0)</f>
        <v>0</v>
      </c>
      <c r="BF201" s="234">
        <f>IF(O201="snížená",K201,0)</f>
        <v>0</v>
      </c>
      <c r="BG201" s="234">
        <f>IF(O201="zákl. přenesená",K201,0)</f>
        <v>0</v>
      </c>
      <c r="BH201" s="234">
        <f>IF(O201="sníž. přenesená",K201,0)</f>
        <v>0</v>
      </c>
      <c r="BI201" s="234">
        <f>IF(O201="nulová",K201,0)</f>
        <v>0</v>
      </c>
      <c r="BJ201" s="17" t="s">
        <v>86</v>
      </c>
      <c r="BK201" s="234">
        <f>ROUND(P201*H201,2)</f>
        <v>0</v>
      </c>
      <c r="BL201" s="17" t="s">
        <v>142</v>
      </c>
      <c r="BM201" s="233" t="s">
        <v>265</v>
      </c>
    </row>
    <row r="202" spans="1:47" s="2" customFormat="1" ht="12">
      <c r="A202" s="38"/>
      <c r="B202" s="39"/>
      <c r="C202" s="40"/>
      <c r="D202" s="235" t="s">
        <v>144</v>
      </c>
      <c r="E202" s="40"/>
      <c r="F202" s="236" t="s">
        <v>264</v>
      </c>
      <c r="G202" s="40"/>
      <c r="H202" s="40"/>
      <c r="I202" s="237"/>
      <c r="J202" s="237"/>
      <c r="K202" s="40"/>
      <c r="L202" s="40"/>
      <c r="M202" s="44"/>
      <c r="N202" s="238"/>
      <c r="O202" s="239"/>
      <c r="P202" s="91"/>
      <c r="Q202" s="91"/>
      <c r="R202" s="91"/>
      <c r="S202" s="91"/>
      <c r="T202" s="91"/>
      <c r="U202" s="91"/>
      <c r="V202" s="91"/>
      <c r="W202" s="91"/>
      <c r="X202" s="92"/>
      <c r="Y202" s="38"/>
      <c r="Z202" s="38"/>
      <c r="AA202" s="38"/>
      <c r="AB202" s="38"/>
      <c r="AC202" s="38"/>
      <c r="AD202" s="38"/>
      <c r="AE202" s="38"/>
      <c r="AT202" s="17" t="s">
        <v>144</v>
      </c>
      <c r="AU202" s="17" t="s">
        <v>88</v>
      </c>
    </row>
    <row r="203" spans="1:65" s="2" customFormat="1" ht="37.8" customHeight="1">
      <c r="A203" s="38"/>
      <c r="B203" s="39"/>
      <c r="C203" s="264" t="s">
        <v>266</v>
      </c>
      <c r="D203" s="264" t="s">
        <v>160</v>
      </c>
      <c r="E203" s="265" t="s">
        <v>267</v>
      </c>
      <c r="F203" s="266" t="s">
        <v>268</v>
      </c>
      <c r="G203" s="267" t="s">
        <v>229</v>
      </c>
      <c r="H203" s="268">
        <v>24</v>
      </c>
      <c r="I203" s="269"/>
      <c r="J203" s="270"/>
      <c r="K203" s="271">
        <f>ROUND(P203*H203,2)</f>
        <v>0</v>
      </c>
      <c r="L203" s="266" t="s">
        <v>141</v>
      </c>
      <c r="M203" s="272"/>
      <c r="N203" s="273" t="s">
        <v>1</v>
      </c>
      <c r="O203" s="229" t="s">
        <v>41</v>
      </c>
      <c r="P203" s="230">
        <f>I203+J203</f>
        <v>0</v>
      </c>
      <c r="Q203" s="230">
        <f>ROUND(I203*H203,2)</f>
        <v>0</v>
      </c>
      <c r="R203" s="230">
        <f>ROUND(J203*H203,2)</f>
        <v>0</v>
      </c>
      <c r="S203" s="91"/>
      <c r="T203" s="231">
        <f>S203*H203</f>
        <v>0</v>
      </c>
      <c r="U203" s="231">
        <v>0.0034</v>
      </c>
      <c r="V203" s="231">
        <f>U203*H203</f>
        <v>0.08159999999999999</v>
      </c>
      <c r="W203" s="231">
        <v>0</v>
      </c>
      <c r="X203" s="232">
        <f>W203*H203</f>
        <v>0</v>
      </c>
      <c r="Y203" s="38"/>
      <c r="Z203" s="38"/>
      <c r="AA203" s="38"/>
      <c r="AB203" s="38"/>
      <c r="AC203" s="38"/>
      <c r="AD203" s="38"/>
      <c r="AE203" s="38"/>
      <c r="AR203" s="233" t="s">
        <v>164</v>
      </c>
      <c r="AT203" s="233" t="s">
        <v>160</v>
      </c>
      <c r="AU203" s="233" t="s">
        <v>88</v>
      </c>
      <c r="AY203" s="17" t="s">
        <v>135</v>
      </c>
      <c r="BE203" s="234">
        <f>IF(O203="základní",K203,0)</f>
        <v>0</v>
      </c>
      <c r="BF203" s="234">
        <f>IF(O203="snížená",K203,0)</f>
        <v>0</v>
      </c>
      <c r="BG203" s="234">
        <f>IF(O203="zákl. přenesená",K203,0)</f>
        <v>0</v>
      </c>
      <c r="BH203" s="234">
        <f>IF(O203="sníž. přenesená",K203,0)</f>
        <v>0</v>
      </c>
      <c r="BI203" s="234">
        <f>IF(O203="nulová",K203,0)</f>
        <v>0</v>
      </c>
      <c r="BJ203" s="17" t="s">
        <v>86</v>
      </c>
      <c r="BK203" s="234">
        <f>ROUND(P203*H203,2)</f>
        <v>0</v>
      </c>
      <c r="BL203" s="17" t="s">
        <v>142</v>
      </c>
      <c r="BM203" s="233" t="s">
        <v>269</v>
      </c>
    </row>
    <row r="204" spans="1:47" s="2" customFormat="1" ht="12">
      <c r="A204" s="38"/>
      <c r="B204" s="39"/>
      <c r="C204" s="40"/>
      <c r="D204" s="235" t="s">
        <v>144</v>
      </c>
      <c r="E204" s="40"/>
      <c r="F204" s="236" t="s">
        <v>268</v>
      </c>
      <c r="G204" s="40"/>
      <c r="H204" s="40"/>
      <c r="I204" s="237"/>
      <c r="J204" s="237"/>
      <c r="K204" s="40"/>
      <c r="L204" s="40"/>
      <c r="M204" s="44"/>
      <c r="N204" s="238"/>
      <c r="O204" s="239"/>
      <c r="P204" s="91"/>
      <c r="Q204" s="91"/>
      <c r="R204" s="91"/>
      <c r="S204" s="91"/>
      <c r="T204" s="91"/>
      <c r="U204" s="91"/>
      <c r="V204" s="91"/>
      <c r="W204" s="91"/>
      <c r="X204" s="92"/>
      <c r="Y204" s="38"/>
      <c r="Z204" s="38"/>
      <c r="AA204" s="38"/>
      <c r="AB204" s="38"/>
      <c r="AC204" s="38"/>
      <c r="AD204" s="38"/>
      <c r="AE204" s="38"/>
      <c r="AT204" s="17" t="s">
        <v>144</v>
      </c>
      <c r="AU204" s="17" t="s">
        <v>88</v>
      </c>
    </row>
    <row r="205" spans="1:51" s="13" customFormat="1" ht="12">
      <c r="A205" s="13"/>
      <c r="B205" s="242"/>
      <c r="C205" s="243"/>
      <c r="D205" s="235" t="s">
        <v>148</v>
      </c>
      <c r="E205" s="244" t="s">
        <v>1</v>
      </c>
      <c r="F205" s="245" t="s">
        <v>270</v>
      </c>
      <c r="G205" s="243"/>
      <c r="H205" s="246">
        <v>36</v>
      </c>
      <c r="I205" s="247"/>
      <c r="J205" s="247"/>
      <c r="K205" s="243"/>
      <c r="L205" s="243"/>
      <c r="M205" s="248"/>
      <c r="N205" s="249"/>
      <c r="O205" s="250"/>
      <c r="P205" s="250"/>
      <c r="Q205" s="250"/>
      <c r="R205" s="250"/>
      <c r="S205" s="250"/>
      <c r="T205" s="250"/>
      <c r="U205" s="250"/>
      <c r="V205" s="250"/>
      <c r="W205" s="250"/>
      <c r="X205" s="251"/>
      <c r="Y205" s="13"/>
      <c r="Z205" s="13"/>
      <c r="AA205" s="13"/>
      <c r="AB205" s="13"/>
      <c r="AC205" s="13"/>
      <c r="AD205" s="13"/>
      <c r="AE205" s="13"/>
      <c r="AT205" s="252" t="s">
        <v>148</v>
      </c>
      <c r="AU205" s="252" t="s">
        <v>88</v>
      </c>
      <c r="AV205" s="13" t="s">
        <v>88</v>
      </c>
      <c r="AW205" s="13" t="s">
        <v>5</v>
      </c>
      <c r="AX205" s="13" t="s">
        <v>78</v>
      </c>
      <c r="AY205" s="252" t="s">
        <v>135</v>
      </c>
    </row>
    <row r="206" spans="1:51" s="14" customFormat="1" ht="12">
      <c r="A206" s="14"/>
      <c r="B206" s="253"/>
      <c r="C206" s="254"/>
      <c r="D206" s="235" t="s">
        <v>148</v>
      </c>
      <c r="E206" s="255" t="s">
        <v>1</v>
      </c>
      <c r="F206" s="256" t="s">
        <v>271</v>
      </c>
      <c r="G206" s="254"/>
      <c r="H206" s="257">
        <v>36</v>
      </c>
      <c r="I206" s="258"/>
      <c r="J206" s="258"/>
      <c r="K206" s="254"/>
      <c r="L206" s="254"/>
      <c r="M206" s="259"/>
      <c r="N206" s="260"/>
      <c r="O206" s="261"/>
      <c r="P206" s="261"/>
      <c r="Q206" s="261"/>
      <c r="R206" s="261"/>
      <c r="S206" s="261"/>
      <c r="T206" s="261"/>
      <c r="U206" s="261"/>
      <c r="V206" s="261"/>
      <c r="W206" s="261"/>
      <c r="X206" s="262"/>
      <c r="Y206" s="14"/>
      <c r="Z206" s="14"/>
      <c r="AA206" s="14"/>
      <c r="AB206" s="14"/>
      <c r="AC206" s="14"/>
      <c r="AD206" s="14"/>
      <c r="AE206" s="14"/>
      <c r="AT206" s="263" t="s">
        <v>148</v>
      </c>
      <c r="AU206" s="263" t="s">
        <v>88</v>
      </c>
      <c r="AV206" s="14" t="s">
        <v>151</v>
      </c>
      <c r="AW206" s="14" t="s">
        <v>5</v>
      </c>
      <c r="AX206" s="14" t="s">
        <v>78</v>
      </c>
      <c r="AY206" s="263" t="s">
        <v>135</v>
      </c>
    </row>
    <row r="207" spans="1:51" s="13" customFormat="1" ht="12">
      <c r="A207" s="13"/>
      <c r="B207" s="242"/>
      <c r="C207" s="243"/>
      <c r="D207" s="235" t="s">
        <v>148</v>
      </c>
      <c r="E207" s="244" t="s">
        <v>1</v>
      </c>
      <c r="F207" s="245" t="s">
        <v>272</v>
      </c>
      <c r="G207" s="243"/>
      <c r="H207" s="246">
        <v>4</v>
      </c>
      <c r="I207" s="247"/>
      <c r="J207" s="247"/>
      <c r="K207" s="243"/>
      <c r="L207" s="243"/>
      <c r="M207" s="248"/>
      <c r="N207" s="249"/>
      <c r="O207" s="250"/>
      <c r="P207" s="250"/>
      <c r="Q207" s="250"/>
      <c r="R207" s="250"/>
      <c r="S207" s="250"/>
      <c r="T207" s="250"/>
      <c r="U207" s="250"/>
      <c r="V207" s="250"/>
      <c r="W207" s="250"/>
      <c r="X207" s="251"/>
      <c r="Y207" s="13"/>
      <c r="Z207" s="13"/>
      <c r="AA207" s="13"/>
      <c r="AB207" s="13"/>
      <c r="AC207" s="13"/>
      <c r="AD207" s="13"/>
      <c r="AE207" s="13"/>
      <c r="AT207" s="252" t="s">
        <v>148</v>
      </c>
      <c r="AU207" s="252" t="s">
        <v>88</v>
      </c>
      <c r="AV207" s="13" t="s">
        <v>88</v>
      </c>
      <c r="AW207" s="13" t="s">
        <v>5</v>
      </c>
      <c r="AX207" s="13" t="s">
        <v>78</v>
      </c>
      <c r="AY207" s="252" t="s">
        <v>135</v>
      </c>
    </row>
    <row r="208" spans="1:51" s="14" customFormat="1" ht="12">
      <c r="A208" s="14"/>
      <c r="B208" s="253"/>
      <c r="C208" s="254"/>
      <c r="D208" s="235" t="s">
        <v>148</v>
      </c>
      <c r="E208" s="255" t="s">
        <v>1</v>
      </c>
      <c r="F208" s="256" t="s">
        <v>273</v>
      </c>
      <c r="G208" s="254"/>
      <c r="H208" s="257">
        <v>4</v>
      </c>
      <c r="I208" s="258"/>
      <c r="J208" s="258"/>
      <c r="K208" s="254"/>
      <c r="L208" s="254"/>
      <c r="M208" s="259"/>
      <c r="N208" s="260"/>
      <c r="O208" s="261"/>
      <c r="P208" s="261"/>
      <c r="Q208" s="261"/>
      <c r="R208" s="261"/>
      <c r="S208" s="261"/>
      <c r="T208" s="261"/>
      <c r="U208" s="261"/>
      <c r="V208" s="261"/>
      <c r="W208" s="261"/>
      <c r="X208" s="262"/>
      <c r="Y208" s="14"/>
      <c r="Z208" s="14"/>
      <c r="AA208" s="14"/>
      <c r="AB208" s="14"/>
      <c r="AC208" s="14"/>
      <c r="AD208" s="14"/>
      <c r="AE208" s="14"/>
      <c r="AT208" s="263" t="s">
        <v>148</v>
      </c>
      <c r="AU208" s="263" t="s">
        <v>88</v>
      </c>
      <c r="AV208" s="14" t="s">
        <v>151</v>
      </c>
      <c r="AW208" s="14" t="s">
        <v>5</v>
      </c>
      <c r="AX208" s="14" t="s">
        <v>78</v>
      </c>
      <c r="AY208" s="263" t="s">
        <v>135</v>
      </c>
    </row>
    <row r="209" spans="1:51" s="15" customFormat="1" ht="12">
      <c r="A209" s="15"/>
      <c r="B209" s="274"/>
      <c r="C209" s="275"/>
      <c r="D209" s="235" t="s">
        <v>148</v>
      </c>
      <c r="E209" s="276" t="s">
        <v>1</v>
      </c>
      <c r="F209" s="277" t="s">
        <v>209</v>
      </c>
      <c r="G209" s="275"/>
      <c r="H209" s="278">
        <v>40</v>
      </c>
      <c r="I209" s="279"/>
      <c r="J209" s="279"/>
      <c r="K209" s="275"/>
      <c r="L209" s="275"/>
      <c r="M209" s="280"/>
      <c r="N209" s="281"/>
      <c r="O209" s="282"/>
      <c r="P209" s="282"/>
      <c r="Q209" s="282"/>
      <c r="R209" s="282"/>
      <c r="S209" s="282"/>
      <c r="T209" s="282"/>
      <c r="U209" s="282"/>
      <c r="V209" s="282"/>
      <c r="W209" s="282"/>
      <c r="X209" s="283"/>
      <c r="Y209" s="15"/>
      <c r="Z209" s="15"/>
      <c r="AA209" s="15"/>
      <c r="AB209" s="15"/>
      <c r="AC209" s="15"/>
      <c r="AD209" s="15"/>
      <c r="AE209" s="15"/>
      <c r="AT209" s="284" t="s">
        <v>148</v>
      </c>
      <c r="AU209" s="284" t="s">
        <v>88</v>
      </c>
      <c r="AV209" s="15" t="s">
        <v>142</v>
      </c>
      <c r="AW209" s="15" t="s">
        <v>5</v>
      </c>
      <c r="AX209" s="15" t="s">
        <v>86</v>
      </c>
      <c r="AY209" s="284" t="s">
        <v>135</v>
      </c>
    </row>
    <row r="210" spans="1:65" s="2" customFormat="1" ht="49.05" customHeight="1">
      <c r="A210" s="38"/>
      <c r="B210" s="39"/>
      <c r="C210" s="221" t="s">
        <v>8</v>
      </c>
      <c r="D210" s="221" t="s">
        <v>137</v>
      </c>
      <c r="E210" s="222" t="s">
        <v>274</v>
      </c>
      <c r="F210" s="223" t="s">
        <v>275</v>
      </c>
      <c r="G210" s="224" t="s">
        <v>202</v>
      </c>
      <c r="H210" s="225">
        <v>162</v>
      </c>
      <c r="I210" s="226"/>
      <c r="J210" s="226"/>
      <c r="K210" s="227">
        <f>ROUND(P210*H210,2)</f>
        <v>0</v>
      </c>
      <c r="L210" s="223" t="s">
        <v>1</v>
      </c>
      <c r="M210" s="44"/>
      <c r="N210" s="228" t="s">
        <v>1</v>
      </c>
      <c r="O210" s="229" t="s">
        <v>41</v>
      </c>
      <c r="P210" s="230">
        <f>I210+J210</f>
        <v>0</v>
      </c>
      <c r="Q210" s="230">
        <f>ROUND(I210*H210,2)</f>
        <v>0</v>
      </c>
      <c r="R210" s="230">
        <f>ROUND(J210*H210,2)</f>
        <v>0</v>
      </c>
      <c r="S210" s="91"/>
      <c r="T210" s="231">
        <f>S210*H210</f>
        <v>0</v>
      </c>
      <c r="U210" s="231">
        <v>0</v>
      </c>
      <c r="V210" s="231">
        <f>U210*H210</f>
        <v>0</v>
      </c>
      <c r="W210" s="231">
        <v>0.00248</v>
      </c>
      <c r="X210" s="232">
        <f>W210*H210</f>
        <v>0.40176</v>
      </c>
      <c r="Y210" s="38"/>
      <c r="Z210" s="38"/>
      <c r="AA210" s="38"/>
      <c r="AB210" s="38"/>
      <c r="AC210" s="38"/>
      <c r="AD210" s="38"/>
      <c r="AE210" s="38"/>
      <c r="AR210" s="233" t="s">
        <v>142</v>
      </c>
      <c r="AT210" s="233" t="s">
        <v>137</v>
      </c>
      <c r="AU210" s="233" t="s">
        <v>88</v>
      </c>
      <c r="AY210" s="17" t="s">
        <v>135</v>
      </c>
      <c r="BE210" s="234">
        <f>IF(O210="základní",K210,0)</f>
        <v>0</v>
      </c>
      <c r="BF210" s="234">
        <f>IF(O210="snížená",K210,0)</f>
        <v>0</v>
      </c>
      <c r="BG210" s="234">
        <f>IF(O210="zákl. přenesená",K210,0)</f>
        <v>0</v>
      </c>
      <c r="BH210" s="234">
        <f>IF(O210="sníž. přenesená",K210,0)</f>
        <v>0</v>
      </c>
      <c r="BI210" s="234">
        <f>IF(O210="nulová",K210,0)</f>
        <v>0</v>
      </c>
      <c r="BJ210" s="17" t="s">
        <v>86</v>
      </c>
      <c r="BK210" s="234">
        <f>ROUND(P210*H210,2)</f>
        <v>0</v>
      </c>
      <c r="BL210" s="17" t="s">
        <v>142</v>
      </c>
      <c r="BM210" s="233" t="s">
        <v>276</v>
      </c>
    </row>
    <row r="211" spans="1:47" s="2" customFormat="1" ht="12">
      <c r="A211" s="38"/>
      <c r="B211" s="39"/>
      <c r="C211" s="40"/>
      <c r="D211" s="235" t="s">
        <v>144</v>
      </c>
      <c r="E211" s="40"/>
      <c r="F211" s="236" t="s">
        <v>275</v>
      </c>
      <c r="G211" s="40"/>
      <c r="H211" s="40"/>
      <c r="I211" s="237"/>
      <c r="J211" s="237"/>
      <c r="K211" s="40"/>
      <c r="L211" s="40"/>
      <c r="M211" s="44"/>
      <c r="N211" s="238"/>
      <c r="O211" s="239"/>
      <c r="P211" s="91"/>
      <c r="Q211" s="91"/>
      <c r="R211" s="91"/>
      <c r="S211" s="91"/>
      <c r="T211" s="91"/>
      <c r="U211" s="91"/>
      <c r="V211" s="91"/>
      <c r="W211" s="91"/>
      <c r="X211" s="92"/>
      <c r="Y211" s="38"/>
      <c r="Z211" s="38"/>
      <c r="AA211" s="38"/>
      <c r="AB211" s="38"/>
      <c r="AC211" s="38"/>
      <c r="AD211" s="38"/>
      <c r="AE211" s="38"/>
      <c r="AT211" s="17" t="s">
        <v>144</v>
      </c>
      <c r="AU211" s="17" t="s">
        <v>88</v>
      </c>
    </row>
    <row r="212" spans="1:63" s="12" customFormat="1" ht="22.8" customHeight="1">
      <c r="A212" s="12"/>
      <c r="B212" s="204"/>
      <c r="C212" s="205"/>
      <c r="D212" s="206" t="s">
        <v>77</v>
      </c>
      <c r="E212" s="219" t="s">
        <v>142</v>
      </c>
      <c r="F212" s="219" t="s">
        <v>277</v>
      </c>
      <c r="G212" s="205"/>
      <c r="H212" s="205"/>
      <c r="I212" s="208"/>
      <c r="J212" s="208"/>
      <c r="K212" s="220">
        <f>BK212</f>
        <v>0</v>
      </c>
      <c r="L212" s="205"/>
      <c r="M212" s="210"/>
      <c r="N212" s="211"/>
      <c r="O212" s="212"/>
      <c r="P212" s="212"/>
      <c r="Q212" s="213">
        <f>SUM(Q213:Q242)</f>
        <v>0</v>
      </c>
      <c r="R212" s="213">
        <f>SUM(R213:R242)</f>
        <v>0</v>
      </c>
      <c r="S212" s="212"/>
      <c r="T212" s="214">
        <f>SUM(T213:T242)</f>
        <v>0</v>
      </c>
      <c r="U212" s="212"/>
      <c r="V212" s="214">
        <f>SUM(V213:V242)</f>
        <v>2514.4559999999997</v>
      </c>
      <c r="W212" s="212"/>
      <c r="X212" s="215">
        <f>SUM(X213:X242)</f>
        <v>0</v>
      </c>
      <c r="Y212" s="12"/>
      <c r="Z212" s="12"/>
      <c r="AA212" s="12"/>
      <c r="AB212" s="12"/>
      <c r="AC212" s="12"/>
      <c r="AD212" s="12"/>
      <c r="AE212" s="12"/>
      <c r="AR212" s="216" t="s">
        <v>86</v>
      </c>
      <c r="AT212" s="217" t="s">
        <v>77</v>
      </c>
      <c r="AU212" s="217" t="s">
        <v>86</v>
      </c>
      <c r="AY212" s="216" t="s">
        <v>135</v>
      </c>
      <c r="BK212" s="218">
        <f>SUM(BK213:BK242)</f>
        <v>0</v>
      </c>
    </row>
    <row r="213" spans="1:65" s="2" customFormat="1" ht="24.15" customHeight="1">
      <c r="A213" s="38"/>
      <c r="B213" s="39"/>
      <c r="C213" s="221" t="s">
        <v>278</v>
      </c>
      <c r="D213" s="221" t="s">
        <v>137</v>
      </c>
      <c r="E213" s="222" t="s">
        <v>279</v>
      </c>
      <c r="F213" s="223" t="s">
        <v>280</v>
      </c>
      <c r="G213" s="224" t="s">
        <v>140</v>
      </c>
      <c r="H213" s="225">
        <v>56</v>
      </c>
      <c r="I213" s="226"/>
      <c r="J213" s="226"/>
      <c r="K213" s="227">
        <f>ROUND(P213*H213,2)</f>
        <v>0</v>
      </c>
      <c r="L213" s="223" t="s">
        <v>141</v>
      </c>
      <c r="M213" s="44"/>
      <c r="N213" s="228" t="s">
        <v>1</v>
      </c>
      <c r="O213" s="229" t="s">
        <v>41</v>
      </c>
      <c r="P213" s="230">
        <f>I213+J213</f>
        <v>0</v>
      </c>
      <c r="Q213" s="230">
        <f>ROUND(I213*H213,2)</f>
        <v>0</v>
      </c>
      <c r="R213" s="230">
        <f>ROUND(J213*H213,2)</f>
        <v>0</v>
      </c>
      <c r="S213" s="91"/>
      <c r="T213" s="231">
        <f>S213*H213</f>
        <v>0</v>
      </c>
      <c r="U213" s="231">
        <v>1.7535</v>
      </c>
      <c r="V213" s="231">
        <f>U213*H213</f>
        <v>98.196</v>
      </c>
      <c r="W213" s="231">
        <v>0</v>
      </c>
      <c r="X213" s="232">
        <f>W213*H213</f>
        <v>0</v>
      </c>
      <c r="Y213" s="38"/>
      <c r="Z213" s="38"/>
      <c r="AA213" s="38"/>
      <c r="AB213" s="38"/>
      <c r="AC213" s="38"/>
      <c r="AD213" s="38"/>
      <c r="AE213" s="38"/>
      <c r="AR213" s="233" t="s">
        <v>142</v>
      </c>
      <c r="AT213" s="233" t="s">
        <v>137</v>
      </c>
      <c r="AU213" s="233" t="s">
        <v>88</v>
      </c>
      <c r="AY213" s="17" t="s">
        <v>135</v>
      </c>
      <c r="BE213" s="234">
        <f>IF(O213="základní",K213,0)</f>
        <v>0</v>
      </c>
      <c r="BF213" s="234">
        <f>IF(O213="snížená",K213,0)</f>
        <v>0</v>
      </c>
      <c r="BG213" s="234">
        <f>IF(O213="zákl. přenesená",K213,0)</f>
        <v>0</v>
      </c>
      <c r="BH213" s="234">
        <f>IF(O213="sníž. přenesená",K213,0)</f>
        <v>0</v>
      </c>
      <c r="BI213" s="234">
        <f>IF(O213="nulová",K213,0)</f>
        <v>0</v>
      </c>
      <c r="BJ213" s="17" t="s">
        <v>86</v>
      </c>
      <c r="BK213" s="234">
        <f>ROUND(P213*H213,2)</f>
        <v>0</v>
      </c>
      <c r="BL213" s="17" t="s">
        <v>142</v>
      </c>
      <c r="BM213" s="233" t="s">
        <v>281</v>
      </c>
    </row>
    <row r="214" spans="1:47" s="2" customFormat="1" ht="12">
      <c r="A214" s="38"/>
      <c r="B214" s="39"/>
      <c r="C214" s="40"/>
      <c r="D214" s="235" t="s">
        <v>144</v>
      </c>
      <c r="E214" s="40"/>
      <c r="F214" s="236" t="s">
        <v>282</v>
      </c>
      <c r="G214" s="40"/>
      <c r="H214" s="40"/>
      <c r="I214" s="237"/>
      <c r="J214" s="237"/>
      <c r="K214" s="40"/>
      <c r="L214" s="40"/>
      <c r="M214" s="44"/>
      <c r="N214" s="238"/>
      <c r="O214" s="239"/>
      <c r="P214" s="91"/>
      <c r="Q214" s="91"/>
      <c r="R214" s="91"/>
      <c r="S214" s="91"/>
      <c r="T214" s="91"/>
      <c r="U214" s="91"/>
      <c r="V214" s="91"/>
      <c r="W214" s="91"/>
      <c r="X214" s="92"/>
      <c r="Y214" s="38"/>
      <c r="Z214" s="38"/>
      <c r="AA214" s="38"/>
      <c r="AB214" s="38"/>
      <c r="AC214" s="38"/>
      <c r="AD214" s="38"/>
      <c r="AE214" s="38"/>
      <c r="AT214" s="17" t="s">
        <v>144</v>
      </c>
      <c r="AU214" s="17" t="s">
        <v>88</v>
      </c>
    </row>
    <row r="215" spans="1:47" s="2" customFormat="1" ht="12">
      <c r="A215" s="38"/>
      <c r="B215" s="39"/>
      <c r="C215" s="40"/>
      <c r="D215" s="240" t="s">
        <v>146</v>
      </c>
      <c r="E215" s="40"/>
      <c r="F215" s="241" t="s">
        <v>283</v>
      </c>
      <c r="G215" s="40"/>
      <c r="H215" s="40"/>
      <c r="I215" s="237"/>
      <c r="J215" s="237"/>
      <c r="K215" s="40"/>
      <c r="L215" s="40"/>
      <c r="M215" s="44"/>
      <c r="N215" s="238"/>
      <c r="O215" s="239"/>
      <c r="P215" s="91"/>
      <c r="Q215" s="91"/>
      <c r="R215" s="91"/>
      <c r="S215" s="91"/>
      <c r="T215" s="91"/>
      <c r="U215" s="91"/>
      <c r="V215" s="91"/>
      <c r="W215" s="91"/>
      <c r="X215" s="92"/>
      <c r="Y215" s="38"/>
      <c r="Z215" s="38"/>
      <c r="AA215" s="38"/>
      <c r="AB215" s="38"/>
      <c r="AC215" s="38"/>
      <c r="AD215" s="38"/>
      <c r="AE215" s="38"/>
      <c r="AT215" s="17" t="s">
        <v>146</v>
      </c>
      <c r="AU215" s="17" t="s">
        <v>88</v>
      </c>
    </row>
    <row r="216" spans="1:51" s="13" customFormat="1" ht="12">
      <c r="A216" s="13"/>
      <c r="B216" s="242"/>
      <c r="C216" s="243"/>
      <c r="D216" s="235" t="s">
        <v>148</v>
      </c>
      <c r="E216" s="244" t="s">
        <v>1</v>
      </c>
      <c r="F216" s="245" t="s">
        <v>284</v>
      </c>
      <c r="G216" s="243"/>
      <c r="H216" s="246">
        <v>56</v>
      </c>
      <c r="I216" s="247"/>
      <c r="J216" s="247"/>
      <c r="K216" s="243"/>
      <c r="L216" s="243"/>
      <c r="M216" s="248"/>
      <c r="N216" s="249"/>
      <c r="O216" s="250"/>
      <c r="P216" s="250"/>
      <c r="Q216" s="250"/>
      <c r="R216" s="250"/>
      <c r="S216" s="250"/>
      <c r="T216" s="250"/>
      <c r="U216" s="250"/>
      <c r="V216" s="250"/>
      <c r="W216" s="250"/>
      <c r="X216" s="251"/>
      <c r="Y216" s="13"/>
      <c r="Z216" s="13"/>
      <c r="AA216" s="13"/>
      <c r="AB216" s="13"/>
      <c r="AC216" s="13"/>
      <c r="AD216" s="13"/>
      <c r="AE216" s="13"/>
      <c r="AT216" s="252" t="s">
        <v>148</v>
      </c>
      <c r="AU216" s="252" t="s">
        <v>88</v>
      </c>
      <c r="AV216" s="13" t="s">
        <v>88</v>
      </c>
      <c r="AW216" s="13" t="s">
        <v>5</v>
      </c>
      <c r="AX216" s="13" t="s">
        <v>78</v>
      </c>
      <c r="AY216" s="252" t="s">
        <v>135</v>
      </c>
    </row>
    <row r="217" spans="1:51" s="14" customFormat="1" ht="12">
      <c r="A217" s="14"/>
      <c r="B217" s="253"/>
      <c r="C217" s="254"/>
      <c r="D217" s="235" t="s">
        <v>148</v>
      </c>
      <c r="E217" s="255" t="s">
        <v>1</v>
      </c>
      <c r="F217" s="256" t="s">
        <v>285</v>
      </c>
      <c r="G217" s="254"/>
      <c r="H217" s="257">
        <v>56</v>
      </c>
      <c r="I217" s="258"/>
      <c r="J217" s="258"/>
      <c r="K217" s="254"/>
      <c r="L217" s="254"/>
      <c r="M217" s="259"/>
      <c r="N217" s="260"/>
      <c r="O217" s="261"/>
      <c r="P217" s="261"/>
      <c r="Q217" s="261"/>
      <c r="R217" s="261"/>
      <c r="S217" s="261"/>
      <c r="T217" s="261"/>
      <c r="U217" s="261"/>
      <c r="V217" s="261"/>
      <c r="W217" s="261"/>
      <c r="X217" s="262"/>
      <c r="Y217" s="14"/>
      <c r="Z217" s="14"/>
      <c r="AA217" s="14"/>
      <c r="AB217" s="14"/>
      <c r="AC217" s="14"/>
      <c r="AD217" s="14"/>
      <c r="AE217" s="14"/>
      <c r="AT217" s="263" t="s">
        <v>148</v>
      </c>
      <c r="AU217" s="263" t="s">
        <v>88</v>
      </c>
      <c r="AV217" s="14" t="s">
        <v>151</v>
      </c>
      <c r="AW217" s="14" t="s">
        <v>5</v>
      </c>
      <c r="AX217" s="14" t="s">
        <v>86</v>
      </c>
      <c r="AY217" s="263" t="s">
        <v>135</v>
      </c>
    </row>
    <row r="218" spans="1:65" s="2" customFormat="1" ht="24.15" customHeight="1">
      <c r="A218" s="38"/>
      <c r="B218" s="39"/>
      <c r="C218" s="221" t="s">
        <v>286</v>
      </c>
      <c r="D218" s="221" t="s">
        <v>137</v>
      </c>
      <c r="E218" s="222" t="s">
        <v>287</v>
      </c>
      <c r="F218" s="223" t="s">
        <v>288</v>
      </c>
      <c r="G218" s="224" t="s">
        <v>140</v>
      </c>
      <c r="H218" s="225">
        <v>930</v>
      </c>
      <c r="I218" s="226"/>
      <c r="J218" s="226"/>
      <c r="K218" s="227">
        <f>ROUND(P218*H218,2)</f>
        <v>0</v>
      </c>
      <c r="L218" s="223" t="s">
        <v>141</v>
      </c>
      <c r="M218" s="44"/>
      <c r="N218" s="228" t="s">
        <v>1</v>
      </c>
      <c r="O218" s="229" t="s">
        <v>41</v>
      </c>
      <c r="P218" s="230">
        <f>I218+J218</f>
        <v>0</v>
      </c>
      <c r="Q218" s="230">
        <f>ROUND(I218*H218,2)</f>
        <v>0</v>
      </c>
      <c r="R218" s="230">
        <f>ROUND(J218*H218,2)</f>
        <v>0</v>
      </c>
      <c r="S218" s="91"/>
      <c r="T218" s="231">
        <f>S218*H218</f>
        <v>0</v>
      </c>
      <c r="U218" s="231">
        <v>2.002</v>
      </c>
      <c r="V218" s="231">
        <f>U218*H218</f>
        <v>1861.86</v>
      </c>
      <c r="W218" s="231">
        <v>0</v>
      </c>
      <c r="X218" s="232">
        <f>W218*H218</f>
        <v>0</v>
      </c>
      <c r="Y218" s="38"/>
      <c r="Z218" s="38"/>
      <c r="AA218" s="38"/>
      <c r="AB218" s="38"/>
      <c r="AC218" s="38"/>
      <c r="AD218" s="38"/>
      <c r="AE218" s="38"/>
      <c r="AR218" s="233" t="s">
        <v>142</v>
      </c>
      <c r="AT218" s="233" t="s">
        <v>137</v>
      </c>
      <c r="AU218" s="233" t="s">
        <v>88</v>
      </c>
      <c r="AY218" s="17" t="s">
        <v>135</v>
      </c>
      <c r="BE218" s="234">
        <f>IF(O218="základní",K218,0)</f>
        <v>0</v>
      </c>
      <c r="BF218" s="234">
        <f>IF(O218="snížená",K218,0)</f>
        <v>0</v>
      </c>
      <c r="BG218" s="234">
        <f>IF(O218="zákl. přenesená",K218,0)</f>
        <v>0</v>
      </c>
      <c r="BH218" s="234">
        <f>IF(O218="sníž. přenesená",K218,0)</f>
        <v>0</v>
      </c>
      <c r="BI218" s="234">
        <f>IF(O218="nulová",K218,0)</f>
        <v>0</v>
      </c>
      <c r="BJ218" s="17" t="s">
        <v>86</v>
      </c>
      <c r="BK218" s="234">
        <f>ROUND(P218*H218,2)</f>
        <v>0</v>
      </c>
      <c r="BL218" s="17" t="s">
        <v>142</v>
      </c>
      <c r="BM218" s="233" t="s">
        <v>289</v>
      </c>
    </row>
    <row r="219" spans="1:47" s="2" customFormat="1" ht="12">
      <c r="A219" s="38"/>
      <c r="B219" s="39"/>
      <c r="C219" s="40"/>
      <c r="D219" s="235" t="s">
        <v>144</v>
      </c>
      <c r="E219" s="40"/>
      <c r="F219" s="236" t="s">
        <v>290</v>
      </c>
      <c r="G219" s="40"/>
      <c r="H219" s="40"/>
      <c r="I219" s="237"/>
      <c r="J219" s="237"/>
      <c r="K219" s="40"/>
      <c r="L219" s="40"/>
      <c r="M219" s="44"/>
      <c r="N219" s="238"/>
      <c r="O219" s="239"/>
      <c r="P219" s="91"/>
      <c r="Q219" s="91"/>
      <c r="R219" s="91"/>
      <c r="S219" s="91"/>
      <c r="T219" s="91"/>
      <c r="U219" s="91"/>
      <c r="V219" s="91"/>
      <c r="W219" s="91"/>
      <c r="X219" s="92"/>
      <c r="Y219" s="38"/>
      <c r="Z219" s="38"/>
      <c r="AA219" s="38"/>
      <c r="AB219" s="38"/>
      <c r="AC219" s="38"/>
      <c r="AD219" s="38"/>
      <c r="AE219" s="38"/>
      <c r="AT219" s="17" t="s">
        <v>144</v>
      </c>
      <c r="AU219" s="17" t="s">
        <v>88</v>
      </c>
    </row>
    <row r="220" spans="1:47" s="2" customFormat="1" ht="12">
      <c r="A220" s="38"/>
      <c r="B220" s="39"/>
      <c r="C220" s="40"/>
      <c r="D220" s="240" t="s">
        <v>146</v>
      </c>
      <c r="E220" s="40"/>
      <c r="F220" s="241" t="s">
        <v>291</v>
      </c>
      <c r="G220" s="40"/>
      <c r="H220" s="40"/>
      <c r="I220" s="237"/>
      <c r="J220" s="237"/>
      <c r="K220" s="40"/>
      <c r="L220" s="40"/>
      <c r="M220" s="44"/>
      <c r="N220" s="238"/>
      <c r="O220" s="239"/>
      <c r="P220" s="91"/>
      <c r="Q220" s="91"/>
      <c r="R220" s="91"/>
      <c r="S220" s="91"/>
      <c r="T220" s="91"/>
      <c r="U220" s="91"/>
      <c r="V220" s="91"/>
      <c r="W220" s="91"/>
      <c r="X220" s="92"/>
      <c r="Y220" s="38"/>
      <c r="Z220" s="38"/>
      <c r="AA220" s="38"/>
      <c r="AB220" s="38"/>
      <c r="AC220" s="38"/>
      <c r="AD220" s="38"/>
      <c r="AE220" s="38"/>
      <c r="AT220" s="17" t="s">
        <v>146</v>
      </c>
      <c r="AU220" s="17" t="s">
        <v>88</v>
      </c>
    </row>
    <row r="221" spans="1:51" s="13" customFormat="1" ht="12">
      <c r="A221" s="13"/>
      <c r="B221" s="242"/>
      <c r="C221" s="243"/>
      <c r="D221" s="235" t="s">
        <v>148</v>
      </c>
      <c r="E221" s="244" t="s">
        <v>1</v>
      </c>
      <c r="F221" s="245" t="s">
        <v>292</v>
      </c>
      <c r="G221" s="243"/>
      <c r="H221" s="246">
        <v>700</v>
      </c>
      <c r="I221" s="247"/>
      <c r="J221" s="247"/>
      <c r="K221" s="243"/>
      <c r="L221" s="243"/>
      <c r="M221" s="248"/>
      <c r="N221" s="249"/>
      <c r="O221" s="250"/>
      <c r="P221" s="250"/>
      <c r="Q221" s="250"/>
      <c r="R221" s="250"/>
      <c r="S221" s="250"/>
      <c r="T221" s="250"/>
      <c r="U221" s="250"/>
      <c r="V221" s="250"/>
      <c r="W221" s="250"/>
      <c r="X221" s="251"/>
      <c r="Y221" s="13"/>
      <c r="Z221" s="13"/>
      <c r="AA221" s="13"/>
      <c r="AB221" s="13"/>
      <c r="AC221" s="13"/>
      <c r="AD221" s="13"/>
      <c r="AE221" s="13"/>
      <c r="AT221" s="252" t="s">
        <v>148</v>
      </c>
      <c r="AU221" s="252" t="s">
        <v>88</v>
      </c>
      <c r="AV221" s="13" t="s">
        <v>88</v>
      </c>
      <c r="AW221" s="13" t="s">
        <v>5</v>
      </c>
      <c r="AX221" s="13" t="s">
        <v>78</v>
      </c>
      <c r="AY221" s="252" t="s">
        <v>135</v>
      </c>
    </row>
    <row r="222" spans="1:51" s="14" customFormat="1" ht="12">
      <c r="A222" s="14"/>
      <c r="B222" s="253"/>
      <c r="C222" s="254"/>
      <c r="D222" s="235" t="s">
        <v>148</v>
      </c>
      <c r="E222" s="255" t="s">
        <v>1</v>
      </c>
      <c r="F222" s="256" t="s">
        <v>293</v>
      </c>
      <c r="G222" s="254"/>
      <c r="H222" s="257">
        <v>700</v>
      </c>
      <c r="I222" s="258"/>
      <c r="J222" s="258"/>
      <c r="K222" s="254"/>
      <c r="L222" s="254"/>
      <c r="M222" s="259"/>
      <c r="N222" s="260"/>
      <c r="O222" s="261"/>
      <c r="P222" s="261"/>
      <c r="Q222" s="261"/>
      <c r="R222" s="261"/>
      <c r="S222" s="261"/>
      <c r="T222" s="261"/>
      <c r="U222" s="261"/>
      <c r="V222" s="261"/>
      <c r="W222" s="261"/>
      <c r="X222" s="262"/>
      <c r="Y222" s="14"/>
      <c r="Z222" s="14"/>
      <c r="AA222" s="14"/>
      <c r="AB222" s="14"/>
      <c r="AC222" s="14"/>
      <c r="AD222" s="14"/>
      <c r="AE222" s="14"/>
      <c r="AT222" s="263" t="s">
        <v>148</v>
      </c>
      <c r="AU222" s="263" t="s">
        <v>88</v>
      </c>
      <c r="AV222" s="14" t="s">
        <v>151</v>
      </c>
      <c r="AW222" s="14" t="s">
        <v>5</v>
      </c>
      <c r="AX222" s="14" t="s">
        <v>78</v>
      </c>
      <c r="AY222" s="263" t="s">
        <v>135</v>
      </c>
    </row>
    <row r="223" spans="1:51" s="13" customFormat="1" ht="12">
      <c r="A223" s="13"/>
      <c r="B223" s="242"/>
      <c r="C223" s="243"/>
      <c r="D223" s="235" t="s">
        <v>148</v>
      </c>
      <c r="E223" s="244" t="s">
        <v>1</v>
      </c>
      <c r="F223" s="245" t="s">
        <v>207</v>
      </c>
      <c r="G223" s="243"/>
      <c r="H223" s="246">
        <v>230</v>
      </c>
      <c r="I223" s="247"/>
      <c r="J223" s="247"/>
      <c r="K223" s="243"/>
      <c r="L223" s="243"/>
      <c r="M223" s="248"/>
      <c r="N223" s="249"/>
      <c r="O223" s="250"/>
      <c r="P223" s="250"/>
      <c r="Q223" s="250"/>
      <c r="R223" s="250"/>
      <c r="S223" s="250"/>
      <c r="T223" s="250"/>
      <c r="U223" s="250"/>
      <c r="V223" s="250"/>
      <c r="W223" s="250"/>
      <c r="X223" s="251"/>
      <c r="Y223" s="13"/>
      <c r="Z223" s="13"/>
      <c r="AA223" s="13"/>
      <c r="AB223" s="13"/>
      <c r="AC223" s="13"/>
      <c r="AD223" s="13"/>
      <c r="AE223" s="13"/>
      <c r="AT223" s="252" t="s">
        <v>148</v>
      </c>
      <c r="AU223" s="252" t="s">
        <v>88</v>
      </c>
      <c r="AV223" s="13" t="s">
        <v>88</v>
      </c>
      <c r="AW223" s="13" t="s">
        <v>5</v>
      </c>
      <c r="AX223" s="13" t="s">
        <v>78</v>
      </c>
      <c r="AY223" s="252" t="s">
        <v>135</v>
      </c>
    </row>
    <row r="224" spans="1:51" s="14" customFormat="1" ht="12">
      <c r="A224" s="14"/>
      <c r="B224" s="253"/>
      <c r="C224" s="254"/>
      <c r="D224" s="235" t="s">
        <v>148</v>
      </c>
      <c r="E224" s="255" t="s">
        <v>1</v>
      </c>
      <c r="F224" s="256" t="s">
        <v>294</v>
      </c>
      <c r="G224" s="254"/>
      <c r="H224" s="257">
        <v>230</v>
      </c>
      <c r="I224" s="258"/>
      <c r="J224" s="258"/>
      <c r="K224" s="254"/>
      <c r="L224" s="254"/>
      <c r="M224" s="259"/>
      <c r="N224" s="260"/>
      <c r="O224" s="261"/>
      <c r="P224" s="261"/>
      <c r="Q224" s="261"/>
      <c r="R224" s="261"/>
      <c r="S224" s="261"/>
      <c r="T224" s="261"/>
      <c r="U224" s="261"/>
      <c r="V224" s="261"/>
      <c r="W224" s="261"/>
      <c r="X224" s="262"/>
      <c r="Y224" s="14"/>
      <c r="Z224" s="14"/>
      <c r="AA224" s="14"/>
      <c r="AB224" s="14"/>
      <c r="AC224" s="14"/>
      <c r="AD224" s="14"/>
      <c r="AE224" s="14"/>
      <c r="AT224" s="263" t="s">
        <v>148</v>
      </c>
      <c r="AU224" s="263" t="s">
        <v>88</v>
      </c>
      <c r="AV224" s="14" t="s">
        <v>151</v>
      </c>
      <c r="AW224" s="14" t="s">
        <v>5</v>
      </c>
      <c r="AX224" s="14" t="s">
        <v>78</v>
      </c>
      <c r="AY224" s="263" t="s">
        <v>135</v>
      </c>
    </row>
    <row r="225" spans="1:51" s="15" customFormat="1" ht="12">
      <c r="A225" s="15"/>
      <c r="B225" s="274"/>
      <c r="C225" s="275"/>
      <c r="D225" s="235" t="s">
        <v>148</v>
      </c>
      <c r="E225" s="276" t="s">
        <v>1</v>
      </c>
      <c r="F225" s="277" t="s">
        <v>209</v>
      </c>
      <c r="G225" s="275"/>
      <c r="H225" s="278">
        <v>930</v>
      </c>
      <c r="I225" s="279"/>
      <c r="J225" s="279"/>
      <c r="K225" s="275"/>
      <c r="L225" s="275"/>
      <c r="M225" s="280"/>
      <c r="N225" s="281"/>
      <c r="O225" s="282"/>
      <c r="P225" s="282"/>
      <c r="Q225" s="282"/>
      <c r="R225" s="282"/>
      <c r="S225" s="282"/>
      <c r="T225" s="282"/>
      <c r="U225" s="282"/>
      <c r="V225" s="282"/>
      <c r="W225" s="282"/>
      <c r="X225" s="283"/>
      <c r="Y225" s="15"/>
      <c r="Z225" s="15"/>
      <c r="AA225" s="15"/>
      <c r="AB225" s="15"/>
      <c r="AC225" s="15"/>
      <c r="AD225" s="15"/>
      <c r="AE225" s="15"/>
      <c r="AT225" s="284" t="s">
        <v>148</v>
      </c>
      <c r="AU225" s="284" t="s">
        <v>88</v>
      </c>
      <c r="AV225" s="15" t="s">
        <v>142</v>
      </c>
      <c r="AW225" s="15" t="s">
        <v>5</v>
      </c>
      <c r="AX225" s="15" t="s">
        <v>86</v>
      </c>
      <c r="AY225" s="284" t="s">
        <v>135</v>
      </c>
    </row>
    <row r="226" spans="1:65" s="2" customFormat="1" ht="24.15" customHeight="1">
      <c r="A226" s="38"/>
      <c r="B226" s="39"/>
      <c r="C226" s="221" t="s">
        <v>295</v>
      </c>
      <c r="D226" s="221" t="s">
        <v>137</v>
      </c>
      <c r="E226" s="222" t="s">
        <v>296</v>
      </c>
      <c r="F226" s="223" t="s">
        <v>297</v>
      </c>
      <c r="G226" s="224" t="s">
        <v>140</v>
      </c>
      <c r="H226" s="225">
        <v>120</v>
      </c>
      <c r="I226" s="226"/>
      <c r="J226" s="226"/>
      <c r="K226" s="227">
        <f>ROUND(P226*H226,2)</f>
        <v>0</v>
      </c>
      <c r="L226" s="223" t="s">
        <v>141</v>
      </c>
      <c r="M226" s="44"/>
      <c r="N226" s="228" t="s">
        <v>1</v>
      </c>
      <c r="O226" s="229" t="s">
        <v>41</v>
      </c>
      <c r="P226" s="230">
        <f>I226+J226</f>
        <v>0</v>
      </c>
      <c r="Q226" s="230">
        <f>ROUND(I226*H226,2)</f>
        <v>0</v>
      </c>
      <c r="R226" s="230">
        <f>ROUND(J226*H226,2)</f>
        <v>0</v>
      </c>
      <c r="S226" s="91"/>
      <c r="T226" s="231">
        <f>S226*H226</f>
        <v>0</v>
      </c>
      <c r="U226" s="231">
        <v>2.002</v>
      </c>
      <c r="V226" s="231">
        <f>U226*H226</f>
        <v>240.23999999999998</v>
      </c>
      <c r="W226" s="231">
        <v>0</v>
      </c>
      <c r="X226" s="232">
        <f>W226*H226</f>
        <v>0</v>
      </c>
      <c r="Y226" s="38"/>
      <c r="Z226" s="38"/>
      <c r="AA226" s="38"/>
      <c r="AB226" s="38"/>
      <c r="AC226" s="38"/>
      <c r="AD226" s="38"/>
      <c r="AE226" s="38"/>
      <c r="AR226" s="233" t="s">
        <v>142</v>
      </c>
      <c r="AT226" s="233" t="s">
        <v>137</v>
      </c>
      <c r="AU226" s="233" t="s">
        <v>88</v>
      </c>
      <c r="AY226" s="17" t="s">
        <v>135</v>
      </c>
      <c r="BE226" s="234">
        <f>IF(O226="základní",K226,0)</f>
        <v>0</v>
      </c>
      <c r="BF226" s="234">
        <f>IF(O226="snížená",K226,0)</f>
        <v>0</v>
      </c>
      <c r="BG226" s="234">
        <f>IF(O226="zákl. přenesená",K226,0)</f>
        <v>0</v>
      </c>
      <c r="BH226" s="234">
        <f>IF(O226="sníž. přenesená",K226,0)</f>
        <v>0</v>
      </c>
      <c r="BI226" s="234">
        <f>IF(O226="nulová",K226,0)</f>
        <v>0</v>
      </c>
      <c r="BJ226" s="17" t="s">
        <v>86</v>
      </c>
      <c r="BK226" s="234">
        <f>ROUND(P226*H226,2)</f>
        <v>0</v>
      </c>
      <c r="BL226" s="17" t="s">
        <v>142</v>
      </c>
      <c r="BM226" s="233" t="s">
        <v>298</v>
      </c>
    </row>
    <row r="227" spans="1:47" s="2" customFormat="1" ht="12">
      <c r="A227" s="38"/>
      <c r="B227" s="39"/>
      <c r="C227" s="40"/>
      <c r="D227" s="235" t="s">
        <v>144</v>
      </c>
      <c r="E227" s="40"/>
      <c r="F227" s="236" t="s">
        <v>299</v>
      </c>
      <c r="G227" s="40"/>
      <c r="H227" s="40"/>
      <c r="I227" s="237"/>
      <c r="J227" s="237"/>
      <c r="K227" s="40"/>
      <c r="L227" s="40"/>
      <c r="M227" s="44"/>
      <c r="N227" s="238"/>
      <c r="O227" s="239"/>
      <c r="P227" s="91"/>
      <c r="Q227" s="91"/>
      <c r="R227" s="91"/>
      <c r="S227" s="91"/>
      <c r="T227" s="91"/>
      <c r="U227" s="91"/>
      <c r="V227" s="91"/>
      <c r="W227" s="91"/>
      <c r="X227" s="92"/>
      <c r="Y227" s="38"/>
      <c r="Z227" s="38"/>
      <c r="AA227" s="38"/>
      <c r="AB227" s="38"/>
      <c r="AC227" s="38"/>
      <c r="AD227" s="38"/>
      <c r="AE227" s="38"/>
      <c r="AT227" s="17" t="s">
        <v>144</v>
      </c>
      <c r="AU227" s="17" t="s">
        <v>88</v>
      </c>
    </row>
    <row r="228" spans="1:47" s="2" customFormat="1" ht="12">
      <c r="A228" s="38"/>
      <c r="B228" s="39"/>
      <c r="C228" s="40"/>
      <c r="D228" s="240" t="s">
        <v>146</v>
      </c>
      <c r="E228" s="40"/>
      <c r="F228" s="241" t="s">
        <v>300</v>
      </c>
      <c r="G228" s="40"/>
      <c r="H228" s="40"/>
      <c r="I228" s="237"/>
      <c r="J228" s="237"/>
      <c r="K228" s="40"/>
      <c r="L228" s="40"/>
      <c r="M228" s="44"/>
      <c r="N228" s="238"/>
      <c r="O228" s="239"/>
      <c r="P228" s="91"/>
      <c r="Q228" s="91"/>
      <c r="R228" s="91"/>
      <c r="S228" s="91"/>
      <c r="T228" s="91"/>
      <c r="U228" s="91"/>
      <c r="V228" s="91"/>
      <c r="W228" s="91"/>
      <c r="X228" s="92"/>
      <c r="Y228" s="38"/>
      <c r="Z228" s="38"/>
      <c r="AA228" s="38"/>
      <c r="AB228" s="38"/>
      <c r="AC228" s="38"/>
      <c r="AD228" s="38"/>
      <c r="AE228" s="38"/>
      <c r="AT228" s="17" t="s">
        <v>146</v>
      </c>
      <c r="AU228" s="17" t="s">
        <v>88</v>
      </c>
    </row>
    <row r="229" spans="1:51" s="13" customFormat="1" ht="12">
      <c r="A229" s="13"/>
      <c r="B229" s="242"/>
      <c r="C229" s="243"/>
      <c r="D229" s="235" t="s">
        <v>148</v>
      </c>
      <c r="E229" s="244" t="s">
        <v>1</v>
      </c>
      <c r="F229" s="245" t="s">
        <v>301</v>
      </c>
      <c r="G229" s="243"/>
      <c r="H229" s="246">
        <v>120</v>
      </c>
      <c r="I229" s="247"/>
      <c r="J229" s="247"/>
      <c r="K229" s="243"/>
      <c r="L229" s="243"/>
      <c r="M229" s="248"/>
      <c r="N229" s="249"/>
      <c r="O229" s="250"/>
      <c r="P229" s="250"/>
      <c r="Q229" s="250"/>
      <c r="R229" s="250"/>
      <c r="S229" s="250"/>
      <c r="T229" s="250"/>
      <c r="U229" s="250"/>
      <c r="V229" s="250"/>
      <c r="W229" s="250"/>
      <c r="X229" s="251"/>
      <c r="Y229" s="13"/>
      <c r="Z229" s="13"/>
      <c r="AA229" s="13"/>
      <c r="AB229" s="13"/>
      <c r="AC229" s="13"/>
      <c r="AD229" s="13"/>
      <c r="AE229" s="13"/>
      <c r="AT229" s="252" t="s">
        <v>148</v>
      </c>
      <c r="AU229" s="252" t="s">
        <v>88</v>
      </c>
      <c r="AV229" s="13" t="s">
        <v>88</v>
      </c>
      <c r="AW229" s="13" t="s">
        <v>5</v>
      </c>
      <c r="AX229" s="13" t="s">
        <v>86</v>
      </c>
      <c r="AY229" s="252" t="s">
        <v>135</v>
      </c>
    </row>
    <row r="230" spans="1:65" s="2" customFormat="1" ht="24.15" customHeight="1">
      <c r="A230" s="38"/>
      <c r="B230" s="39"/>
      <c r="C230" s="221" t="s">
        <v>302</v>
      </c>
      <c r="D230" s="221" t="s">
        <v>137</v>
      </c>
      <c r="E230" s="222" t="s">
        <v>303</v>
      </c>
      <c r="F230" s="223" t="s">
        <v>304</v>
      </c>
      <c r="G230" s="224" t="s">
        <v>154</v>
      </c>
      <c r="H230" s="225">
        <v>804</v>
      </c>
      <c r="I230" s="226"/>
      <c r="J230" s="226"/>
      <c r="K230" s="227">
        <f>ROUND(P230*H230,2)</f>
        <v>0</v>
      </c>
      <c r="L230" s="223" t="s">
        <v>141</v>
      </c>
      <c r="M230" s="44"/>
      <c r="N230" s="228" t="s">
        <v>1</v>
      </c>
      <c r="O230" s="229" t="s">
        <v>41</v>
      </c>
      <c r="P230" s="230">
        <f>I230+J230</f>
        <v>0</v>
      </c>
      <c r="Q230" s="230">
        <f>ROUND(I230*H230,2)</f>
        <v>0</v>
      </c>
      <c r="R230" s="230">
        <f>ROUND(J230*H230,2)</f>
        <v>0</v>
      </c>
      <c r="S230" s="91"/>
      <c r="T230" s="231">
        <f>S230*H230</f>
        <v>0</v>
      </c>
      <c r="U230" s="231">
        <v>0</v>
      </c>
      <c r="V230" s="231">
        <f>U230*H230</f>
        <v>0</v>
      </c>
      <c r="W230" s="231">
        <v>0</v>
      </c>
      <c r="X230" s="232">
        <f>W230*H230</f>
        <v>0</v>
      </c>
      <c r="Y230" s="38"/>
      <c r="Z230" s="38"/>
      <c r="AA230" s="38"/>
      <c r="AB230" s="38"/>
      <c r="AC230" s="38"/>
      <c r="AD230" s="38"/>
      <c r="AE230" s="38"/>
      <c r="AR230" s="233" t="s">
        <v>142</v>
      </c>
      <c r="AT230" s="233" t="s">
        <v>137</v>
      </c>
      <c r="AU230" s="233" t="s">
        <v>88</v>
      </c>
      <c r="AY230" s="17" t="s">
        <v>135</v>
      </c>
      <c r="BE230" s="234">
        <f>IF(O230="základní",K230,0)</f>
        <v>0</v>
      </c>
      <c r="BF230" s="234">
        <f>IF(O230="snížená",K230,0)</f>
        <v>0</v>
      </c>
      <c r="BG230" s="234">
        <f>IF(O230="zákl. přenesená",K230,0)</f>
        <v>0</v>
      </c>
      <c r="BH230" s="234">
        <f>IF(O230="sníž. přenesená",K230,0)</f>
        <v>0</v>
      </c>
      <c r="BI230" s="234">
        <f>IF(O230="nulová",K230,0)</f>
        <v>0</v>
      </c>
      <c r="BJ230" s="17" t="s">
        <v>86</v>
      </c>
      <c r="BK230" s="234">
        <f>ROUND(P230*H230,2)</f>
        <v>0</v>
      </c>
      <c r="BL230" s="17" t="s">
        <v>142</v>
      </c>
      <c r="BM230" s="233" t="s">
        <v>305</v>
      </c>
    </row>
    <row r="231" spans="1:47" s="2" customFormat="1" ht="12">
      <c r="A231" s="38"/>
      <c r="B231" s="39"/>
      <c r="C231" s="40"/>
      <c r="D231" s="235" t="s">
        <v>144</v>
      </c>
      <c r="E231" s="40"/>
      <c r="F231" s="236" t="s">
        <v>306</v>
      </c>
      <c r="G231" s="40"/>
      <c r="H231" s="40"/>
      <c r="I231" s="237"/>
      <c r="J231" s="237"/>
      <c r="K231" s="40"/>
      <c r="L231" s="40"/>
      <c r="M231" s="44"/>
      <c r="N231" s="238"/>
      <c r="O231" s="239"/>
      <c r="P231" s="91"/>
      <c r="Q231" s="91"/>
      <c r="R231" s="91"/>
      <c r="S231" s="91"/>
      <c r="T231" s="91"/>
      <c r="U231" s="91"/>
      <c r="V231" s="91"/>
      <c r="W231" s="91"/>
      <c r="X231" s="92"/>
      <c r="Y231" s="38"/>
      <c r="Z231" s="38"/>
      <c r="AA231" s="38"/>
      <c r="AB231" s="38"/>
      <c r="AC231" s="38"/>
      <c r="AD231" s="38"/>
      <c r="AE231" s="38"/>
      <c r="AT231" s="17" t="s">
        <v>144</v>
      </c>
      <c r="AU231" s="17" t="s">
        <v>88</v>
      </c>
    </row>
    <row r="232" spans="1:47" s="2" customFormat="1" ht="12">
      <c r="A232" s="38"/>
      <c r="B232" s="39"/>
      <c r="C232" s="40"/>
      <c r="D232" s="240" t="s">
        <v>146</v>
      </c>
      <c r="E232" s="40"/>
      <c r="F232" s="241" t="s">
        <v>307</v>
      </c>
      <c r="G232" s="40"/>
      <c r="H232" s="40"/>
      <c r="I232" s="237"/>
      <c r="J232" s="237"/>
      <c r="K232" s="40"/>
      <c r="L232" s="40"/>
      <c r="M232" s="44"/>
      <c r="N232" s="238"/>
      <c r="O232" s="239"/>
      <c r="P232" s="91"/>
      <c r="Q232" s="91"/>
      <c r="R232" s="91"/>
      <c r="S232" s="91"/>
      <c r="T232" s="91"/>
      <c r="U232" s="91"/>
      <c r="V232" s="91"/>
      <c r="W232" s="91"/>
      <c r="X232" s="92"/>
      <c r="Y232" s="38"/>
      <c r="Z232" s="38"/>
      <c r="AA232" s="38"/>
      <c r="AB232" s="38"/>
      <c r="AC232" s="38"/>
      <c r="AD232" s="38"/>
      <c r="AE232" s="38"/>
      <c r="AT232" s="17" t="s">
        <v>146</v>
      </c>
      <c r="AU232" s="17" t="s">
        <v>88</v>
      </c>
    </row>
    <row r="233" spans="1:51" s="13" customFormat="1" ht="12">
      <c r="A233" s="13"/>
      <c r="B233" s="242"/>
      <c r="C233" s="243"/>
      <c r="D233" s="235" t="s">
        <v>148</v>
      </c>
      <c r="E233" s="244" t="s">
        <v>1</v>
      </c>
      <c r="F233" s="245" t="s">
        <v>308</v>
      </c>
      <c r="G233" s="243"/>
      <c r="H233" s="246">
        <v>580</v>
      </c>
      <c r="I233" s="247"/>
      <c r="J233" s="247"/>
      <c r="K233" s="243"/>
      <c r="L233" s="243"/>
      <c r="M233" s="248"/>
      <c r="N233" s="249"/>
      <c r="O233" s="250"/>
      <c r="P233" s="250"/>
      <c r="Q233" s="250"/>
      <c r="R233" s="250"/>
      <c r="S233" s="250"/>
      <c r="T233" s="250"/>
      <c r="U233" s="250"/>
      <c r="V233" s="250"/>
      <c r="W233" s="250"/>
      <c r="X233" s="251"/>
      <c r="Y233" s="13"/>
      <c r="Z233" s="13"/>
      <c r="AA233" s="13"/>
      <c r="AB233" s="13"/>
      <c r="AC233" s="13"/>
      <c r="AD233" s="13"/>
      <c r="AE233" s="13"/>
      <c r="AT233" s="252" t="s">
        <v>148</v>
      </c>
      <c r="AU233" s="252" t="s">
        <v>88</v>
      </c>
      <c r="AV233" s="13" t="s">
        <v>88</v>
      </c>
      <c r="AW233" s="13" t="s">
        <v>5</v>
      </c>
      <c r="AX233" s="13" t="s">
        <v>78</v>
      </c>
      <c r="AY233" s="252" t="s">
        <v>135</v>
      </c>
    </row>
    <row r="234" spans="1:51" s="14" customFormat="1" ht="12">
      <c r="A234" s="14"/>
      <c r="B234" s="253"/>
      <c r="C234" s="254"/>
      <c r="D234" s="235" t="s">
        <v>148</v>
      </c>
      <c r="E234" s="255" t="s">
        <v>1</v>
      </c>
      <c r="F234" s="256" t="s">
        <v>293</v>
      </c>
      <c r="G234" s="254"/>
      <c r="H234" s="257">
        <v>580</v>
      </c>
      <c r="I234" s="258"/>
      <c r="J234" s="258"/>
      <c r="K234" s="254"/>
      <c r="L234" s="254"/>
      <c r="M234" s="259"/>
      <c r="N234" s="260"/>
      <c r="O234" s="261"/>
      <c r="P234" s="261"/>
      <c r="Q234" s="261"/>
      <c r="R234" s="261"/>
      <c r="S234" s="261"/>
      <c r="T234" s="261"/>
      <c r="U234" s="261"/>
      <c r="V234" s="261"/>
      <c r="W234" s="261"/>
      <c r="X234" s="262"/>
      <c r="Y234" s="14"/>
      <c r="Z234" s="14"/>
      <c r="AA234" s="14"/>
      <c r="AB234" s="14"/>
      <c r="AC234" s="14"/>
      <c r="AD234" s="14"/>
      <c r="AE234" s="14"/>
      <c r="AT234" s="263" t="s">
        <v>148</v>
      </c>
      <c r="AU234" s="263" t="s">
        <v>88</v>
      </c>
      <c r="AV234" s="14" t="s">
        <v>151</v>
      </c>
      <c r="AW234" s="14" t="s">
        <v>5</v>
      </c>
      <c r="AX234" s="14" t="s">
        <v>78</v>
      </c>
      <c r="AY234" s="263" t="s">
        <v>135</v>
      </c>
    </row>
    <row r="235" spans="1:51" s="13" customFormat="1" ht="12">
      <c r="A235" s="13"/>
      <c r="B235" s="242"/>
      <c r="C235" s="243"/>
      <c r="D235" s="235" t="s">
        <v>148</v>
      </c>
      <c r="E235" s="244" t="s">
        <v>1</v>
      </c>
      <c r="F235" s="245" t="s">
        <v>309</v>
      </c>
      <c r="G235" s="243"/>
      <c r="H235" s="246">
        <v>224</v>
      </c>
      <c r="I235" s="247"/>
      <c r="J235" s="247"/>
      <c r="K235" s="243"/>
      <c r="L235" s="243"/>
      <c r="M235" s="248"/>
      <c r="N235" s="249"/>
      <c r="O235" s="250"/>
      <c r="P235" s="250"/>
      <c r="Q235" s="250"/>
      <c r="R235" s="250"/>
      <c r="S235" s="250"/>
      <c r="T235" s="250"/>
      <c r="U235" s="250"/>
      <c r="V235" s="250"/>
      <c r="W235" s="250"/>
      <c r="X235" s="251"/>
      <c r="Y235" s="13"/>
      <c r="Z235" s="13"/>
      <c r="AA235" s="13"/>
      <c r="AB235" s="13"/>
      <c r="AC235" s="13"/>
      <c r="AD235" s="13"/>
      <c r="AE235" s="13"/>
      <c r="AT235" s="252" t="s">
        <v>148</v>
      </c>
      <c r="AU235" s="252" t="s">
        <v>88</v>
      </c>
      <c r="AV235" s="13" t="s">
        <v>88</v>
      </c>
      <c r="AW235" s="13" t="s">
        <v>5</v>
      </c>
      <c r="AX235" s="13" t="s">
        <v>78</v>
      </c>
      <c r="AY235" s="252" t="s">
        <v>135</v>
      </c>
    </row>
    <row r="236" spans="1:51" s="14" customFormat="1" ht="12">
      <c r="A236" s="14"/>
      <c r="B236" s="253"/>
      <c r="C236" s="254"/>
      <c r="D236" s="235" t="s">
        <v>148</v>
      </c>
      <c r="E236" s="255" t="s">
        <v>1</v>
      </c>
      <c r="F236" s="256" t="s">
        <v>294</v>
      </c>
      <c r="G236" s="254"/>
      <c r="H236" s="257">
        <v>224</v>
      </c>
      <c r="I236" s="258"/>
      <c r="J236" s="258"/>
      <c r="K236" s="254"/>
      <c r="L236" s="254"/>
      <c r="M236" s="259"/>
      <c r="N236" s="260"/>
      <c r="O236" s="261"/>
      <c r="P236" s="261"/>
      <c r="Q236" s="261"/>
      <c r="R236" s="261"/>
      <c r="S236" s="261"/>
      <c r="T236" s="261"/>
      <c r="U236" s="261"/>
      <c r="V236" s="261"/>
      <c r="W236" s="261"/>
      <c r="X236" s="262"/>
      <c r="Y236" s="14"/>
      <c r="Z236" s="14"/>
      <c r="AA236" s="14"/>
      <c r="AB236" s="14"/>
      <c r="AC236" s="14"/>
      <c r="AD236" s="14"/>
      <c r="AE236" s="14"/>
      <c r="AT236" s="263" t="s">
        <v>148</v>
      </c>
      <c r="AU236" s="263" t="s">
        <v>88</v>
      </c>
      <c r="AV236" s="14" t="s">
        <v>151</v>
      </c>
      <c r="AW236" s="14" t="s">
        <v>5</v>
      </c>
      <c r="AX236" s="14" t="s">
        <v>78</v>
      </c>
      <c r="AY236" s="263" t="s">
        <v>135</v>
      </c>
    </row>
    <row r="237" spans="1:51" s="15" customFormat="1" ht="12">
      <c r="A237" s="15"/>
      <c r="B237" s="274"/>
      <c r="C237" s="275"/>
      <c r="D237" s="235" t="s">
        <v>148</v>
      </c>
      <c r="E237" s="276" t="s">
        <v>1</v>
      </c>
      <c r="F237" s="277" t="s">
        <v>209</v>
      </c>
      <c r="G237" s="275"/>
      <c r="H237" s="278">
        <v>804</v>
      </c>
      <c r="I237" s="279"/>
      <c r="J237" s="279"/>
      <c r="K237" s="275"/>
      <c r="L237" s="275"/>
      <c r="M237" s="280"/>
      <c r="N237" s="281"/>
      <c r="O237" s="282"/>
      <c r="P237" s="282"/>
      <c r="Q237" s="282"/>
      <c r="R237" s="282"/>
      <c r="S237" s="282"/>
      <c r="T237" s="282"/>
      <c r="U237" s="282"/>
      <c r="V237" s="282"/>
      <c r="W237" s="282"/>
      <c r="X237" s="283"/>
      <c r="Y237" s="15"/>
      <c r="Z237" s="15"/>
      <c r="AA237" s="15"/>
      <c r="AB237" s="15"/>
      <c r="AC237" s="15"/>
      <c r="AD237" s="15"/>
      <c r="AE237" s="15"/>
      <c r="AT237" s="284" t="s">
        <v>148</v>
      </c>
      <c r="AU237" s="284" t="s">
        <v>88</v>
      </c>
      <c r="AV237" s="15" t="s">
        <v>142</v>
      </c>
      <c r="AW237" s="15" t="s">
        <v>5</v>
      </c>
      <c r="AX237" s="15" t="s">
        <v>86</v>
      </c>
      <c r="AY237" s="284" t="s">
        <v>135</v>
      </c>
    </row>
    <row r="238" spans="1:65" s="2" customFormat="1" ht="37.8" customHeight="1">
      <c r="A238" s="38"/>
      <c r="B238" s="39"/>
      <c r="C238" s="221" t="s">
        <v>310</v>
      </c>
      <c r="D238" s="221" t="s">
        <v>137</v>
      </c>
      <c r="E238" s="222" t="s">
        <v>311</v>
      </c>
      <c r="F238" s="223" t="s">
        <v>312</v>
      </c>
      <c r="G238" s="224" t="s">
        <v>140</v>
      </c>
      <c r="H238" s="225">
        <v>170</v>
      </c>
      <c r="I238" s="226"/>
      <c r="J238" s="226"/>
      <c r="K238" s="227">
        <f>ROUND(P238*H238,2)</f>
        <v>0</v>
      </c>
      <c r="L238" s="223" t="s">
        <v>141</v>
      </c>
      <c r="M238" s="44"/>
      <c r="N238" s="228" t="s">
        <v>1</v>
      </c>
      <c r="O238" s="229" t="s">
        <v>41</v>
      </c>
      <c r="P238" s="230">
        <f>I238+J238</f>
        <v>0</v>
      </c>
      <c r="Q238" s="230">
        <f>ROUND(I238*H238,2)</f>
        <v>0</v>
      </c>
      <c r="R238" s="230">
        <f>ROUND(J238*H238,2)</f>
        <v>0</v>
      </c>
      <c r="S238" s="91"/>
      <c r="T238" s="231">
        <f>S238*H238</f>
        <v>0</v>
      </c>
      <c r="U238" s="231">
        <v>1.848</v>
      </c>
      <c r="V238" s="231">
        <f>U238*H238</f>
        <v>314.16</v>
      </c>
      <c r="W238" s="231">
        <v>0</v>
      </c>
      <c r="X238" s="232">
        <f>W238*H238</f>
        <v>0</v>
      </c>
      <c r="Y238" s="38"/>
      <c r="Z238" s="38"/>
      <c r="AA238" s="38"/>
      <c r="AB238" s="38"/>
      <c r="AC238" s="38"/>
      <c r="AD238" s="38"/>
      <c r="AE238" s="38"/>
      <c r="AR238" s="233" t="s">
        <v>142</v>
      </c>
      <c r="AT238" s="233" t="s">
        <v>137</v>
      </c>
      <c r="AU238" s="233" t="s">
        <v>88</v>
      </c>
      <c r="AY238" s="17" t="s">
        <v>135</v>
      </c>
      <c r="BE238" s="234">
        <f>IF(O238="základní",K238,0)</f>
        <v>0</v>
      </c>
      <c r="BF238" s="234">
        <f>IF(O238="snížená",K238,0)</f>
        <v>0</v>
      </c>
      <c r="BG238" s="234">
        <f>IF(O238="zákl. přenesená",K238,0)</f>
        <v>0</v>
      </c>
      <c r="BH238" s="234">
        <f>IF(O238="sníž. přenesená",K238,0)</f>
        <v>0</v>
      </c>
      <c r="BI238" s="234">
        <f>IF(O238="nulová",K238,0)</f>
        <v>0</v>
      </c>
      <c r="BJ238" s="17" t="s">
        <v>86</v>
      </c>
      <c r="BK238" s="234">
        <f>ROUND(P238*H238,2)</f>
        <v>0</v>
      </c>
      <c r="BL238" s="17" t="s">
        <v>142</v>
      </c>
      <c r="BM238" s="233" t="s">
        <v>313</v>
      </c>
    </row>
    <row r="239" spans="1:47" s="2" customFormat="1" ht="12">
      <c r="A239" s="38"/>
      <c r="B239" s="39"/>
      <c r="C239" s="40"/>
      <c r="D239" s="235" t="s">
        <v>144</v>
      </c>
      <c r="E239" s="40"/>
      <c r="F239" s="236" t="s">
        <v>314</v>
      </c>
      <c r="G239" s="40"/>
      <c r="H239" s="40"/>
      <c r="I239" s="237"/>
      <c r="J239" s="237"/>
      <c r="K239" s="40"/>
      <c r="L239" s="40"/>
      <c r="M239" s="44"/>
      <c r="N239" s="238"/>
      <c r="O239" s="239"/>
      <c r="P239" s="91"/>
      <c r="Q239" s="91"/>
      <c r="R239" s="91"/>
      <c r="S239" s="91"/>
      <c r="T239" s="91"/>
      <c r="U239" s="91"/>
      <c r="V239" s="91"/>
      <c r="W239" s="91"/>
      <c r="X239" s="92"/>
      <c r="Y239" s="38"/>
      <c r="Z239" s="38"/>
      <c r="AA239" s="38"/>
      <c r="AB239" s="38"/>
      <c r="AC239" s="38"/>
      <c r="AD239" s="38"/>
      <c r="AE239" s="38"/>
      <c r="AT239" s="17" t="s">
        <v>144</v>
      </c>
      <c r="AU239" s="17" t="s">
        <v>88</v>
      </c>
    </row>
    <row r="240" spans="1:47" s="2" customFormat="1" ht="12">
      <c r="A240" s="38"/>
      <c r="B240" s="39"/>
      <c r="C240" s="40"/>
      <c r="D240" s="240" t="s">
        <v>146</v>
      </c>
      <c r="E240" s="40"/>
      <c r="F240" s="241" t="s">
        <v>315</v>
      </c>
      <c r="G240" s="40"/>
      <c r="H240" s="40"/>
      <c r="I240" s="237"/>
      <c r="J240" s="237"/>
      <c r="K240" s="40"/>
      <c r="L240" s="40"/>
      <c r="M240" s="44"/>
      <c r="N240" s="238"/>
      <c r="O240" s="239"/>
      <c r="P240" s="91"/>
      <c r="Q240" s="91"/>
      <c r="R240" s="91"/>
      <c r="S240" s="91"/>
      <c r="T240" s="91"/>
      <c r="U240" s="91"/>
      <c r="V240" s="91"/>
      <c r="W240" s="91"/>
      <c r="X240" s="92"/>
      <c r="Y240" s="38"/>
      <c r="Z240" s="38"/>
      <c r="AA240" s="38"/>
      <c r="AB240" s="38"/>
      <c r="AC240" s="38"/>
      <c r="AD240" s="38"/>
      <c r="AE240" s="38"/>
      <c r="AT240" s="17" t="s">
        <v>146</v>
      </c>
      <c r="AU240" s="17" t="s">
        <v>88</v>
      </c>
    </row>
    <row r="241" spans="1:51" s="13" customFormat="1" ht="12">
      <c r="A241" s="13"/>
      <c r="B241" s="242"/>
      <c r="C241" s="243"/>
      <c r="D241" s="235" t="s">
        <v>148</v>
      </c>
      <c r="E241" s="244" t="s">
        <v>1</v>
      </c>
      <c r="F241" s="245" t="s">
        <v>316</v>
      </c>
      <c r="G241" s="243"/>
      <c r="H241" s="246">
        <v>170</v>
      </c>
      <c r="I241" s="247"/>
      <c r="J241" s="247"/>
      <c r="K241" s="243"/>
      <c r="L241" s="243"/>
      <c r="M241" s="248"/>
      <c r="N241" s="249"/>
      <c r="O241" s="250"/>
      <c r="P241" s="250"/>
      <c r="Q241" s="250"/>
      <c r="R241" s="250"/>
      <c r="S241" s="250"/>
      <c r="T241" s="250"/>
      <c r="U241" s="250"/>
      <c r="V241" s="250"/>
      <c r="W241" s="250"/>
      <c r="X241" s="251"/>
      <c r="Y241" s="13"/>
      <c r="Z241" s="13"/>
      <c r="AA241" s="13"/>
      <c r="AB241" s="13"/>
      <c r="AC241" s="13"/>
      <c r="AD241" s="13"/>
      <c r="AE241" s="13"/>
      <c r="AT241" s="252" t="s">
        <v>148</v>
      </c>
      <c r="AU241" s="252" t="s">
        <v>88</v>
      </c>
      <c r="AV241" s="13" t="s">
        <v>88</v>
      </c>
      <c r="AW241" s="13" t="s">
        <v>5</v>
      </c>
      <c r="AX241" s="13" t="s">
        <v>78</v>
      </c>
      <c r="AY241" s="252" t="s">
        <v>135</v>
      </c>
    </row>
    <row r="242" spans="1:51" s="14" customFormat="1" ht="12">
      <c r="A242" s="14"/>
      <c r="B242" s="253"/>
      <c r="C242" s="254"/>
      <c r="D242" s="235" t="s">
        <v>148</v>
      </c>
      <c r="E242" s="255" t="s">
        <v>1</v>
      </c>
      <c r="F242" s="256" t="s">
        <v>285</v>
      </c>
      <c r="G242" s="254"/>
      <c r="H242" s="257">
        <v>170</v>
      </c>
      <c r="I242" s="258"/>
      <c r="J242" s="258"/>
      <c r="K242" s="254"/>
      <c r="L242" s="254"/>
      <c r="M242" s="259"/>
      <c r="N242" s="260"/>
      <c r="O242" s="261"/>
      <c r="P242" s="261"/>
      <c r="Q242" s="261"/>
      <c r="R242" s="261"/>
      <c r="S242" s="261"/>
      <c r="T242" s="261"/>
      <c r="U242" s="261"/>
      <c r="V242" s="261"/>
      <c r="W242" s="261"/>
      <c r="X242" s="262"/>
      <c r="Y242" s="14"/>
      <c r="Z242" s="14"/>
      <c r="AA242" s="14"/>
      <c r="AB242" s="14"/>
      <c r="AC242" s="14"/>
      <c r="AD242" s="14"/>
      <c r="AE242" s="14"/>
      <c r="AT242" s="263" t="s">
        <v>148</v>
      </c>
      <c r="AU242" s="263" t="s">
        <v>88</v>
      </c>
      <c r="AV242" s="14" t="s">
        <v>151</v>
      </c>
      <c r="AW242" s="14" t="s">
        <v>5</v>
      </c>
      <c r="AX242" s="14" t="s">
        <v>86</v>
      </c>
      <c r="AY242" s="263" t="s">
        <v>135</v>
      </c>
    </row>
    <row r="243" spans="1:63" s="12" customFormat="1" ht="22.8" customHeight="1">
      <c r="A243" s="12"/>
      <c r="B243" s="204"/>
      <c r="C243" s="205"/>
      <c r="D243" s="206" t="s">
        <v>77</v>
      </c>
      <c r="E243" s="219" t="s">
        <v>199</v>
      </c>
      <c r="F243" s="219" t="s">
        <v>317</v>
      </c>
      <c r="G243" s="205"/>
      <c r="H243" s="205"/>
      <c r="I243" s="208"/>
      <c r="J243" s="208"/>
      <c r="K243" s="220">
        <f>BK243</f>
        <v>0</v>
      </c>
      <c r="L243" s="205"/>
      <c r="M243" s="210"/>
      <c r="N243" s="211"/>
      <c r="O243" s="212"/>
      <c r="P243" s="212"/>
      <c r="Q243" s="213">
        <f>SUM(Q244:Q255)</f>
        <v>0</v>
      </c>
      <c r="R243" s="213">
        <f>SUM(R244:R255)</f>
        <v>0</v>
      </c>
      <c r="S243" s="212"/>
      <c r="T243" s="214">
        <f>SUM(T244:T255)</f>
        <v>0</v>
      </c>
      <c r="U243" s="212"/>
      <c r="V243" s="214">
        <f>SUM(V244:V255)</f>
        <v>0</v>
      </c>
      <c r="W243" s="212"/>
      <c r="X243" s="215">
        <f>SUM(X244:X255)</f>
        <v>0.3968</v>
      </c>
      <c r="Y243" s="12"/>
      <c r="Z243" s="12"/>
      <c r="AA243" s="12"/>
      <c r="AB243" s="12"/>
      <c r="AC243" s="12"/>
      <c r="AD243" s="12"/>
      <c r="AE243" s="12"/>
      <c r="AR243" s="216" t="s">
        <v>86</v>
      </c>
      <c r="AT243" s="217" t="s">
        <v>77</v>
      </c>
      <c r="AU243" s="217" t="s">
        <v>86</v>
      </c>
      <c r="AY243" s="216" t="s">
        <v>135</v>
      </c>
      <c r="BK243" s="218">
        <f>SUM(BK244:BK255)</f>
        <v>0</v>
      </c>
    </row>
    <row r="244" spans="1:65" s="2" customFormat="1" ht="24.15" customHeight="1">
      <c r="A244" s="38"/>
      <c r="B244" s="39"/>
      <c r="C244" s="221" t="s">
        <v>318</v>
      </c>
      <c r="D244" s="221" t="s">
        <v>137</v>
      </c>
      <c r="E244" s="222" t="s">
        <v>319</v>
      </c>
      <c r="F244" s="223" t="s">
        <v>320</v>
      </c>
      <c r="G244" s="224" t="s">
        <v>202</v>
      </c>
      <c r="H244" s="225">
        <v>160</v>
      </c>
      <c r="I244" s="226"/>
      <c r="J244" s="226"/>
      <c r="K244" s="227">
        <f>ROUND(P244*H244,2)</f>
        <v>0</v>
      </c>
      <c r="L244" s="223" t="s">
        <v>141</v>
      </c>
      <c r="M244" s="44"/>
      <c r="N244" s="228" t="s">
        <v>1</v>
      </c>
      <c r="O244" s="229" t="s">
        <v>41</v>
      </c>
      <c r="P244" s="230">
        <f>I244+J244</f>
        <v>0</v>
      </c>
      <c r="Q244" s="230">
        <f>ROUND(I244*H244,2)</f>
        <v>0</v>
      </c>
      <c r="R244" s="230">
        <f>ROUND(J244*H244,2)</f>
        <v>0</v>
      </c>
      <c r="S244" s="91"/>
      <c r="T244" s="231">
        <f>S244*H244</f>
        <v>0</v>
      </c>
      <c r="U244" s="231">
        <v>0</v>
      </c>
      <c r="V244" s="231">
        <f>U244*H244</f>
        <v>0</v>
      </c>
      <c r="W244" s="231">
        <v>0.00248</v>
      </c>
      <c r="X244" s="232">
        <f>W244*H244</f>
        <v>0.3968</v>
      </c>
      <c r="Y244" s="38"/>
      <c r="Z244" s="38"/>
      <c r="AA244" s="38"/>
      <c r="AB244" s="38"/>
      <c r="AC244" s="38"/>
      <c r="AD244" s="38"/>
      <c r="AE244" s="38"/>
      <c r="AR244" s="233" t="s">
        <v>142</v>
      </c>
      <c r="AT244" s="233" t="s">
        <v>137</v>
      </c>
      <c r="AU244" s="233" t="s">
        <v>88</v>
      </c>
      <c r="AY244" s="17" t="s">
        <v>135</v>
      </c>
      <c r="BE244" s="234">
        <f>IF(O244="základní",K244,0)</f>
        <v>0</v>
      </c>
      <c r="BF244" s="234">
        <f>IF(O244="snížená",K244,0)</f>
        <v>0</v>
      </c>
      <c r="BG244" s="234">
        <f>IF(O244="zákl. přenesená",K244,0)</f>
        <v>0</v>
      </c>
      <c r="BH244" s="234">
        <f>IF(O244="sníž. přenesená",K244,0)</f>
        <v>0</v>
      </c>
      <c r="BI244" s="234">
        <f>IF(O244="nulová",K244,0)</f>
        <v>0</v>
      </c>
      <c r="BJ244" s="17" t="s">
        <v>86</v>
      </c>
      <c r="BK244" s="234">
        <f>ROUND(P244*H244,2)</f>
        <v>0</v>
      </c>
      <c r="BL244" s="17" t="s">
        <v>142</v>
      </c>
      <c r="BM244" s="233" t="s">
        <v>321</v>
      </c>
    </row>
    <row r="245" spans="1:47" s="2" customFormat="1" ht="12">
      <c r="A245" s="38"/>
      <c r="B245" s="39"/>
      <c r="C245" s="40"/>
      <c r="D245" s="235" t="s">
        <v>144</v>
      </c>
      <c r="E245" s="40"/>
      <c r="F245" s="236" t="s">
        <v>322</v>
      </c>
      <c r="G245" s="40"/>
      <c r="H245" s="40"/>
      <c r="I245" s="237"/>
      <c r="J245" s="237"/>
      <c r="K245" s="40"/>
      <c r="L245" s="40"/>
      <c r="M245" s="44"/>
      <c r="N245" s="238"/>
      <c r="O245" s="239"/>
      <c r="P245" s="91"/>
      <c r="Q245" s="91"/>
      <c r="R245" s="91"/>
      <c r="S245" s="91"/>
      <c r="T245" s="91"/>
      <c r="U245" s="91"/>
      <c r="V245" s="91"/>
      <c r="W245" s="91"/>
      <c r="X245" s="92"/>
      <c r="Y245" s="38"/>
      <c r="Z245" s="38"/>
      <c r="AA245" s="38"/>
      <c r="AB245" s="38"/>
      <c r="AC245" s="38"/>
      <c r="AD245" s="38"/>
      <c r="AE245" s="38"/>
      <c r="AT245" s="17" t="s">
        <v>144</v>
      </c>
      <c r="AU245" s="17" t="s">
        <v>88</v>
      </c>
    </row>
    <row r="246" spans="1:47" s="2" customFormat="1" ht="12">
      <c r="A246" s="38"/>
      <c r="B246" s="39"/>
      <c r="C246" s="40"/>
      <c r="D246" s="240" t="s">
        <v>146</v>
      </c>
      <c r="E246" s="40"/>
      <c r="F246" s="241" t="s">
        <v>323</v>
      </c>
      <c r="G246" s="40"/>
      <c r="H246" s="40"/>
      <c r="I246" s="237"/>
      <c r="J246" s="237"/>
      <c r="K246" s="40"/>
      <c r="L246" s="40"/>
      <c r="M246" s="44"/>
      <c r="N246" s="238"/>
      <c r="O246" s="239"/>
      <c r="P246" s="91"/>
      <c r="Q246" s="91"/>
      <c r="R246" s="91"/>
      <c r="S246" s="91"/>
      <c r="T246" s="91"/>
      <c r="U246" s="91"/>
      <c r="V246" s="91"/>
      <c r="W246" s="91"/>
      <c r="X246" s="92"/>
      <c r="Y246" s="38"/>
      <c r="Z246" s="38"/>
      <c r="AA246" s="38"/>
      <c r="AB246" s="38"/>
      <c r="AC246" s="38"/>
      <c r="AD246" s="38"/>
      <c r="AE246" s="38"/>
      <c r="AT246" s="17" t="s">
        <v>146</v>
      </c>
      <c r="AU246" s="17" t="s">
        <v>88</v>
      </c>
    </row>
    <row r="247" spans="1:65" s="2" customFormat="1" ht="24.15" customHeight="1">
      <c r="A247" s="38"/>
      <c r="B247" s="39"/>
      <c r="C247" s="221" t="s">
        <v>324</v>
      </c>
      <c r="D247" s="221" t="s">
        <v>137</v>
      </c>
      <c r="E247" s="222" t="s">
        <v>325</v>
      </c>
      <c r="F247" s="223" t="s">
        <v>326</v>
      </c>
      <c r="G247" s="224" t="s">
        <v>327</v>
      </c>
      <c r="H247" s="225">
        <v>1</v>
      </c>
      <c r="I247" s="226"/>
      <c r="J247" s="226"/>
      <c r="K247" s="227">
        <f>ROUND(P247*H247,2)</f>
        <v>0</v>
      </c>
      <c r="L247" s="223" t="s">
        <v>1</v>
      </c>
      <c r="M247" s="44"/>
      <c r="N247" s="228" t="s">
        <v>1</v>
      </c>
      <c r="O247" s="229" t="s">
        <v>41</v>
      </c>
      <c r="P247" s="230">
        <f>I247+J247</f>
        <v>0</v>
      </c>
      <c r="Q247" s="230">
        <f>ROUND(I247*H247,2)</f>
        <v>0</v>
      </c>
      <c r="R247" s="230">
        <f>ROUND(J247*H247,2)</f>
        <v>0</v>
      </c>
      <c r="S247" s="91"/>
      <c r="T247" s="231">
        <f>S247*H247</f>
        <v>0</v>
      </c>
      <c r="U247" s="231">
        <v>0</v>
      </c>
      <c r="V247" s="231">
        <f>U247*H247</f>
        <v>0</v>
      </c>
      <c r="W247" s="231">
        <v>0</v>
      </c>
      <c r="X247" s="232">
        <f>W247*H247</f>
        <v>0</v>
      </c>
      <c r="Y247" s="38"/>
      <c r="Z247" s="38"/>
      <c r="AA247" s="38"/>
      <c r="AB247" s="38"/>
      <c r="AC247" s="38"/>
      <c r="AD247" s="38"/>
      <c r="AE247" s="38"/>
      <c r="AR247" s="233" t="s">
        <v>142</v>
      </c>
      <c r="AT247" s="233" t="s">
        <v>137</v>
      </c>
      <c r="AU247" s="233" t="s">
        <v>88</v>
      </c>
      <c r="AY247" s="17" t="s">
        <v>135</v>
      </c>
      <c r="BE247" s="234">
        <f>IF(O247="základní",K247,0)</f>
        <v>0</v>
      </c>
      <c r="BF247" s="234">
        <f>IF(O247="snížená",K247,0)</f>
        <v>0</v>
      </c>
      <c r="BG247" s="234">
        <f>IF(O247="zákl. přenesená",K247,0)</f>
        <v>0</v>
      </c>
      <c r="BH247" s="234">
        <f>IF(O247="sníž. přenesená",K247,0)</f>
        <v>0</v>
      </c>
      <c r="BI247" s="234">
        <f>IF(O247="nulová",K247,0)</f>
        <v>0</v>
      </c>
      <c r="BJ247" s="17" t="s">
        <v>86</v>
      </c>
      <c r="BK247" s="234">
        <f>ROUND(P247*H247,2)</f>
        <v>0</v>
      </c>
      <c r="BL247" s="17" t="s">
        <v>142</v>
      </c>
      <c r="BM247" s="233" t="s">
        <v>328</v>
      </c>
    </row>
    <row r="248" spans="1:47" s="2" customFormat="1" ht="12">
      <c r="A248" s="38"/>
      <c r="B248" s="39"/>
      <c r="C248" s="40"/>
      <c r="D248" s="235" t="s">
        <v>144</v>
      </c>
      <c r="E248" s="40"/>
      <c r="F248" s="236" t="s">
        <v>329</v>
      </c>
      <c r="G248" s="40"/>
      <c r="H248" s="40"/>
      <c r="I248" s="237"/>
      <c r="J248" s="237"/>
      <c r="K248" s="40"/>
      <c r="L248" s="40"/>
      <c r="M248" s="44"/>
      <c r="N248" s="238"/>
      <c r="O248" s="239"/>
      <c r="P248" s="91"/>
      <c r="Q248" s="91"/>
      <c r="R248" s="91"/>
      <c r="S248" s="91"/>
      <c r="T248" s="91"/>
      <c r="U248" s="91"/>
      <c r="V248" s="91"/>
      <c r="W248" s="91"/>
      <c r="X248" s="92"/>
      <c r="Y248" s="38"/>
      <c r="Z248" s="38"/>
      <c r="AA248" s="38"/>
      <c r="AB248" s="38"/>
      <c r="AC248" s="38"/>
      <c r="AD248" s="38"/>
      <c r="AE248" s="38"/>
      <c r="AT248" s="17" t="s">
        <v>144</v>
      </c>
      <c r="AU248" s="17" t="s">
        <v>88</v>
      </c>
    </row>
    <row r="249" spans="1:65" s="2" customFormat="1" ht="24.15" customHeight="1">
      <c r="A249" s="38"/>
      <c r="B249" s="39"/>
      <c r="C249" s="221" t="s">
        <v>330</v>
      </c>
      <c r="D249" s="221" t="s">
        <v>137</v>
      </c>
      <c r="E249" s="222" t="s">
        <v>331</v>
      </c>
      <c r="F249" s="223" t="s">
        <v>332</v>
      </c>
      <c r="G249" s="224" t="s">
        <v>229</v>
      </c>
      <c r="H249" s="225">
        <v>3</v>
      </c>
      <c r="I249" s="226"/>
      <c r="J249" s="226"/>
      <c r="K249" s="227">
        <f>ROUND(P249*H249,2)</f>
        <v>0</v>
      </c>
      <c r="L249" s="223" t="s">
        <v>1</v>
      </c>
      <c r="M249" s="44"/>
      <c r="N249" s="228" t="s">
        <v>1</v>
      </c>
      <c r="O249" s="229" t="s">
        <v>41</v>
      </c>
      <c r="P249" s="230">
        <f>I249+J249</f>
        <v>0</v>
      </c>
      <c r="Q249" s="230">
        <f>ROUND(I249*H249,2)</f>
        <v>0</v>
      </c>
      <c r="R249" s="230">
        <f>ROUND(J249*H249,2)</f>
        <v>0</v>
      </c>
      <c r="S249" s="91"/>
      <c r="T249" s="231">
        <f>S249*H249</f>
        <v>0</v>
      </c>
      <c r="U249" s="231">
        <v>0</v>
      </c>
      <c r="V249" s="231">
        <f>U249*H249</f>
        <v>0</v>
      </c>
      <c r="W249" s="231">
        <v>0</v>
      </c>
      <c r="X249" s="232">
        <f>W249*H249</f>
        <v>0</v>
      </c>
      <c r="Y249" s="38"/>
      <c r="Z249" s="38"/>
      <c r="AA249" s="38"/>
      <c r="AB249" s="38"/>
      <c r="AC249" s="38"/>
      <c r="AD249" s="38"/>
      <c r="AE249" s="38"/>
      <c r="AR249" s="233" t="s">
        <v>142</v>
      </c>
      <c r="AT249" s="233" t="s">
        <v>137</v>
      </c>
      <c r="AU249" s="233" t="s">
        <v>88</v>
      </c>
      <c r="AY249" s="17" t="s">
        <v>135</v>
      </c>
      <c r="BE249" s="234">
        <f>IF(O249="základní",K249,0)</f>
        <v>0</v>
      </c>
      <c r="BF249" s="234">
        <f>IF(O249="snížená",K249,0)</f>
        <v>0</v>
      </c>
      <c r="BG249" s="234">
        <f>IF(O249="zákl. přenesená",K249,0)</f>
        <v>0</v>
      </c>
      <c r="BH249" s="234">
        <f>IF(O249="sníž. přenesená",K249,0)</f>
        <v>0</v>
      </c>
      <c r="BI249" s="234">
        <f>IF(O249="nulová",K249,0)</f>
        <v>0</v>
      </c>
      <c r="BJ249" s="17" t="s">
        <v>86</v>
      </c>
      <c r="BK249" s="234">
        <f>ROUND(P249*H249,2)</f>
        <v>0</v>
      </c>
      <c r="BL249" s="17" t="s">
        <v>142</v>
      </c>
      <c r="BM249" s="233" t="s">
        <v>333</v>
      </c>
    </row>
    <row r="250" spans="1:47" s="2" customFormat="1" ht="12">
      <c r="A250" s="38"/>
      <c r="B250" s="39"/>
      <c r="C250" s="40"/>
      <c r="D250" s="235" t="s">
        <v>144</v>
      </c>
      <c r="E250" s="40"/>
      <c r="F250" s="236" t="s">
        <v>334</v>
      </c>
      <c r="G250" s="40"/>
      <c r="H250" s="40"/>
      <c r="I250" s="237"/>
      <c r="J250" s="237"/>
      <c r="K250" s="40"/>
      <c r="L250" s="40"/>
      <c r="M250" s="44"/>
      <c r="N250" s="238"/>
      <c r="O250" s="239"/>
      <c r="P250" s="91"/>
      <c r="Q250" s="91"/>
      <c r="R250" s="91"/>
      <c r="S250" s="91"/>
      <c r="T250" s="91"/>
      <c r="U250" s="91"/>
      <c r="V250" s="91"/>
      <c r="W250" s="91"/>
      <c r="X250" s="92"/>
      <c r="Y250" s="38"/>
      <c r="Z250" s="38"/>
      <c r="AA250" s="38"/>
      <c r="AB250" s="38"/>
      <c r="AC250" s="38"/>
      <c r="AD250" s="38"/>
      <c r="AE250" s="38"/>
      <c r="AT250" s="17" t="s">
        <v>144</v>
      </c>
      <c r="AU250" s="17" t="s">
        <v>88</v>
      </c>
    </row>
    <row r="251" spans="1:65" s="2" customFormat="1" ht="24.15" customHeight="1">
      <c r="A251" s="38"/>
      <c r="B251" s="39"/>
      <c r="C251" s="221" t="s">
        <v>335</v>
      </c>
      <c r="D251" s="221" t="s">
        <v>137</v>
      </c>
      <c r="E251" s="222" t="s">
        <v>336</v>
      </c>
      <c r="F251" s="223" t="s">
        <v>337</v>
      </c>
      <c r="G251" s="224" t="s">
        <v>327</v>
      </c>
      <c r="H251" s="225">
        <v>1</v>
      </c>
      <c r="I251" s="226"/>
      <c r="J251" s="226"/>
      <c r="K251" s="227">
        <f>ROUND(P251*H251,2)</f>
        <v>0</v>
      </c>
      <c r="L251" s="223" t="s">
        <v>1</v>
      </c>
      <c r="M251" s="44"/>
      <c r="N251" s="228" t="s">
        <v>1</v>
      </c>
      <c r="O251" s="229" t="s">
        <v>41</v>
      </c>
      <c r="P251" s="230">
        <f>I251+J251</f>
        <v>0</v>
      </c>
      <c r="Q251" s="230">
        <f>ROUND(I251*H251,2)</f>
        <v>0</v>
      </c>
      <c r="R251" s="230">
        <f>ROUND(J251*H251,2)</f>
        <v>0</v>
      </c>
      <c r="S251" s="91"/>
      <c r="T251" s="231">
        <f>S251*H251</f>
        <v>0</v>
      </c>
      <c r="U251" s="231">
        <v>0</v>
      </c>
      <c r="V251" s="231">
        <f>U251*H251</f>
        <v>0</v>
      </c>
      <c r="W251" s="231">
        <v>0</v>
      </c>
      <c r="X251" s="232">
        <f>W251*H251</f>
        <v>0</v>
      </c>
      <c r="Y251" s="38"/>
      <c r="Z251" s="38"/>
      <c r="AA251" s="38"/>
      <c r="AB251" s="38"/>
      <c r="AC251" s="38"/>
      <c r="AD251" s="38"/>
      <c r="AE251" s="38"/>
      <c r="AR251" s="233" t="s">
        <v>142</v>
      </c>
      <c r="AT251" s="233" t="s">
        <v>137</v>
      </c>
      <c r="AU251" s="233" t="s">
        <v>88</v>
      </c>
      <c r="AY251" s="17" t="s">
        <v>135</v>
      </c>
      <c r="BE251" s="234">
        <f>IF(O251="základní",K251,0)</f>
        <v>0</v>
      </c>
      <c r="BF251" s="234">
        <f>IF(O251="snížená",K251,0)</f>
        <v>0</v>
      </c>
      <c r="BG251" s="234">
        <f>IF(O251="zákl. přenesená",K251,0)</f>
        <v>0</v>
      </c>
      <c r="BH251" s="234">
        <f>IF(O251="sníž. přenesená",K251,0)</f>
        <v>0</v>
      </c>
      <c r="BI251" s="234">
        <f>IF(O251="nulová",K251,0)</f>
        <v>0</v>
      </c>
      <c r="BJ251" s="17" t="s">
        <v>86</v>
      </c>
      <c r="BK251" s="234">
        <f>ROUND(P251*H251,2)</f>
        <v>0</v>
      </c>
      <c r="BL251" s="17" t="s">
        <v>142</v>
      </c>
      <c r="BM251" s="233" t="s">
        <v>338</v>
      </c>
    </row>
    <row r="252" spans="1:47" s="2" customFormat="1" ht="12">
      <c r="A252" s="38"/>
      <c r="B252" s="39"/>
      <c r="C252" s="40"/>
      <c r="D252" s="235" t="s">
        <v>144</v>
      </c>
      <c r="E252" s="40"/>
      <c r="F252" s="236" t="s">
        <v>339</v>
      </c>
      <c r="G252" s="40"/>
      <c r="H252" s="40"/>
      <c r="I252" s="237"/>
      <c r="J252" s="237"/>
      <c r="K252" s="40"/>
      <c r="L252" s="40"/>
      <c r="M252" s="44"/>
      <c r="N252" s="238"/>
      <c r="O252" s="239"/>
      <c r="P252" s="91"/>
      <c r="Q252" s="91"/>
      <c r="R252" s="91"/>
      <c r="S252" s="91"/>
      <c r="T252" s="91"/>
      <c r="U252" s="91"/>
      <c r="V252" s="91"/>
      <c r="W252" s="91"/>
      <c r="X252" s="92"/>
      <c r="Y252" s="38"/>
      <c r="Z252" s="38"/>
      <c r="AA252" s="38"/>
      <c r="AB252" s="38"/>
      <c r="AC252" s="38"/>
      <c r="AD252" s="38"/>
      <c r="AE252" s="38"/>
      <c r="AT252" s="17" t="s">
        <v>144</v>
      </c>
      <c r="AU252" s="17" t="s">
        <v>88</v>
      </c>
    </row>
    <row r="253" spans="1:65" s="2" customFormat="1" ht="16.5" customHeight="1">
      <c r="A253" s="38"/>
      <c r="B253" s="39"/>
      <c r="C253" s="221" t="s">
        <v>340</v>
      </c>
      <c r="D253" s="221" t="s">
        <v>137</v>
      </c>
      <c r="E253" s="222" t="s">
        <v>341</v>
      </c>
      <c r="F253" s="223" t="s">
        <v>342</v>
      </c>
      <c r="G253" s="224" t="s">
        <v>229</v>
      </c>
      <c r="H253" s="225">
        <v>4</v>
      </c>
      <c r="I253" s="226"/>
      <c r="J253" s="226"/>
      <c r="K253" s="227">
        <f>ROUND(P253*H253,2)</f>
        <v>0</v>
      </c>
      <c r="L253" s="223" t="s">
        <v>1</v>
      </c>
      <c r="M253" s="44"/>
      <c r="N253" s="228" t="s">
        <v>1</v>
      </c>
      <c r="O253" s="229" t="s">
        <v>41</v>
      </c>
      <c r="P253" s="230">
        <f>I253+J253</f>
        <v>0</v>
      </c>
      <c r="Q253" s="230">
        <f>ROUND(I253*H253,2)</f>
        <v>0</v>
      </c>
      <c r="R253" s="230">
        <f>ROUND(J253*H253,2)</f>
        <v>0</v>
      </c>
      <c r="S253" s="91"/>
      <c r="T253" s="231">
        <f>S253*H253</f>
        <v>0</v>
      </c>
      <c r="U253" s="231">
        <v>0</v>
      </c>
      <c r="V253" s="231">
        <f>U253*H253</f>
        <v>0</v>
      </c>
      <c r="W253" s="231">
        <v>0</v>
      </c>
      <c r="X253" s="232">
        <f>W253*H253</f>
        <v>0</v>
      </c>
      <c r="Y253" s="38"/>
      <c r="Z253" s="38"/>
      <c r="AA253" s="38"/>
      <c r="AB253" s="38"/>
      <c r="AC253" s="38"/>
      <c r="AD253" s="38"/>
      <c r="AE253" s="38"/>
      <c r="AR253" s="233" t="s">
        <v>142</v>
      </c>
      <c r="AT253" s="233" t="s">
        <v>137</v>
      </c>
      <c r="AU253" s="233" t="s">
        <v>88</v>
      </c>
      <c r="AY253" s="17" t="s">
        <v>135</v>
      </c>
      <c r="BE253" s="234">
        <f>IF(O253="základní",K253,0)</f>
        <v>0</v>
      </c>
      <c r="BF253" s="234">
        <f>IF(O253="snížená",K253,0)</f>
        <v>0</v>
      </c>
      <c r="BG253" s="234">
        <f>IF(O253="zákl. přenesená",K253,0)</f>
        <v>0</v>
      </c>
      <c r="BH253" s="234">
        <f>IF(O253="sníž. přenesená",K253,0)</f>
        <v>0</v>
      </c>
      <c r="BI253" s="234">
        <f>IF(O253="nulová",K253,0)</f>
        <v>0</v>
      </c>
      <c r="BJ253" s="17" t="s">
        <v>86</v>
      </c>
      <c r="BK253" s="234">
        <f>ROUND(P253*H253,2)</f>
        <v>0</v>
      </c>
      <c r="BL253" s="17" t="s">
        <v>142</v>
      </c>
      <c r="BM253" s="233" t="s">
        <v>343</v>
      </c>
    </row>
    <row r="254" spans="1:47" s="2" customFormat="1" ht="12">
      <c r="A254" s="38"/>
      <c r="B254" s="39"/>
      <c r="C254" s="40"/>
      <c r="D254" s="235" t="s">
        <v>144</v>
      </c>
      <c r="E254" s="40"/>
      <c r="F254" s="236" t="s">
        <v>344</v>
      </c>
      <c r="G254" s="40"/>
      <c r="H254" s="40"/>
      <c r="I254" s="237"/>
      <c r="J254" s="237"/>
      <c r="K254" s="40"/>
      <c r="L254" s="40"/>
      <c r="M254" s="44"/>
      <c r="N254" s="238"/>
      <c r="O254" s="239"/>
      <c r="P254" s="91"/>
      <c r="Q254" s="91"/>
      <c r="R254" s="91"/>
      <c r="S254" s="91"/>
      <c r="T254" s="91"/>
      <c r="U254" s="91"/>
      <c r="V254" s="91"/>
      <c r="W254" s="91"/>
      <c r="X254" s="92"/>
      <c r="Y254" s="38"/>
      <c r="Z254" s="38"/>
      <c r="AA254" s="38"/>
      <c r="AB254" s="38"/>
      <c r="AC254" s="38"/>
      <c r="AD254" s="38"/>
      <c r="AE254" s="38"/>
      <c r="AT254" s="17" t="s">
        <v>144</v>
      </c>
      <c r="AU254" s="17" t="s">
        <v>88</v>
      </c>
    </row>
    <row r="255" spans="1:65" s="2" customFormat="1" ht="37.8" customHeight="1">
      <c r="A255" s="38"/>
      <c r="B255" s="39"/>
      <c r="C255" s="221" t="s">
        <v>345</v>
      </c>
      <c r="D255" s="221" t="s">
        <v>137</v>
      </c>
      <c r="E255" s="222" t="s">
        <v>346</v>
      </c>
      <c r="F255" s="223" t="s">
        <v>347</v>
      </c>
      <c r="G255" s="224" t="s">
        <v>229</v>
      </c>
      <c r="H255" s="225">
        <v>6</v>
      </c>
      <c r="I255" s="226"/>
      <c r="J255" s="226"/>
      <c r="K255" s="227">
        <f>ROUND(P255*H255,2)</f>
        <v>0</v>
      </c>
      <c r="L255" s="223" t="s">
        <v>1</v>
      </c>
      <c r="M255" s="44"/>
      <c r="N255" s="228" t="s">
        <v>1</v>
      </c>
      <c r="O255" s="229" t="s">
        <v>41</v>
      </c>
      <c r="P255" s="230">
        <f>I255+J255</f>
        <v>0</v>
      </c>
      <c r="Q255" s="230">
        <f>ROUND(I255*H255,2)</f>
        <v>0</v>
      </c>
      <c r="R255" s="230">
        <f>ROUND(J255*H255,2)</f>
        <v>0</v>
      </c>
      <c r="S255" s="91"/>
      <c r="T255" s="231">
        <f>S255*H255</f>
        <v>0</v>
      </c>
      <c r="U255" s="231">
        <v>0</v>
      </c>
      <c r="V255" s="231">
        <f>U255*H255</f>
        <v>0</v>
      </c>
      <c r="W255" s="231">
        <v>0</v>
      </c>
      <c r="X255" s="232">
        <f>W255*H255</f>
        <v>0</v>
      </c>
      <c r="Y255" s="38"/>
      <c r="Z255" s="38"/>
      <c r="AA255" s="38"/>
      <c r="AB255" s="38"/>
      <c r="AC255" s="38"/>
      <c r="AD255" s="38"/>
      <c r="AE255" s="38"/>
      <c r="AR255" s="233" t="s">
        <v>142</v>
      </c>
      <c r="AT255" s="233" t="s">
        <v>137</v>
      </c>
      <c r="AU255" s="233" t="s">
        <v>88</v>
      </c>
      <c r="AY255" s="17" t="s">
        <v>135</v>
      </c>
      <c r="BE255" s="234">
        <f>IF(O255="základní",K255,0)</f>
        <v>0</v>
      </c>
      <c r="BF255" s="234">
        <f>IF(O255="snížená",K255,0)</f>
        <v>0</v>
      </c>
      <c r="BG255" s="234">
        <f>IF(O255="zákl. přenesená",K255,0)</f>
        <v>0</v>
      </c>
      <c r="BH255" s="234">
        <f>IF(O255="sníž. přenesená",K255,0)</f>
        <v>0</v>
      </c>
      <c r="BI255" s="234">
        <f>IF(O255="nulová",K255,0)</f>
        <v>0</v>
      </c>
      <c r="BJ255" s="17" t="s">
        <v>86</v>
      </c>
      <c r="BK255" s="234">
        <f>ROUND(P255*H255,2)</f>
        <v>0</v>
      </c>
      <c r="BL255" s="17" t="s">
        <v>142</v>
      </c>
      <c r="BM255" s="233" t="s">
        <v>348</v>
      </c>
    </row>
    <row r="256" spans="1:63" s="12" customFormat="1" ht="22.8" customHeight="1">
      <c r="A256" s="12"/>
      <c r="B256" s="204"/>
      <c r="C256" s="205"/>
      <c r="D256" s="206" t="s">
        <v>77</v>
      </c>
      <c r="E256" s="219" t="s">
        <v>349</v>
      </c>
      <c r="F256" s="219" t="s">
        <v>350</v>
      </c>
      <c r="G256" s="205"/>
      <c r="H256" s="205"/>
      <c r="I256" s="208"/>
      <c r="J256" s="208"/>
      <c r="K256" s="220">
        <f>BK256</f>
        <v>0</v>
      </c>
      <c r="L256" s="205"/>
      <c r="M256" s="210"/>
      <c r="N256" s="211"/>
      <c r="O256" s="212"/>
      <c r="P256" s="212"/>
      <c r="Q256" s="213">
        <f>SUM(Q257:Q259)</f>
        <v>0</v>
      </c>
      <c r="R256" s="213">
        <f>SUM(R257:R259)</f>
        <v>0</v>
      </c>
      <c r="S256" s="212"/>
      <c r="T256" s="214">
        <f>SUM(T257:T259)</f>
        <v>0</v>
      </c>
      <c r="U256" s="212"/>
      <c r="V256" s="214">
        <f>SUM(V257:V259)</f>
        <v>0</v>
      </c>
      <c r="W256" s="212"/>
      <c r="X256" s="215">
        <f>SUM(X257:X259)</f>
        <v>0</v>
      </c>
      <c r="Y256" s="12"/>
      <c r="Z256" s="12"/>
      <c r="AA256" s="12"/>
      <c r="AB256" s="12"/>
      <c r="AC256" s="12"/>
      <c r="AD256" s="12"/>
      <c r="AE256" s="12"/>
      <c r="AR256" s="216" t="s">
        <v>86</v>
      </c>
      <c r="AT256" s="217" t="s">
        <v>77</v>
      </c>
      <c r="AU256" s="217" t="s">
        <v>86</v>
      </c>
      <c r="AY256" s="216" t="s">
        <v>135</v>
      </c>
      <c r="BK256" s="218">
        <f>SUM(BK257:BK259)</f>
        <v>0</v>
      </c>
    </row>
    <row r="257" spans="1:65" s="2" customFormat="1" ht="24.15" customHeight="1">
      <c r="A257" s="38"/>
      <c r="B257" s="39"/>
      <c r="C257" s="221" t="s">
        <v>351</v>
      </c>
      <c r="D257" s="221" t="s">
        <v>137</v>
      </c>
      <c r="E257" s="222" t="s">
        <v>352</v>
      </c>
      <c r="F257" s="223" t="s">
        <v>353</v>
      </c>
      <c r="G257" s="224" t="s">
        <v>354</v>
      </c>
      <c r="H257" s="225">
        <v>2515.217</v>
      </c>
      <c r="I257" s="226"/>
      <c r="J257" s="226"/>
      <c r="K257" s="227">
        <f>ROUND(P257*H257,2)</f>
        <v>0</v>
      </c>
      <c r="L257" s="223" t="s">
        <v>141</v>
      </c>
      <c r="M257" s="44"/>
      <c r="N257" s="228" t="s">
        <v>1</v>
      </c>
      <c r="O257" s="229" t="s">
        <v>41</v>
      </c>
      <c r="P257" s="230">
        <f>I257+J257</f>
        <v>0</v>
      </c>
      <c r="Q257" s="230">
        <f>ROUND(I257*H257,2)</f>
        <v>0</v>
      </c>
      <c r="R257" s="230">
        <f>ROUND(J257*H257,2)</f>
        <v>0</v>
      </c>
      <c r="S257" s="91"/>
      <c r="T257" s="231">
        <f>S257*H257</f>
        <v>0</v>
      </c>
      <c r="U257" s="231">
        <v>0</v>
      </c>
      <c r="V257" s="231">
        <f>U257*H257</f>
        <v>0</v>
      </c>
      <c r="W257" s="231">
        <v>0</v>
      </c>
      <c r="X257" s="232">
        <f>W257*H257</f>
        <v>0</v>
      </c>
      <c r="Y257" s="38"/>
      <c r="Z257" s="38"/>
      <c r="AA257" s="38"/>
      <c r="AB257" s="38"/>
      <c r="AC257" s="38"/>
      <c r="AD257" s="38"/>
      <c r="AE257" s="38"/>
      <c r="AR257" s="233" t="s">
        <v>142</v>
      </c>
      <c r="AT257" s="233" t="s">
        <v>137</v>
      </c>
      <c r="AU257" s="233" t="s">
        <v>88</v>
      </c>
      <c r="AY257" s="17" t="s">
        <v>135</v>
      </c>
      <c r="BE257" s="234">
        <f>IF(O257="základní",K257,0)</f>
        <v>0</v>
      </c>
      <c r="BF257" s="234">
        <f>IF(O257="snížená",K257,0)</f>
        <v>0</v>
      </c>
      <c r="BG257" s="234">
        <f>IF(O257="zákl. přenesená",K257,0)</f>
        <v>0</v>
      </c>
      <c r="BH257" s="234">
        <f>IF(O257="sníž. přenesená",K257,0)</f>
        <v>0</v>
      </c>
      <c r="BI257" s="234">
        <f>IF(O257="nulová",K257,0)</f>
        <v>0</v>
      </c>
      <c r="BJ257" s="17" t="s">
        <v>86</v>
      </c>
      <c r="BK257" s="234">
        <f>ROUND(P257*H257,2)</f>
        <v>0</v>
      </c>
      <c r="BL257" s="17" t="s">
        <v>142</v>
      </c>
      <c r="BM257" s="233" t="s">
        <v>355</v>
      </c>
    </row>
    <row r="258" spans="1:47" s="2" customFormat="1" ht="12">
      <c r="A258" s="38"/>
      <c r="B258" s="39"/>
      <c r="C258" s="40"/>
      <c r="D258" s="235" t="s">
        <v>144</v>
      </c>
      <c r="E258" s="40"/>
      <c r="F258" s="236" t="s">
        <v>356</v>
      </c>
      <c r="G258" s="40"/>
      <c r="H258" s="40"/>
      <c r="I258" s="237"/>
      <c r="J258" s="237"/>
      <c r="K258" s="40"/>
      <c r="L258" s="40"/>
      <c r="M258" s="44"/>
      <c r="N258" s="238"/>
      <c r="O258" s="239"/>
      <c r="P258" s="91"/>
      <c r="Q258" s="91"/>
      <c r="R258" s="91"/>
      <c r="S258" s="91"/>
      <c r="T258" s="91"/>
      <c r="U258" s="91"/>
      <c r="V258" s="91"/>
      <c r="W258" s="91"/>
      <c r="X258" s="92"/>
      <c r="Y258" s="38"/>
      <c r="Z258" s="38"/>
      <c r="AA258" s="38"/>
      <c r="AB258" s="38"/>
      <c r="AC258" s="38"/>
      <c r="AD258" s="38"/>
      <c r="AE258" s="38"/>
      <c r="AT258" s="17" t="s">
        <v>144</v>
      </c>
      <c r="AU258" s="17" t="s">
        <v>88</v>
      </c>
    </row>
    <row r="259" spans="1:47" s="2" customFormat="1" ht="12">
      <c r="A259" s="38"/>
      <c r="B259" s="39"/>
      <c r="C259" s="40"/>
      <c r="D259" s="240" t="s">
        <v>146</v>
      </c>
      <c r="E259" s="40"/>
      <c r="F259" s="241" t="s">
        <v>357</v>
      </c>
      <c r="G259" s="40"/>
      <c r="H259" s="40"/>
      <c r="I259" s="237"/>
      <c r="J259" s="237"/>
      <c r="K259" s="40"/>
      <c r="L259" s="40"/>
      <c r="M259" s="44"/>
      <c r="N259" s="285"/>
      <c r="O259" s="286"/>
      <c r="P259" s="287"/>
      <c r="Q259" s="287"/>
      <c r="R259" s="287"/>
      <c r="S259" s="287"/>
      <c r="T259" s="287"/>
      <c r="U259" s="287"/>
      <c r="V259" s="287"/>
      <c r="W259" s="287"/>
      <c r="X259" s="288"/>
      <c r="Y259" s="38"/>
      <c r="Z259" s="38"/>
      <c r="AA259" s="38"/>
      <c r="AB259" s="38"/>
      <c r="AC259" s="38"/>
      <c r="AD259" s="38"/>
      <c r="AE259" s="38"/>
      <c r="AT259" s="17" t="s">
        <v>146</v>
      </c>
      <c r="AU259" s="17" t="s">
        <v>88</v>
      </c>
    </row>
    <row r="260" spans="1:31" s="2" customFormat="1" ht="6.95" customHeight="1">
      <c r="A260" s="38"/>
      <c r="B260" s="66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44"/>
      <c r="N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</row>
  </sheetData>
  <sheetProtection password="CC35" sheet="1" objects="1" scenarios="1" formatColumns="0" formatRows="0" autoFilter="0"/>
  <autoFilter ref="C121:L25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M2:Z2"/>
  </mergeCells>
  <hyperlinks>
    <hyperlink ref="F127" r:id="rId1" display="https://podminky.urs.cz/item/CS_URS_2023_01/171103201"/>
    <hyperlink ref="F132" r:id="rId2" display="https://podminky.urs.cz/item/CS_URS_2023_01/181451121"/>
    <hyperlink ref="F140" r:id="rId3" display="https://podminky.urs.cz/item/CS_URS_2023_01/181451123"/>
    <hyperlink ref="F148" r:id="rId4" display="https://podminky.urs.cz/item/CS_URS_2023_01/181951111"/>
    <hyperlink ref="F153" r:id="rId5" display="https://podminky.urs.cz/item/CS_URS_2023_01/182151111"/>
    <hyperlink ref="F158" r:id="rId6" display="https://podminky.urs.cz/item/CS_URS_2023_01/182251101"/>
    <hyperlink ref="F173" r:id="rId7" display="https://podminky.urs.cz/item/CS_URS_2023_01/348401130"/>
    <hyperlink ref="F215" r:id="rId8" display="https://podminky.urs.cz/item/CS_URS_2023_01/457571114"/>
    <hyperlink ref="F220" r:id="rId9" display="https://podminky.urs.cz/item/CS_URS_2023_01/462514161"/>
    <hyperlink ref="F228" r:id="rId10" display="https://podminky.urs.cz/item/CS_URS_2023_01/462514162"/>
    <hyperlink ref="F232" r:id="rId11" display="https://podminky.urs.cz/item/CS_URS_2023_01/462514169"/>
    <hyperlink ref="F240" r:id="rId12" display="https://podminky.urs.cz/item/CS_URS_2023_01/463211152"/>
    <hyperlink ref="F246" r:id="rId13" display="https://podminky.urs.cz/item/CS_URS_2023_01/966071822"/>
    <hyperlink ref="F259" r:id="rId14" display="https://podminky.urs.cz/item/CS_URS_2023_01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88</v>
      </c>
    </row>
    <row r="4" spans="2:46" s="1" customFormat="1" ht="24.95" customHeight="1">
      <c r="B4" s="20"/>
      <c r="D4" s="139" t="s">
        <v>98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OPEVNĚNÍ BŘEHŮ ŠTĚRKOVIŠTĚ V OTROKOVICÍCH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99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358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10. 9. 2020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1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26</v>
      </c>
      <c r="J20" s="144" t="s">
        <v>1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28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28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101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102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36</v>
      </c>
      <c r="E32" s="38"/>
      <c r="F32" s="38"/>
      <c r="G32" s="38"/>
      <c r="H32" s="38"/>
      <c r="I32" s="38"/>
      <c r="J32" s="38"/>
      <c r="K32" s="153">
        <f>ROUND(K120,2)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38</v>
      </c>
      <c r="G34" s="38"/>
      <c r="H34" s="38"/>
      <c r="I34" s="154" t="s">
        <v>37</v>
      </c>
      <c r="J34" s="38"/>
      <c r="K34" s="154" t="s">
        <v>39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40</v>
      </c>
      <c r="E35" s="141" t="s">
        <v>41</v>
      </c>
      <c r="F35" s="151">
        <f>ROUND((SUM(BE120:BE158)),2)</f>
        <v>0</v>
      </c>
      <c r="G35" s="38"/>
      <c r="H35" s="38"/>
      <c r="I35" s="156">
        <v>0.21</v>
      </c>
      <c r="J35" s="38"/>
      <c r="K35" s="151">
        <f>ROUND(((SUM(BE120:BE158))*I35),2)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1">
        <f>ROUND((SUM(BF120:BF158)),2)</f>
        <v>0</v>
      </c>
      <c r="G36" s="38"/>
      <c r="H36" s="38"/>
      <c r="I36" s="156">
        <v>0.15</v>
      </c>
      <c r="J36" s="38"/>
      <c r="K36" s="151">
        <f>ROUND(((SUM(BF120:BF158))*I36),2)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1">
        <f>ROUND((SUM(BG120:BG158)),2)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1">
        <f>ROUND((SUM(BH120:BH158)),2)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1">
        <f>ROUND((SUM(BI120:BI158)),2)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OPEVNĚNÍ BŘEHŮ ŠTĚRKOVIŠTĚ V OTROKOVICÍCH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- 03 - MLATOVÁ CESTA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Otrokovice</v>
      </c>
      <c r="G89" s="40"/>
      <c r="H89" s="40"/>
      <c r="I89" s="32" t="s">
        <v>23</v>
      </c>
      <c r="J89" s="79" t="str">
        <f>IF(J12="","",J12)</f>
        <v>10. 9. 2020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Otrokovice</v>
      </c>
      <c r="G91" s="40"/>
      <c r="H91" s="40"/>
      <c r="I91" s="32" t="s">
        <v>31</v>
      </c>
      <c r="J91" s="36" t="str">
        <f>E21</f>
        <v>VZD Invest, s.r.o.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104</v>
      </c>
      <c r="D94" s="177"/>
      <c r="E94" s="177"/>
      <c r="F94" s="177"/>
      <c r="G94" s="177"/>
      <c r="H94" s="177"/>
      <c r="I94" s="178" t="s">
        <v>105</v>
      </c>
      <c r="J94" s="178" t="s">
        <v>106</v>
      </c>
      <c r="K94" s="178" t="s">
        <v>107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108</v>
      </c>
      <c r="D96" s="40"/>
      <c r="E96" s="40"/>
      <c r="F96" s="40"/>
      <c r="G96" s="40"/>
      <c r="H96" s="40"/>
      <c r="I96" s="110">
        <f>Q120</f>
        <v>0</v>
      </c>
      <c r="J96" s="110">
        <f>R120</f>
        <v>0</v>
      </c>
      <c r="K96" s="110">
        <f>K120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80"/>
      <c r="C97" s="181"/>
      <c r="D97" s="182" t="s">
        <v>110</v>
      </c>
      <c r="E97" s="183"/>
      <c r="F97" s="183"/>
      <c r="G97" s="183"/>
      <c r="H97" s="183"/>
      <c r="I97" s="184">
        <f>Q121</f>
        <v>0</v>
      </c>
      <c r="J97" s="184">
        <f>R121</f>
        <v>0</v>
      </c>
      <c r="K97" s="184">
        <f>K121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111</v>
      </c>
      <c r="E98" s="189"/>
      <c r="F98" s="189"/>
      <c r="G98" s="189"/>
      <c r="H98" s="189"/>
      <c r="I98" s="190">
        <f>Q122</f>
        <v>0</v>
      </c>
      <c r="J98" s="190">
        <f>R122</f>
        <v>0</v>
      </c>
      <c r="K98" s="190">
        <f>K122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359</v>
      </c>
      <c r="E99" s="189"/>
      <c r="F99" s="189"/>
      <c r="G99" s="189"/>
      <c r="H99" s="189"/>
      <c r="I99" s="190">
        <f>Q139</f>
        <v>0</v>
      </c>
      <c r="J99" s="190">
        <f>R139</f>
        <v>0</v>
      </c>
      <c r="K99" s="190">
        <f>K139</f>
        <v>0</v>
      </c>
      <c r="L99" s="187"/>
      <c r="M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115</v>
      </c>
      <c r="E100" s="189"/>
      <c r="F100" s="189"/>
      <c r="G100" s="189"/>
      <c r="H100" s="189"/>
      <c r="I100" s="190">
        <f>Q155</f>
        <v>0</v>
      </c>
      <c r="J100" s="190">
        <f>R155</f>
        <v>0</v>
      </c>
      <c r="K100" s="190">
        <f>K155</f>
        <v>0</v>
      </c>
      <c r="L100" s="187"/>
      <c r="M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116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17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5" t="str">
        <f>E7</f>
        <v>OPEVNĚNÍ BŘEHŮ ŠTĚRKOVIŠTĚ V OTROKOVICÍCH</v>
      </c>
      <c r="F110" s="32"/>
      <c r="G110" s="32"/>
      <c r="H110" s="32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99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SO - 03 - MLATOVÁ CESTA</v>
      </c>
      <c r="F112" s="40"/>
      <c r="G112" s="40"/>
      <c r="H112" s="40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21</v>
      </c>
      <c r="D114" s="40"/>
      <c r="E114" s="40"/>
      <c r="F114" s="27" t="str">
        <f>F12</f>
        <v>Otrokovice</v>
      </c>
      <c r="G114" s="40"/>
      <c r="H114" s="40"/>
      <c r="I114" s="32" t="s">
        <v>23</v>
      </c>
      <c r="J114" s="79" t="str">
        <f>IF(J12="","",J12)</f>
        <v>10. 9. 2020</v>
      </c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25</v>
      </c>
      <c r="D116" s="40"/>
      <c r="E116" s="40"/>
      <c r="F116" s="27" t="str">
        <f>E15</f>
        <v>Město Otrokovice</v>
      </c>
      <c r="G116" s="40"/>
      <c r="H116" s="40"/>
      <c r="I116" s="32" t="s">
        <v>31</v>
      </c>
      <c r="J116" s="36" t="str">
        <f>E21</f>
        <v>VZD Invest, s.r.o.</v>
      </c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29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 xml:space="preserve"> </v>
      </c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2"/>
      <c r="B119" s="193"/>
      <c r="C119" s="194" t="s">
        <v>117</v>
      </c>
      <c r="D119" s="195" t="s">
        <v>61</v>
      </c>
      <c r="E119" s="195" t="s">
        <v>57</v>
      </c>
      <c r="F119" s="195" t="s">
        <v>58</v>
      </c>
      <c r="G119" s="195" t="s">
        <v>118</v>
      </c>
      <c r="H119" s="195" t="s">
        <v>119</v>
      </c>
      <c r="I119" s="195" t="s">
        <v>120</v>
      </c>
      <c r="J119" s="195" t="s">
        <v>121</v>
      </c>
      <c r="K119" s="195" t="s">
        <v>107</v>
      </c>
      <c r="L119" s="196" t="s">
        <v>122</v>
      </c>
      <c r="M119" s="197"/>
      <c r="N119" s="100" t="s">
        <v>1</v>
      </c>
      <c r="O119" s="101" t="s">
        <v>40</v>
      </c>
      <c r="P119" s="101" t="s">
        <v>123</v>
      </c>
      <c r="Q119" s="101" t="s">
        <v>124</v>
      </c>
      <c r="R119" s="101" t="s">
        <v>125</v>
      </c>
      <c r="S119" s="101" t="s">
        <v>126</v>
      </c>
      <c r="T119" s="101" t="s">
        <v>127</v>
      </c>
      <c r="U119" s="101" t="s">
        <v>128</v>
      </c>
      <c r="V119" s="101" t="s">
        <v>129</v>
      </c>
      <c r="W119" s="101" t="s">
        <v>130</v>
      </c>
      <c r="X119" s="102" t="s">
        <v>131</v>
      </c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8"/>
      <c r="B120" s="39"/>
      <c r="C120" s="107" t="s">
        <v>132</v>
      </c>
      <c r="D120" s="40"/>
      <c r="E120" s="40"/>
      <c r="F120" s="40"/>
      <c r="G120" s="40"/>
      <c r="H120" s="40"/>
      <c r="I120" s="40"/>
      <c r="J120" s="40"/>
      <c r="K120" s="198">
        <f>BK120</f>
        <v>0</v>
      </c>
      <c r="L120" s="40"/>
      <c r="M120" s="44"/>
      <c r="N120" s="103"/>
      <c r="O120" s="199"/>
      <c r="P120" s="104"/>
      <c r="Q120" s="200">
        <f>Q121</f>
        <v>0</v>
      </c>
      <c r="R120" s="200">
        <f>R121</f>
        <v>0</v>
      </c>
      <c r="S120" s="104"/>
      <c r="T120" s="201">
        <f>T121</f>
        <v>0</v>
      </c>
      <c r="U120" s="104"/>
      <c r="V120" s="201">
        <f>V121</f>
        <v>382.34430000000003</v>
      </c>
      <c r="W120" s="104"/>
      <c r="X120" s="202">
        <f>X121</f>
        <v>0</v>
      </c>
      <c r="Y120" s="38"/>
      <c r="Z120" s="38"/>
      <c r="AA120" s="38"/>
      <c r="AB120" s="38"/>
      <c r="AC120" s="38"/>
      <c r="AD120" s="38"/>
      <c r="AE120" s="38"/>
      <c r="AT120" s="17" t="s">
        <v>77</v>
      </c>
      <c r="AU120" s="17" t="s">
        <v>109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77</v>
      </c>
      <c r="E121" s="207" t="s">
        <v>133</v>
      </c>
      <c r="F121" s="207" t="s">
        <v>134</v>
      </c>
      <c r="G121" s="205"/>
      <c r="H121" s="205"/>
      <c r="I121" s="208"/>
      <c r="J121" s="208"/>
      <c r="K121" s="209">
        <f>BK121</f>
        <v>0</v>
      </c>
      <c r="L121" s="205"/>
      <c r="M121" s="210"/>
      <c r="N121" s="211"/>
      <c r="O121" s="212"/>
      <c r="P121" s="212"/>
      <c r="Q121" s="213">
        <f>Q122+Q139+Q155</f>
        <v>0</v>
      </c>
      <c r="R121" s="213">
        <f>R122+R139+R155</f>
        <v>0</v>
      </c>
      <c r="S121" s="212"/>
      <c r="T121" s="214">
        <f>T122+T139+T155</f>
        <v>0</v>
      </c>
      <c r="U121" s="212"/>
      <c r="V121" s="214">
        <f>V122+V139+V155</f>
        <v>382.34430000000003</v>
      </c>
      <c r="W121" s="212"/>
      <c r="X121" s="215">
        <f>X122+X139+X155</f>
        <v>0</v>
      </c>
      <c r="Y121" s="12"/>
      <c r="Z121" s="12"/>
      <c r="AA121" s="12"/>
      <c r="AB121" s="12"/>
      <c r="AC121" s="12"/>
      <c r="AD121" s="12"/>
      <c r="AE121" s="12"/>
      <c r="AR121" s="216" t="s">
        <v>86</v>
      </c>
      <c r="AT121" s="217" t="s">
        <v>77</v>
      </c>
      <c r="AU121" s="217" t="s">
        <v>78</v>
      </c>
      <c r="AY121" s="216" t="s">
        <v>135</v>
      </c>
      <c r="BK121" s="218">
        <f>BK122+BK139+BK155</f>
        <v>0</v>
      </c>
    </row>
    <row r="122" spans="1:63" s="12" customFormat="1" ht="22.8" customHeight="1">
      <c r="A122" s="12"/>
      <c r="B122" s="204"/>
      <c r="C122" s="205"/>
      <c r="D122" s="206" t="s">
        <v>77</v>
      </c>
      <c r="E122" s="219" t="s">
        <v>86</v>
      </c>
      <c r="F122" s="219" t="s">
        <v>136</v>
      </c>
      <c r="G122" s="205"/>
      <c r="H122" s="205"/>
      <c r="I122" s="208"/>
      <c r="J122" s="208"/>
      <c r="K122" s="220">
        <f>BK122</f>
        <v>0</v>
      </c>
      <c r="L122" s="205"/>
      <c r="M122" s="210"/>
      <c r="N122" s="211"/>
      <c r="O122" s="212"/>
      <c r="P122" s="212"/>
      <c r="Q122" s="213">
        <f>SUM(Q123:Q138)</f>
        <v>0</v>
      </c>
      <c r="R122" s="213">
        <f>SUM(R123:R138)</f>
        <v>0</v>
      </c>
      <c r="S122" s="212"/>
      <c r="T122" s="214">
        <f>SUM(T123:T138)</f>
        <v>0</v>
      </c>
      <c r="U122" s="212"/>
      <c r="V122" s="214">
        <f>SUM(V123:V138)</f>
        <v>0</v>
      </c>
      <c r="W122" s="212"/>
      <c r="X122" s="215">
        <f>SUM(X123:X138)</f>
        <v>0</v>
      </c>
      <c r="Y122" s="12"/>
      <c r="Z122" s="12"/>
      <c r="AA122" s="12"/>
      <c r="AB122" s="12"/>
      <c r="AC122" s="12"/>
      <c r="AD122" s="12"/>
      <c r="AE122" s="12"/>
      <c r="AR122" s="216" t="s">
        <v>86</v>
      </c>
      <c r="AT122" s="217" t="s">
        <v>77</v>
      </c>
      <c r="AU122" s="217" t="s">
        <v>86</v>
      </c>
      <c r="AY122" s="216" t="s">
        <v>135</v>
      </c>
      <c r="BK122" s="218">
        <f>SUM(BK123:BK138)</f>
        <v>0</v>
      </c>
    </row>
    <row r="123" spans="1:65" s="2" customFormat="1" ht="33" customHeight="1">
      <c r="A123" s="38"/>
      <c r="B123" s="39"/>
      <c r="C123" s="221" t="s">
        <v>86</v>
      </c>
      <c r="D123" s="221" t="s">
        <v>137</v>
      </c>
      <c r="E123" s="222" t="s">
        <v>360</v>
      </c>
      <c r="F123" s="223" t="s">
        <v>361</v>
      </c>
      <c r="G123" s="224" t="s">
        <v>140</v>
      </c>
      <c r="H123" s="225">
        <v>146.25</v>
      </c>
      <c r="I123" s="226"/>
      <c r="J123" s="226"/>
      <c r="K123" s="227">
        <f>ROUND(P123*H123,2)</f>
        <v>0</v>
      </c>
      <c r="L123" s="223" t="s">
        <v>141</v>
      </c>
      <c r="M123" s="44"/>
      <c r="N123" s="228" t="s">
        <v>1</v>
      </c>
      <c r="O123" s="229" t="s">
        <v>41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91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38"/>
      <c r="Z123" s="38"/>
      <c r="AA123" s="38"/>
      <c r="AB123" s="38"/>
      <c r="AC123" s="38"/>
      <c r="AD123" s="38"/>
      <c r="AE123" s="38"/>
      <c r="AR123" s="233" t="s">
        <v>142</v>
      </c>
      <c r="AT123" s="233" t="s">
        <v>137</v>
      </c>
      <c r="AU123" s="233" t="s">
        <v>88</v>
      </c>
      <c r="AY123" s="17" t="s">
        <v>135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7" t="s">
        <v>86</v>
      </c>
      <c r="BK123" s="234">
        <f>ROUND(P123*H123,2)</f>
        <v>0</v>
      </c>
      <c r="BL123" s="17" t="s">
        <v>142</v>
      </c>
      <c r="BM123" s="233" t="s">
        <v>362</v>
      </c>
    </row>
    <row r="124" spans="1:47" s="2" customFormat="1" ht="12">
      <c r="A124" s="38"/>
      <c r="B124" s="39"/>
      <c r="C124" s="40"/>
      <c r="D124" s="235" t="s">
        <v>144</v>
      </c>
      <c r="E124" s="40"/>
      <c r="F124" s="236" t="s">
        <v>363</v>
      </c>
      <c r="G124" s="40"/>
      <c r="H124" s="40"/>
      <c r="I124" s="237"/>
      <c r="J124" s="237"/>
      <c r="K124" s="40"/>
      <c r="L124" s="40"/>
      <c r="M124" s="44"/>
      <c r="N124" s="238"/>
      <c r="O124" s="239"/>
      <c r="P124" s="91"/>
      <c r="Q124" s="91"/>
      <c r="R124" s="91"/>
      <c r="S124" s="91"/>
      <c r="T124" s="91"/>
      <c r="U124" s="91"/>
      <c r="V124" s="91"/>
      <c r="W124" s="91"/>
      <c r="X124" s="92"/>
      <c r="Y124" s="38"/>
      <c r="Z124" s="38"/>
      <c r="AA124" s="38"/>
      <c r="AB124" s="38"/>
      <c r="AC124" s="38"/>
      <c r="AD124" s="38"/>
      <c r="AE124" s="38"/>
      <c r="AT124" s="17" t="s">
        <v>144</v>
      </c>
      <c r="AU124" s="17" t="s">
        <v>88</v>
      </c>
    </row>
    <row r="125" spans="1:47" s="2" customFormat="1" ht="12">
      <c r="A125" s="38"/>
      <c r="B125" s="39"/>
      <c r="C125" s="40"/>
      <c r="D125" s="240" t="s">
        <v>146</v>
      </c>
      <c r="E125" s="40"/>
      <c r="F125" s="241" t="s">
        <v>364</v>
      </c>
      <c r="G125" s="40"/>
      <c r="H125" s="40"/>
      <c r="I125" s="237"/>
      <c r="J125" s="237"/>
      <c r="K125" s="40"/>
      <c r="L125" s="40"/>
      <c r="M125" s="44"/>
      <c r="N125" s="238"/>
      <c r="O125" s="239"/>
      <c r="P125" s="91"/>
      <c r="Q125" s="91"/>
      <c r="R125" s="91"/>
      <c r="S125" s="91"/>
      <c r="T125" s="91"/>
      <c r="U125" s="91"/>
      <c r="V125" s="91"/>
      <c r="W125" s="91"/>
      <c r="X125" s="92"/>
      <c r="Y125" s="38"/>
      <c r="Z125" s="38"/>
      <c r="AA125" s="38"/>
      <c r="AB125" s="38"/>
      <c r="AC125" s="38"/>
      <c r="AD125" s="38"/>
      <c r="AE125" s="38"/>
      <c r="AT125" s="17" t="s">
        <v>146</v>
      </c>
      <c r="AU125" s="17" t="s">
        <v>88</v>
      </c>
    </row>
    <row r="126" spans="1:51" s="13" customFormat="1" ht="12">
      <c r="A126" s="13"/>
      <c r="B126" s="242"/>
      <c r="C126" s="243"/>
      <c r="D126" s="235" t="s">
        <v>148</v>
      </c>
      <c r="E126" s="244" t="s">
        <v>1</v>
      </c>
      <c r="F126" s="245" t="s">
        <v>365</v>
      </c>
      <c r="G126" s="243"/>
      <c r="H126" s="246">
        <v>146.25</v>
      </c>
      <c r="I126" s="247"/>
      <c r="J126" s="247"/>
      <c r="K126" s="243"/>
      <c r="L126" s="243"/>
      <c r="M126" s="248"/>
      <c r="N126" s="249"/>
      <c r="O126" s="250"/>
      <c r="P126" s="250"/>
      <c r="Q126" s="250"/>
      <c r="R126" s="250"/>
      <c r="S126" s="250"/>
      <c r="T126" s="250"/>
      <c r="U126" s="250"/>
      <c r="V126" s="250"/>
      <c r="W126" s="250"/>
      <c r="X126" s="251"/>
      <c r="Y126" s="13"/>
      <c r="Z126" s="13"/>
      <c r="AA126" s="13"/>
      <c r="AB126" s="13"/>
      <c r="AC126" s="13"/>
      <c r="AD126" s="13"/>
      <c r="AE126" s="13"/>
      <c r="AT126" s="252" t="s">
        <v>148</v>
      </c>
      <c r="AU126" s="252" t="s">
        <v>88</v>
      </c>
      <c r="AV126" s="13" t="s">
        <v>88</v>
      </c>
      <c r="AW126" s="13" t="s">
        <v>5</v>
      </c>
      <c r="AX126" s="13" t="s">
        <v>78</v>
      </c>
      <c r="AY126" s="252" t="s">
        <v>135</v>
      </c>
    </row>
    <row r="127" spans="1:51" s="14" customFormat="1" ht="12">
      <c r="A127" s="14"/>
      <c r="B127" s="253"/>
      <c r="C127" s="254"/>
      <c r="D127" s="235" t="s">
        <v>148</v>
      </c>
      <c r="E127" s="255" t="s">
        <v>1</v>
      </c>
      <c r="F127" s="256" t="s">
        <v>366</v>
      </c>
      <c r="G127" s="254"/>
      <c r="H127" s="257">
        <v>146.25</v>
      </c>
      <c r="I127" s="258"/>
      <c r="J127" s="258"/>
      <c r="K127" s="254"/>
      <c r="L127" s="254"/>
      <c r="M127" s="259"/>
      <c r="N127" s="260"/>
      <c r="O127" s="261"/>
      <c r="P127" s="261"/>
      <c r="Q127" s="261"/>
      <c r="R127" s="261"/>
      <c r="S127" s="261"/>
      <c r="T127" s="261"/>
      <c r="U127" s="261"/>
      <c r="V127" s="261"/>
      <c r="W127" s="261"/>
      <c r="X127" s="262"/>
      <c r="Y127" s="14"/>
      <c r="Z127" s="14"/>
      <c r="AA127" s="14"/>
      <c r="AB127" s="14"/>
      <c r="AC127" s="14"/>
      <c r="AD127" s="14"/>
      <c r="AE127" s="14"/>
      <c r="AT127" s="263" t="s">
        <v>148</v>
      </c>
      <c r="AU127" s="263" t="s">
        <v>88</v>
      </c>
      <c r="AV127" s="14" t="s">
        <v>151</v>
      </c>
      <c r="AW127" s="14" t="s">
        <v>5</v>
      </c>
      <c r="AX127" s="14" t="s">
        <v>86</v>
      </c>
      <c r="AY127" s="263" t="s">
        <v>135</v>
      </c>
    </row>
    <row r="128" spans="1:65" s="2" customFormat="1" ht="37.8" customHeight="1">
      <c r="A128" s="38"/>
      <c r="B128" s="39"/>
      <c r="C128" s="221" t="s">
        <v>88</v>
      </c>
      <c r="D128" s="221" t="s">
        <v>137</v>
      </c>
      <c r="E128" s="222" t="s">
        <v>367</v>
      </c>
      <c r="F128" s="223" t="s">
        <v>368</v>
      </c>
      <c r="G128" s="224" t="s">
        <v>140</v>
      </c>
      <c r="H128" s="225">
        <v>146.25</v>
      </c>
      <c r="I128" s="226"/>
      <c r="J128" s="226"/>
      <c r="K128" s="227">
        <f>ROUND(P128*H128,2)</f>
        <v>0</v>
      </c>
      <c r="L128" s="223" t="s">
        <v>141</v>
      </c>
      <c r="M128" s="44"/>
      <c r="N128" s="228" t="s">
        <v>1</v>
      </c>
      <c r="O128" s="229" t="s">
        <v>41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91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38"/>
      <c r="Z128" s="38"/>
      <c r="AA128" s="38"/>
      <c r="AB128" s="38"/>
      <c r="AC128" s="38"/>
      <c r="AD128" s="38"/>
      <c r="AE128" s="38"/>
      <c r="AR128" s="233" t="s">
        <v>142</v>
      </c>
      <c r="AT128" s="233" t="s">
        <v>137</v>
      </c>
      <c r="AU128" s="233" t="s">
        <v>88</v>
      </c>
      <c r="AY128" s="17" t="s">
        <v>135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7" t="s">
        <v>86</v>
      </c>
      <c r="BK128" s="234">
        <f>ROUND(P128*H128,2)</f>
        <v>0</v>
      </c>
      <c r="BL128" s="17" t="s">
        <v>142</v>
      </c>
      <c r="BM128" s="233" t="s">
        <v>369</v>
      </c>
    </row>
    <row r="129" spans="1:47" s="2" customFormat="1" ht="12">
      <c r="A129" s="38"/>
      <c r="B129" s="39"/>
      <c r="C129" s="40"/>
      <c r="D129" s="235" t="s">
        <v>144</v>
      </c>
      <c r="E129" s="40"/>
      <c r="F129" s="236" t="s">
        <v>370</v>
      </c>
      <c r="G129" s="40"/>
      <c r="H129" s="40"/>
      <c r="I129" s="237"/>
      <c r="J129" s="237"/>
      <c r="K129" s="40"/>
      <c r="L129" s="40"/>
      <c r="M129" s="44"/>
      <c r="N129" s="238"/>
      <c r="O129" s="239"/>
      <c r="P129" s="91"/>
      <c r="Q129" s="91"/>
      <c r="R129" s="91"/>
      <c r="S129" s="91"/>
      <c r="T129" s="91"/>
      <c r="U129" s="91"/>
      <c r="V129" s="91"/>
      <c r="W129" s="91"/>
      <c r="X129" s="92"/>
      <c r="Y129" s="38"/>
      <c r="Z129" s="38"/>
      <c r="AA129" s="38"/>
      <c r="AB129" s="38"/>
      <c r="AC129" s="38"/>
      <c r="AD129" s="38"/>
      <c r="AE129" s="38"/>
      <c r="AT129" s="17" t="s">
        <v>144</v>
      </c>
      <c r="AU129" s="17" t="s">
        <v>88</v>
      </c>
    </row>
    <row r="130" spans="1:47" s="2" customFormat="1" ht="12">
      <c r="A130" s="38"/>
      <c r="B130" s="39"/>
      <c r="C130" s="40"/>
      <c r="D130" s="240" t="s">
        <v>146</v>
      </c>
      <c r="E130" s="40"/>
      <c r="F130" s="241" t="s">
        <v>371</v>
      </c>
      <c r="G130" s="40"/>
      <c r="H130" s="40"/>
      <c r="I130" s="237"/>
      <c r="J130" s="237"/>
      <c r="K130" s="40"/>
      <c r="L130" s="40"/>
      <c r="M130" s="44"/>
      <c r="N130" s="238"/>
      <c r="O130" s="239"/>
      <c r="P130" s="91"/>
      <c r="Q130" s="91"/>
      <c r="R130" s="91"/>
      <c r="S130" s="91"/>
      <c r="T130" s="91"/>
      <c r="U130" s="91"/>
      <c r="V130" s="91"/>
      <c r="W130" s="91"/>
      <c r="X130" s="92"/>
      <c r="Y130" s="38"/>
      <c r="Z130" s="38"/>
      <c r="AA130" s="38"/>
      <c r="AB130" s="38"/>
      <c r="AC130" s="38"/>
      <c r="AD130" s="38"/>
      <c r="AE130" s="38"/>
      <c r="AT130" s="17" t="s">
        <v>146</v>
      </c>
      <c r="AU130" s="17" t="s">
        <v>88</v>
      </c>
    </row>
    <row r="131" spans="1:65" s="2" customFormat="1" ht="24.15" customHeight="1">
      <c r="A131" s="38"/>
      <c r="B131" s="39"/>
      <c r="C131" s="221" t="s">
        <v>151</v>
      </c>
      <c r="D131" s="221" t="s">
        <v>137</v>
      </c>
      <c r="E131" s="222" t="s">
        <v>372</v>
      </c>
      <c r="F131" s="223" t="s">
        <v>373</v>
      </c>
      <c r="G131" s="224" t="s">
        <v>140</v>
      </c>
      <c r="H131" s="225">
        <v>146.25</v>
      </c>
      <c r="I131" s="226"/>
      <c r="J131" s="226"/>
      <c r="K131" s="227">
        <f>ROUND(P131*H131,2)</f>
        <v>0</v>
      </c>
      <c r="L131" s="223" t="s">
        <v>141</v>
      </c>
      <c r="M131" s="44"/>
      <c r="N131" s="228" t="s">
        <v>1</v>
      </c>
      <c r="O131" s="229" t="s">
        <v>41</v>
      </c>
      <c r="P131" s="230">
        <f>I131+J131</f>
        <v>0</v>
      </c>
      <c r="Q131" s="230">
        <f>ROUND(I131*H131,2)</f>
        <v>0</v>
      </c>
      <c r="R131" s="230">
        <f>ROUND(J131*H131,2)</f>
        <v>0</v>
      </c>
      <c r="S131" s="91"/>
      <c r="T131" s="231">
        <f>S131*H131</f>
        <v>0</v>
      </c>
      <c r="U131" s="231">
        <v>0</v>
      </c>
      <c r="V131" s="231">
        <f>U131*H131</f>
        <v>0</v>
      </c>
      <c r="W131" s="231">
        <v>0</v>
      </c>
      <c r="X131" s="232">
        <f>W131*H131</f>
        <v>0</v>
      </c>
      <c r="Y131" s="38"/>
      <c r="Z131" s="38"/>
      <c r="AA131" s="38"/>
      <c r="AB131" s="38"/>
      <c r="AC131" s="38"/>
      <c r="AD131" s="38"/>
      <c r="AE131" s="38"/>
      <c r="AR131" s="233" t="s">
        <v>142</v>
      </c>
      <c r="AT131" s="233" t="s">
        <v>137</v>
      </c>
      <c r="AU131" s="233" t="s">
        <v>88</v>
      </c>
      <c r="AY131" s="17" t="s">
        <v>135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7" t="s">
        <v>86</v>
      </c>
      <c r="BK131" s="234">
        <f>ROUND(P131*H131,2)</f>
        <v>0</v>
      </c>
      <c r="BL131" s="17" t="s">
        <v>142</v>
      </c>
      <c r="BM131" s="233" t="s">
        <v>374</v>
      </c>
    </row>
    <row r="132" spans="1:47" s="2" customFormat="1" ht="12">
      <c r="A132" s="38"/>
      <c r="B132" s="39"/>
      <c r="C132" s="40"/>
      <c r="D132" s="235" t="s">
        <v>144</v>
      </c>
      <c r="E132" s="40"/>
      <c r="F132" s="236" t="s">
        <v>375</v>
      </c>
      <c r="G132" s="40"/>
      <c r="H132" s="40"/>
      <c r="I132" s="237"/>
      <c r="J132" s="237"/>
      <c r="K132" s="40"/>
      <c r="L132" s="40"/>
      <c r="M132" s="44"/>
      <c r="N132" s="238"/>
      <c r="O132" s="239"/>
      <c r="P132" s="91"/>
      <c r="Q132" s="91"/>
      <c r="R132" s="91"/>
      <c r="S132" s="91"/>
      <c r="T132" s="91"/>
      <c r="U132" s="91"/>
      <c r="V132" s="91"/>
      <c r="W132" s="91"/>
      <c r="X132" s="92"/>
      <c r="Y132" s="38"/>
      <c r="Z132" s="38"/>
      <c r="AA132" s="38"/>
      <c r="AB132" s="38"/>
      <c r="AC132" s="38"/>
      <c r="AD132" s="38"/>
      <c r="AE132" s="38"/>
      <c r="AT132" s="17" t="s">
        <v>144</v>
      </c>
      <c r="AU132" s="17" t="s">
        <v>88</v>
      </c>
    </row>
    <row r="133" spans="1:47" s="2" customFormat="1" ht="12">
      <c r="A133" s="38"/>
      <c r="B133" s="39"/>
      <c r="C133" s="40"/>
      <c r="D133" s="240" t="s">
        <v>146</v>
      </c>
      <c r="E133" s="40"/>
      <c r="F133" s="241" t="s">
        <v>376</v>
      </c>
      <c r="G133" s="40"/>
      <c r="H133" s="40"/>
      <c r="I133" s="237"/>
      <c r="J133" s="237"/>
      <c r="K133" s="40"/>
      <c r="L133" s="40"/>
      <c r="M133" s="44"/>
      <c r="N133" s="238"/>
      <c r="O133" s="239"/>
      <c r="P133" s="91"/>
      <c r="Q133" s="91"/>
      <c r="R133" s="91"/>
      <c r="S133" s="91"/>
      <c r="T133" s="91"/>
      <c r="U133" s="91"/>
      <c r="V133" s="91"/>
      <c r="W133" s="91"/>
      <c r="X133" s="92"/>
      <c r="Y133" s="38"/>
      <c r="Z133" s="38"/>
      <c r="AA133" s="38"/>
      <c r="AB133" s="38"/>
      <c r="AC133" s="38"/>
      <c r="AD133" s="38"/>
      <c r="AE133" s="38"/>
      <c r="AT133" s="17" t="s">
        <v>146</v>
      </c>
      <c r="AU133" s="17" t="s">
        <v>88</v>
      </c>
    </row>
    <row r="134" spans="1:65" s="2" customFormat="1" ht="24.15" customHeight="1">
      <c r="A134" s="38"/>
      <c r="B134" s="39"/>
      <c r="C134" s="221" t="s">
        <v>142</v>
      </c>
      <c r="D134" s="221" t="s">
        <v>137</v>
      </c>
      <c r="E134" s="222" t="s">
        <v>377</v>
      </c>
      <c r="F134" s="223" t="s">
        <v>378</v>
      </c>
      <c r="G134" s="224" t="s">
        <v>154</v>
      </c>
      <c r="H134" s="225">
        <v>585</v>
      </c>
      <c r="I134" s="226"/>
      <c r="J134" s="226"/>
      <c r="K134" s="227">
        <f>ROUND(P134*H134,2)</f>
        <v>0</v>
      </c>
      <c r="L134" s="223" t="s">
        <v>141</v>
      </c>
      <c r="M134" s="44"/>
      <c r="N134" s="228" t="s">
        <v>1</v>
      </c>
      <c r="O134" s="229" t="s">
        <v>41</v>
      </c>
      <c r="P134" s="230">
        <f>I134+J134</f>
        <v>0</v>
      </c>
      <c r="Q134" s="230">
        <f>ROUND(I134*H134,2)</f>
        <v>0</v>
      </c>
      <c r="R134" s="230">
        <f>ROUND(J134*H134,2)</f>
        <v>0</v>
      </c>
      <c r="S134" s="91"/>
      <c r="T134" s="231">
        <f>S134*H134</f>
        <v>0</v>
      </c>
      <c r="U134" s="231">
        <v>0</v>
      </c>
      <c r="V134" s="231">
        <f>U134*H134</f>
        <v>0</v>
      </c>
      <c r="W134" s="231">
        <v>0</v>
      </c>
      <c r="X134" s="232">
        <f>W134*H134</f>
        <v>0</v>
      </c>
      <c r="Y134" s="38"/>
      <c r="Z134" s="38"/>
      <c r="AA134" s="38"/>
      <c r="AB134" s="38"/>
      <c r="AC134" s="38"/>
      <c r="AD134" s="38"/>
      <c r="AE134" s="38"/>
      <c r="AR134" s="233" t="s">
        <v>142</v>
      </c>
      <c r="AT134" s="233" t="s">
        <v>137</v>
      </c>
      <c r="AU134" s="233" t="s">
        <v>88</v>
      </c>
      <c r="AY134" s="17" t="s">
        <v>135</v>
      </c>
      <c r="BE134" s="234">
        <f>IF(O134="základní",K134,0)</f>
        <v>0</v>
      </c>
      <c r="BF134" s="234">
        <f>IF(O134="snížená",K134,0)</f>
        <v>0</v>
      </c>
      <c r="BG134" s="234">
        <f>IF(O134="zákl. přenesená",K134,0)</f>
        <v>0</v>
      </c>
      <c r="BH134" s="234">
        <f>IF(O134="sníž. přenesená",K134,0)</f>
        <v>0</v>
      </c>
      <c r="BI134" s="234">
        <f>IF(O134="nulová",K134,0)</f>
        <v>0</v>
      </c>
      <c r="BJ134" s="17" t="s">
        <v>86</v>
      </c>
      <c r="BK134" s="234">
        <f>ROUND(P134*H134,2)</f>
        <v>0</v>
      </c>
      <c r="BL134" s="17" t="s">
        <v>142</v>
      </c>
      <c r="BM134" s="233" t="s">
        <v>379</v>
      </c>
    </row>
    <row r="135" spans="1:47" s="2" customFormat="1" ht="12">
      <c r="A135" s="38"/>
      <c r="B135" s="39"/>
      <c r="C135" s="40"/>
      <c r="D135" s="235" t="s">
        <v>144</v>
      </c>
      <c r="E135" s="40"/>
      <c r="F135" s="236" t="s">
        <v>380</v>
      </c>
      <c r="G135" s="40"/>
      <c r="H135" s="40"/>
      <c r="I135" s="237"/>
      <c r="J135" s="237"/>
      <c r="K135" s="40"/>
      <c r="L135" s="40"/>
      <c r="M135" s="44"/>
      <c r="N135" s="238"/>
      <c r="O135" s="239"/>
      <c r="P135" s="91"/>
      <c r="Q135" s="91"/>
      <c r="R135" s="91"/>
      <c r="S135" s="91"/>
      <c r="T135" s="91"/>
      <c r="U135" s="91"/>
      <c r="V135" s="91"/>
      <c r="W135" s="91"/>
      <c r="X135" s="92"/>
      <c r="Y135" s="38"/>
      <c r="Z135" s="38"/>
      <c r="AA135" s="38"/>
      <c r="AB135" s="38"/>
      <c r="AC135" s="38"/>
      <c r="AD135" s="38"/>
      <c r="AE135" s="38"/>
      <c r="AT135" s="17" t="s">
        <v>144</v>
      </c>
      <c r="AU135" s="17" t="s">
        <v>88</v>
      </c>
    </row>
    <row r="136" spans="1:47" s="2" customFormat="1" ht="12">
      <c r="A136" s="38"/>
      <c r="B136" s="39"/>
      <c r="C136" s="40"/>
      <c r="D136" s="240" t="s">
        <v>146</v>
      </c>
      <c r="E136" s="40"/>
      <c r="F136" s="241" t="s">
        <v>381</v>
      </c>
      <c r="G136" s="40"/>
      <c r="H136" s="40"/>
      <c r="I136" s="237"/>
      <c r="J136" s="237"/>
      <c r="K136" s="40"/>
      <c r="L136" s="40"/>
      <c r="M136" s="44"/>
      <c r="N136" s="238"/>
      <c r="O136" s="239"/>
      <c r="P136" s="91"/>
      <c r="Q136" s="91"/>
      <c r="R136" s="91"/>
      <c r="S136" s="91"/>
      <c r="T136" s="91"/>
      <c r="U136" s="91"/>
      <c r="V136" s="91"/>
      <c r="W136" s="91"/>
      <c r="X136" s="92"/>
      <c r="Y136" s="38"/>
      <c r="Z136" s="38"/>
      <c r="AA136" s="38"/>
      <c r="AB136" s="38"/>
      <c r="AC136" s="38"/>
      <c r="AD136" s="38"/>
      <c r="AE136" s="38"/>
      <c r="AT136" s="17" t="s">
        <v>146</v>
      </c>
      <c r="AU136" s="17" t="s">
        <v>88</v>
      </c>
    </row>
    <row r="137" spans="1:51" s="13" customFormat="1" ht="12">
      <c r="A137" s="13"/>
      <c r="B137" s="242"/>
      <c r="C137" s="243"/>
      <c r="D137" s="235" t="s">
        <v>148</v>
      </c>
      <c r="E137" s="244" t="s">
        <v>1</v>
      </c>
      <c r="F137" s="245" t="s">
        <v>382</v>
      </c>
      <c r="G137" s="243"/>
      <c r="H137" s="246">
        <v>585</v>
      </c>
      <c r="I137" s="247"/>
      <c r="J137" s="247"/>
      <c r="K137" s="243"/>
      <c r="L137" s="243"/>
      <c r="M137" s="248"/>
      <c r="N137" s="249"/>
      <c r="O137" s="250"/>
      <c r="P137" s="250"/>
      <c r="Q137" s="250"/>
      <c r="R137" s="250"/>
      <c r="S137" s="250"/>
      <c r="T137" s="250"/>
      <c r="U137" s="250"/>
      <c r="V137" s="250"/>
      <c r="W137" s="250"/>
      <c r="X137" s="251"/>
      <c r="Y137" s="13"/>
      <c r="Z137" s="13"/>
      <c r="AA137" s="13"/>
      <c r="AB137" s="13"/>
      <c r="AC137" s="13"/>
      <c r="AD137" s="13"/>
      <c r="AE137" s="13"/>
      <c r="AT137" s="252" t="s">
        <v>148</v>
      </c>
      <c r="AU137" s="252" t="s">
        <v>88</v>
      </c>
      <c r="AV137" s="13" t="s">
        <v>88</v>
      </c>
      <c r="AW137" s="13" t="s">
        <v>5</v>
      </c>
      <c r="AX137" s="13" t="s">
        <v>78</v>
      </c>
      <c r="AY137" s="252" t="s">
        <v>135</v>
      </c>
    </row>
    <row r="138" spans="1:51" s="14" customFormat="1" ht="12">
      <c r="A138" s="14"/>
      <c r="B138" s="253"/>
      <c r="C138" s="254"/>
      <c r="D138" s="235" t="s">
        <v>148</v>
      </c>
      <c r="E138" s="255" t="s">
        <v>1</v>
      </c>
      <c r="F138" s="256" t="s">
        <v>366</v>
      </c>
      <c r="G138" s="254"/>
      <c r="H138" s="257">
        <v>585</v>
      </c>
      <c r="I138" s="258"/>
      <c r="J138" s="258"/>
      <c r="K138" s="254"/>
      <c r="L138" s="254"/>
      <c r="M138" s="259"/>
      <c r="N138" s="260"/>
      <c r="O138" s="261"/>
      <c r="P138" s="261"/>
      <c r="Q138" s="261"/>
      <c r="R138" s="261"/>
      <c r="S138" s="261"/>
      <c r="T138" s="261"/>
      <c r="U138" s="261"/>
      <c r="V138" s="261"/>
      <c r="W138" s="261"/>
      <c r="X138" s="262"/>
      <c r="Y138" s="14"/>
      <c r="Z138" s="14"/>
      <c r="AA138" s="14"/>
      <c r="AB138" s="14"/>
      <c r="AC138" s="14"/>
      <c r="AD138" s="14"/>
      <c r="AE138" s="14"/>
      <c r="AT138" s="263" t="s">
        <v>148</v>
      </c>
      <c r="AU138" s="263" t="s">
        <v>88</v>
      </c>
      <c r="AV138" s="14" t="s">
        <v>151</v>
      </c>
      <c r="AW138" s="14" t="s">
        <v>5</v>
      </c>
      <c r="AX138" s="14" t="s">
        <v>86</v>
      </c>
      <c r="AY138" s="263" t="s">
        <v>135</v>
      </c>
    </row>
    <row r="139" spans="1:63" s="12" customFormat="1" ht="22.8" customHeight="1">
      <c r="A139" s="12"/>
      <c r="B139" s="204"/>
      <c r="C139" s="205"/>
      <c r="D139" s="206" t="s">
        <v>77</v>
      </c>
      <c r="E139" s="219" t="s">
        <v>173</v>
      </c>
      <c r="F139" s="219" t="s">
        <v>383</v>
      </c>
      <c r="G139" s="205"/>
      <c r="H139" s="205"/>
      <c r="I139" s="208"/>
      <c r="J139" s="208"/>
      <c r="K139" s="220">
        <f>BK139</f>
        <v>0</v>
      </c>
      <c r="L139" s="205"/>
      <c r="M139" s="210"/>
      <c r="N139" s="211"/>
      <c r="O139" s="212"/>
      <c r="P139" s="212"/>
      <c r="Q139" s="213">
        <f>SUM(Q140:Q154)</f>
        <v>0</v>
      </c>
      <c r="R139" s="213">
        <f>SUM(R140:R154)</f>
        <v>0</v>
      </c>
      <c r="S139" s="212"/>
      <c r="T139" s="214">
        <f>SUM(T140:T154)</f>
        <v>0</v>
      </c>
      <c r="U139" s="212"/>
      <c r="V139" s="214">
        <f>SUM(V140:V154)</f>
        <v>382.34430000000003</v>
      </c>
      <c r="W139" s="212"/>
      <c r="X139" s="215">
        <f>SUM(X140:X154)</f>
        <v>0</v>
      </c>
      <c r="Y139" s="12"/>
      <c r="Z139" s="12"/>
      <c r="AA139" s="12"/>
      <c r="AB139" s="12"/>
      <c r="AC139" s="12"/>
      <c r="AD139" s="12"/>
      <c r="AE139" s="12"/>
      <c r="AR139" s="216" t="s">
        <v>86</v>
      </c>
      <c r="AT139" s="217" t="s">
        <v>77</v>
      </c>
      <c r="AU139" s="217" t="s">
        <v>86</v>
      </c>
      <c r="AY139" s="216" t="s">
        <v>135</v>
      </c>
      <c r="BK139" s="218">
        <f>SUM(BK140:BK154)</f>
        <v>0</v>
      </c>
    </row>
    <row r="140" spans="1:65" s="2" customFormat="1" ht="24.15" customHeight="1">
      <c r="A140" s="38"/>
      <c r="B140" s="39"/>
      <c r="C140" s="221" t="s">
        <v>173</v>
      </c>
      <c r="D140" s="221" t="s">
        <v>137</v>
      </c>
      <c r="E140" s="222" t="s">
        <v>384</v>
      </c>
      <c r="F140" s="223" t="s">
        <v>385</v>
      </c>
      <c r="G140" s="224" t="s">
        <v>154</v>
      </c>
      <c r="H140" s="225">
        <v>585</v>
      </c>
      <c r="I140" s="226"/>
      <c r="J140" s="226"/>
      <c r="K140" s="227">
        <f>ROUND(P140*H140,2)</f>
        <v>0</v>
      </c>
      <c r="L140" s="223" t="s">
        <v>141</v>
      </c>
      <c r="M140" s="44"/>
      <c r="N140" s="228" t="s">
        <v>1</v>
      </c>
      <c r="O140" s="229" t="s">
        <v>41</v>
      </c>
      <c r="P140" s="230">
        <f>I140+J140</f>
        <v>0</v>
      </c>
      <c r="Q140" s="230">
        <f>ROUND(I140*H140,2)</f>
        <v>0</v>
      </c>
      <c r="R140" s="230">
        <f>ROUND(J140*H140,2)</f>
        <v>0</v>
      </c>
      <c r="S140" s="91"/>
      <c r="T140" s="231">
        <f>S140*H140</f>
        <v>0</v>
      </c>
      <c r="U140" s="231">
        <v>0.36834</v>
      </c>
      <c r="V140" s="231">
        <f>U140*H140</f>
        <v>215.4789</v>
      </c>
      <c r="W140" s="231">
        <v>0</v>
      </c>
      <c r="X140" s="232">
        <f>W140*H140</f>
        <v>0</v>
      </c>
      <c r="Y140" s="38"/>
      <c r="Z140" s="38"/>
      <c r="AA140" s="38"/>
      <c r="AB140" s="38"/>
      <c r="AC140" s="38"/>
      <c r="AD140" s="38"/>
      <c r="AE140" s="38"/>
      <c r="AR140" s="233" t="s">
        <v>142</v>
      </c>
      <c r="AT140" s="233" t="s">
        <v>137</v>
      </c>
      <c r="AU140" s="233" t="s">
        <v>88</v>
      </c>
      <c r="AY140" s="17" t="s">
        <v>135</v>
      </c>
      <c r="BE140" s="234">
        <f>IF(O140="základní",K140,0)</f>
        <v>0</v>
      </c>
      <c r="BF140" s="234">
        <f>IF(O140="snížená",K140,0)</f>
        <v>0</v>
      </c>
      <c r="BG140" s="234">
        <f>IF(O140="zákl. přenesená",K140,0)</f>
        <v>0</v>
      </c>
      <c r="BH140" s="234">
        <f>IF(O140="sníž. přenesená",K140,0)</f>
        <v>0</v>
      </c>
      <c r="BI140" s="234">
        <f>IF(O140="nulová",K140,0)</f>
        <v>0</v>
      </c>
      <c r="BJ140" s="17" t="s">
        <v>86</v>
      </c>
      <c r="BK140" s="234">
        <f>ROUND(P140*H140,2)</f>
        <v>0</v>
      </c>
      <c r="BL140" s="17" t="s">
        <v>142</v>
      </c>
      <c r="BM140" s="233" t="s">
        <v>386</v>
      </c>
    </row>
    <row r="141" spans="1:47" s="2" customFormat="1" ht="12">
      <c r="A141" s="38"/>
      <c r="B141" s="39"/>
      <c r="C141" s="40"/>
      <c r="D141" s="235" t="s">
        <v>144</v>
      </c>
      <c r="E141" s="40"/>
      <c r="F141" s="236" t="s">
        <v>387</v>
      </c>
      <c r="G141" s="40"/>
      <c r="H141" s="40"/>
      <c r="I141" s="237"/>
      <c r="J141" s="237"/>
      <c r="K141" s="40"/>
      <c r="L141" s="40"/>
      <c r="M141" s="44"/>
      <c r="N141" s="238"/>
      <c r="O141" s="239"/>
      <c r="P141" s="91"/>
      <c r="Q141" s="91"/>
      <c r="R141" s="91"/>
      <c r="S141" s="91"/>
      <c r="T141" s="91"/>
      <c r="U141" s="91"/>
      <c r="V141" s="91"/>
      <c r="W141" s="91"/>
      <c r="X141" s="92"/>
      <c r="Y141" s="38"/>
      <c r="Z141" s="38"/>
      <c r="AA141" s="38"/>
      <c r="AB141" s="38"/>
      <c r="AC141" s="38"/>
      <c r="AD141" s="38"/>
      <c r="AE141" s="38"/>
      <c r="AT141" s="17" t="s">
        <v>144</v>
      </c>
      <c r="AU141" s="17" t="s">
        <v>88</v>
      </c>
    </row>
    <row r="142" spans="1:47" s="2" customFormat="1" ht="12">
      <c r="A142" s="38"/>
      <c r="B142" s="39"/>
      <c r="C142" s="40"/>
      <c r="D142" s="240" t="s">
        <v>146</v>
      </c>
      <c r="E142" s="40"/>
      <c r="F142" s="241" t="s">
        <v>388</v>
      </c>
      <c r="G142" s="40"/>
      <c r="H142" s="40"/>
      <c r="I142" s="237"/>
      <c r="J142" s="237"/>
      <c r="K142" s="40"/>
      <c r="L142" s="40"/>
      <c r="M142" s="44"/>
      <c r="N142" s="238"/>
      <c r="O142" s="239"/>
      <c r="P142" s="91"/>
      <c r="Q142" s="91"/>
      <c r="R142" s="91"/>
      <c r="S142" s="91"/>
      <c r="T142" s="91"/>
      <c r="U142" s="91"/>
      <c r="V142" s="91"/>
      <c r="W142" s="91"/>
      <c r="X142" s="92"/>
      <c r="Y142" s="38"/>
      <c r="Z142" s="38"/>
      <c r="AA142" s="38"/>
      <c r="AB142" s="38"/>
      <c r="AC142" s="38"/>
      <c r="AD142" s="38"/>
      <c r="AE142" s="38"/>
      <c r="AT142" s="17" t="s">
        <v>146</v>
      </c>
      <c r="AU142" s="17" t="s">
        <v>88</v>
      </c>
    </row>
    <row r="143" spans="1:51" s="13" customFormat="1" ht="12">
      <c r="A143" s="13"/>
      <c r="B143" s="242"/>
      <c r="C143" s="243"/>
      <c r="D143" s="235" t="s">
        <v>148</v>
      </c>
      <c r="E143" s="244" t="s">
        <v>1</v>
      </c>
      <c r="F143" s="245" t="s">
        <v>382</v>
      </c>
      <c r="G143" s="243"/>
      <c r="H143" s="246">
        <v>585</v>
      </c>
      <c r="I143" s="247"/>
      <c r="J143" s="247"/>
      <c r="K143" s="243"/>
      <c r="L143" s="243"/>
      <c r="M143" s="248"/>
      <c r="N143" s="249"/>
      <c r="O143" s="250"/>
      <c r="P143" s="250"/>
      <c r="Q143" s="250"/>
      <c r="R143" s="250"/>
      <c r="S143" s="250"/>
      <c r="T143" s="250"/>
      <c r="U143" s="250"/>
      <c r="V143" s="250"/>
      <c r="W143" s="250"/>
      <c r="X143" s="251"/>
      <c r="Y143" s="13"/>
      <c r="Z143" s="13"/>
      <c r="AA143" s="13"/>
      <c r="AB143" s="13"/>
      <c r="AC143" s="13"/>
      <c r="AD143" s="13"/>
      <c r="AE143" s="13"/>
      <c r="AT143" s="252" t="s">
        <v>148</v>
      </c>
      <c r="AU143" s="252" t="s">
        <v>88</v>
      </c>
      <c r="AV143" s="13" t="s">
        <v>88</v>
      </c>
      <c r="AW143" s="13" t="s">
        <v>5</v>
      </c>
      <c r="AX143" s="13" t="s">
        <v>78</v>
      </c>
      <c r="AY143" s="252" t="s">
        <v>135</v>
      </c>
    </row>
    <row r="144" spans="1:51" s="14" customFormat="1" ht="12">
      <c r="A144" s="14"/>
      <c r="B144" s="253"/>
      <c r="C144" s="254"/>
      <c r="D144" s="235" t="s">
        <v>148</v>
      </c>
      <c r="E144" s="255" t="s">
        <v>1</v>
      </c>
      <c r="F144" s="256" t="s">
        <v>389</v>
      </c>
      <c r="G144" s="254"/>
      <c r="H144" s="257">
        <v>585</v>
      </c>
      <c r="I144" s="258"/>
      <c r="J144" s="258"/>
      <c r="K144" s="254"/>
      <c r="L144" s="254"/>
      <c r="M144" s="259"/>
      <c r="N144" s="260"/>
      <c r="O144" s="261"/>
      <c r="P144" s="261"/>
      <c r="Q144" s="261"/>
      <c r="R144" s="261"/>
      <c r="S144" s="261"/>
      <c r="T144" s="261"/>
      <c r="U144" s="261"/>
      <c r="V144" s="261"/>
      <c r="W144" s="261"/>
      <c r="X144" s="262"/>
      <c r="Y144" s="14"/>
      <c r="Z144" s="14"/>
      <c r="AA144" s="14"/>
      <c r="AB144" s="14"/>
      <c r="AC144" s="14"/>
      <c r="AD144" s="14"/>
      <c r="AE144" s="14"/>
      <c r="AT144" s="263" t="s">
        <v>148</v>
      </c>
      <c r="AU144" s="263" t="s">
        <v>88</v>
      </c>
      <c r="AV144" s="14" t="s">
        <v>151</v>
      </c>
      <c r="AW144" s="14" t="s">
        <v>5</v>
      </c>
      <c r="AX144" s="14" t="s">
        <v>86</v>
      </c>
      <c r="AY144" s="263" t="s">
        <v>135</v>
      </c>
    </row>
    <row r="145" spans="1:65" s="2" customFormat="1" ht="24.15" customHeight="1">
      <c r="A145" s="38"/>
      <c r="B145" s="39"/>
      <c r="C145" s="221" t="s">
        <v>178</v>
      </c>
      <c r="D145" s="221" t="s">
        <v>137</v>
      </c>
      <c r="E145" s="222" t="s">
        <v>390</v>
      </c>
      <c r="F145" s="223" t="s">
        <v>391</v>
      </c>
      <c r="G145" s="224" t="s">
        <v>154</v>
      </c>
      <c r="H145" s="225">
        <v>585</v>
      </c>
      <c r="I145" s="226"/>
      <c r="J145" s="226"/>
      <c r="K145" s="227">
        <f>ROUND(P145*H145,2)</f>
        <v>0</v>
      </c>
      <c r="L145" s="223" t="s">
        <v>141</v>
      </c>
      <c r="M145" s="44"/>
      <c r="N145" s="228" t="s">
        <v>1</v>
      </c>
      <c r="O145" s="229" t="s">
        <v>41</v>
      </c>
      <c r="P145" s="230">
        <f>I145+J145</f>
        <v>0</v>
      </c>
      <c r="Q145" s="230">
        <f>ROUND(I145*H145,2)</f>
        <v>0</v>
      </c>
      <c r="R145" s="230">
        <f>ROUND(J145*H145,2)</f>
        <v>0</v>
      </c>
      <c r="S145" s="91"/>
      <c r="T145" s="231">
        <f>S145*H145</f>
        <v>0</v>
      </c>
      <c r="U145" s="231">
        <v>0.23</v>
      </c>
      <c r="V145" s="231">
        <f>U145*H145</f>
        <v>134.55</v>
      </c>
      <c r="W145" s="231">
        <v>0</v>
      </c>
      <c r="X145" s="232">
        <f>W145*H145</f>
        <v>0</v>
      </c>
      <c r="Y145" s="38"/>
      <c r="Z145" s="38"/>
      <c r="AA145" s="38"/>
      <c r="AB145" s="38"/>
      <c r="AC145" s="38"/>
      <c r="AD145" s="38"/>
      <c r="AE145" s="38"/>
      <c r="AR145" s="233" t="s">
        <v>142</v>
      </c>
      <c r="AT145" s="233" t="s">
        <v>137</v>
      </c>
      <c r="AU145" s="233" t="s">
        <v>88</v>
      </c>
      <c r="AY145" s="17" t="s">
        <v>135</v>
      </c>
      <c r="BE145" s="234">
        <f>IF(O145="základní",K145,0)</f>
        <v>0</v>
      </c>
      <c r="BF145" s="234">
        <f>IF(O145="snížená",K145,0)</f>
        <v>0</v>
      </c>
      <c r="BG145" s="234">
        <f>IF(O145="zákl. přenesená",K145,0)</f>
        <v>0</v>
      </c>
      <c r="BH145" s="234">
        <f>IF(O145="sníž. přenesená",K145,0)</f>
        <v>0</v>
      </c>
      <c r="BI145" s="234">
        <f>IF(O145="nulová",K145,0)</f>
        <v>0</v>
      </c>
      <c r="BJ145" s="17" t="s">
        <v>86</v>
      </c>
      <c r="BK145" s="234">
        <f>ROUND(P145*H145,2)</f>
        <v>0</v>
      </c>
      <c r="BL145" s="17" t="s">
        <v>142</v>
      </c>
      <c r="BM145" s="233" t="s">
        <v>392</v>
      </c>
    </row>
    <row r="146" spans="1:47" s="2" customFormat="1" ht="12">
      <c r="A146" s="38"/>
      <c r="B146" s="39"/>
      <c r="C146" s="40"/>
      <c r="D146" s="235" t="s">
        <v>144</v>
      </c>
      <c r="E146" s="40"/>
      <c r="F146" s="236" t="s">
        <v>393</v>
      </c>
      <c r="G146" s="40"/>
      <c r="H146" s="40"/>
      <c r="I146" s="237"/>
      <c r="J146" s="237"/>
      <c r="K146" s="40"/>
      <c r="L146" s="40"/>
      <c r="M146" s="44"/>
      <c r="N146" s="238"/>
      <c r="O146" s="239"/>
      <c r="P146" s="91"/>
      <c r="Q146" s="91"/>
      <c r="R146" s="91"/>
      <c r="S146" s="91"/>
      <c r="T146" s="91"/>
      <c r="U146" s="91"/>
      <c r="V146" s="91"/>
      <c r="W146" s="91"/>
      <c r="X146" s="92"/>
      <c r="Y146" s="38"/>
      <c r="Z146" s="38"/>
      <c r="AA146" s="38"/>
      <c r="AB146" s="38"/>
      <c r="AC146" s="38"/>
      <c r="AD146" s="38"/>
      <c r="AE146" s="38"/>
      <c r="AT146" s="17" t="s">
        <v>144</v>
      </c>
      <c r="AU146" s="17" t="s">
        <v>88</v>
      </c>
    </row>
    <row r="147" spans="1:47" s="2" customFormat="1" ht="12">
      <c r="A147" s="38"/>
      <c r="B147" s="39"/>
      <c r="C147" s="40"/>
      <c r="D147" s="240" t="s">
        <v>146</v>
      </c>
      <c r="E147" s="40"/>
      <c r="F147" s="241" t="s">
        <v>394</v>
      </c>
      <c r="G147" s="40"/>
      <c r="H147" s="40"/>
      <c r="I147" s="237"/>
      <c r="J147" s="237"/>
      <c r="K147" s="40"/>
      <c r="L147" s="40"/>
      <c r="M147" s="44"/>
      <c r="N147" s="238"/>
      <c r="O147" s="239"/>
      <c r="P147" s="91"/>
      <c r="Q147" s="91"/>
      <c r="R147" s="91"/>
      <c r="S147" s="91"/>
      <c r="T147" s="91"/>
      <c r="U147" s="91"/>
      <c r="V147" s="91"/>
      <c r="W147" s="91"/>
      <c r="X147" s="92"/>
      <c r="Y147" s="38"/>
      <c r="Z147" s="38"/>
      <c r="AA147" s="38"/>
      <c r="AB147" s="38"/>
      <c r="AC147" s="38"/>
      <c r="AD147" s="38"/>
      <c r="AE147" s="38"/>
      <c r="AT147" s="17" t="s">
        <v>146</v>
      </c>
      <c r="AU147" s="17" t="s">
        <v>88</v>
      </c>
    </row>
    <row r="148" spans="1:51" s="13" customFormat="1" ht="12">
      <c r="A148" s="13"/>
      <c r="B148" s="242"/>
      <c r="C148" s="243"/>
      <c r="D148" s="235" t="s">
        <v>148</v>
      </c>
      <c r="E148" s="244" t="s">
        <v>1</v>
      </c>
      <c r="F148" s="245" t="s">
        <v>382</v>
      </c>
      <c r="G148" s="243"/>
      <c r="H148" s="246">
        <v>585</v>
      </c>
      <c r="I148" s="247"/>
      <c r="J148" s="247"/>
      <c r="K148" s="243"/>
      <c r="L148" s="243"/>
      <c r="M148" s="248"/>
      <c r="N148" s="249"/>
      <c r="O148" s="250"/>
      <c r="P148" s="250"/>
      <c r="Q148" s="250"/>
      <c r="R148" s="250"/>
      <c r="S148" s="250"/>
      <c r="T148" s="250"/>
      <c r="U148" s="250"/>
      <c r="V148" s="250"/>
      <c r="W148" s="250"/>
      <c r="X148" s="251"/>
      <c r="Y148" s="13"/>
      <c r="Z148" s="13"/>
      <c r="AA148" s="13"/>
      <c r="AB148" s="13"/>
      <c r="AC148" s="13"/>
      <c r="AD148" s="13"/>
      <c r="AE148" s="13"/>
      <c r="AT148" s="252" t="s">
        <v>148</v>
      </c>
      <c r="AU148" s="252" t="s">
        <v>88</v>
      </c>
      <c r="AV148" s="13" t="s">
        <v>88</v>
      </c>
      <c r="AW148" s="13" t="s">
        <v>5</v>
      </c>
      <c r="AX148" s="13" t="s">
        <v>78</v>
      </c>
      <c r="AY148" s="252" t="s">
        <v>135</v>
      </c>
    </row>
    <row r="149" spans="1:51" s="14" customFormat="1" ht="12">
      <c r="A149" s="14"/>
      <c r="B149" s="253"/>
      <c r="C149" s="254"/>
      <c r="D149" s="235" t="s">
        <v>148</v>
      </c>
      <c r="E149" s="255" t="s">
        <v>1</v>
      </c>
      <c r="F149" s="256" t="s">
        <v>395</v>
      </c>
      <c r="G149" s="254"/>
      <c r="H149" s="257">
        <v>585</v>
      </c>
      <c r="I149" s="258"/>
      <c r="J149" s="258"/>
      <c r="K149" s="254"/>
      <c r="L149" s="254"/>
      <c r="M149" s="259"/>
      <c r="N149" s="260"/>
      <c r="O149" s="261"/>
      <c r="P149" s="261"/>
      <c r="Q149" s="261"/>
      <c r="R149" s="261"/>
      <c r="S149" s="261"/>
      <c r="T149" s="261"/>
      <c r="U149" s="261"/>
      <c r="V149" s="261"/>
      <c r="W149" s="261"/>
      <c r="X149" s="262"/>
      <c r="Y149" s="14"/>
      <c r="Z149" s="14"/>
      <c r="AA149" s="14"/>
      <c r="AB149" s="14"/>
      <c r="AC149" s="14"/>
      <c r="AD149" s="14"/>
      <c r="AE149" s="14"/>
      <c r="AT149" s="263" t="s">
        <v>148</v>
      </c>
      <c r="AU149" s="263" t="s">
        <v>88</v>
      </c>
      <c r="AV149" s="14" t="s">
        <v>151</v>
      </c>
      <c r="AW149" s="14" t="s">
        <v>5</v>
      </c>
      <c r="AX149" s="14" t="s">
        <v>86</v>
      </c>
      <c r="AY149" s="263" t="s">
        <v>135</v>
      </c>
    </row>
    <row r="150" spans="1:65" s="2" customFormat="1" ht="24.15" customHeight="1">
      <c r="A150" s="38"/>
      <c r="B150" s="39"/>
      <c r="C150" s="221" t="s">
        <v>186</v>
      </c>
      <c r="D150" s="221" t="s">
        <v>137</v>
      </c>
      <c r="E150" s="222" t="s">
        <v>396</v>
      </c>
      <c r="F150" s="223" t="s">
        <v>397</v>
      </c>
      <c r="G150" s="224" t="s">
        <v>154</v>
      </c>
      <c r="H150" s="225">
        <v>585</v>
      </c>
      <c r="I150" s="226"/>
      <c r="J150" s="226"/>
      <c r="K150" s="227">
        <f>ROUND(P150*H150,2)</f>
        <v>0</v>
      </c>
      <c r="L150" s="223" t="s">
        <v>141</v>
      </c>
      <c r="M150" s="44"/>
      <c r="N150" s="228" t="s">
        <v>1</v>
      </c>
      <c r="O150" s="229" t="s">
        <v>41</v>
      </c>
      <c r="P150" s="230">
        <f>I150+J150</f>
        <v>0</v>
      </c>
      <c r="Q150" s="230">
        <f>ROUND(I150*H150,2)</f>
        <v>0</v>
      </c>
      <c r="R150" s="230">
        <f>ROUND(J150*H150,2)</f>
        <v>0</v>
      </c>
      <c r="S150" s="91"/>
      <c r="T150" s="231">
        <f>S150*H150</f>
        <v>0</v>
      </c>
      <c r="U150" s="231">
        <v>0.05524</v>
      </c>
      <c r="V150" s="231">
        <f>U150*H150</f>
        <v>32.3154</v>
      </c>
      <c r="W150" s="231">
        <v>0</v>
      </c>
      <c r="X150" s="232">
        <f>W150*H150</f>
        <v>0</v>
      </c>
      <c r="Y150" s="38"/>
      <c r="Z150" s="38"/>
      <c r="AA150" s="38"/>
      <c r="AB150" s="38"/>
      <c r="AC150" s="38"/>
      <c r="AD150" s="38"/>
      <c r="AE150" s="38"/>
      <c r="AR150" s="233" t="s">
        <v>142</v>
      </c>
      <c r="AT150" s="233" t="s">
        <v>137</v>
      </c>
      <c r="AU150" s="233" t="s">
        <v>88</v>
      </c>
      <c r="AY150" s="17" t="s">
        <v>135</v>
      </c>
      <c r="BE150" s="234">
        <f>IF(O150="základní",K150,0)</f>
        <v>0</v>
      </c>
      <c r="BF150" s="234">
        <f>IF(O150="snížená",K150,0)</f>
        <v>0</v>
      </c>
      <c r="BG150" s="234">
        <f>IF(O150="zákl. přenesená",K150,0)</f>
        <v>0</v>
      </c>
      <c r="BH150" s="234">
        <f>IF(O150="sníž. přenesená",K150,0)</f>
        <v>0</v>
      </c>
      <c r="BI150" s="234">
        <f>IF(O150="nulová",K150,0)</f>
        <v>0</v>
      </c>
      <c r="BJ150" s="17" t="s">
        <v>86</v>
      </c>
      <c r="BK150" s="234">
        <f>ROUND(P150*H150,2)</f>
        <v>0</v>
      </c>
      <c r="BL150" s="17" t="s">
        <v>142</v>
      </c>
      <c r="BM150" s="233" t="s">
        <v>398</v>
      </c>
    </row>
    <row r="151" spans="1:47" s="2" customFormat="1" ht="12">
      <c r="A151" s="38"/>
      <c r="B151" s="39"/>
      <c r="C151" s="40"/>
      <c r="D151" s="235" t="s">
        <v>144</v>
      </c>
      <c r="E151" s="40"/>
      <c r="F151" s="236" t="s">
        <v>399</v>
      </c>
      <c r="G151" s="40"/>
      <c r="H151" s="40"/>
      <c r="I151" s="237"/>
      <c r="J151" s="237"/>
      <c r="K151" s="40"/>
      <c r="L151" s="40"/>
      <c r="M151" s="44"/>
      <c r="N151" s="238"/>
      <c r="O151" s="239"/>
      <c r="P151" s="91"/>
      <c r="Q151" s="91"/>
      <c r="R151" s="91"/>
      <c r="S151" s="91"/>
      <c r="T151" s="91"/>
      <c r="U151" s="91"/>
      <c r="V151" s="91"/>
      <c r="W151" s="91"/>
      <c r="X151" s="92"/>
      <c r="Y151" s="38"/>
      <c r="Z151" s="38"/>
      <c r="AA151" s="38"/>
      <c r="AB151" s="38"/>
      <c r="AC151" s="38"/>
      <c r="AD151" s="38"/>
      <c r="AE151" s="38"/>
      <c r="AT151" s="17" t="s">
        <v>144</v>
      </c>
      <c r="AU151" s="17" t="s">
        <v>88</v>
      </c>
    </row>
    <row r="152" spans="1:47" s="2" customFormat="1" ht="12">
      <c r="A152" s="38"/>
      <c r="B152" s="39"/>
      <c r="C152" s="40"/>
      <c r="D152" s="240" t="s">
        <v>146</v>
      </c>
      <c r="E152" s="40"/>
      <c r="F152" s="241" t="s">
        <v>400</v>
      </c>
      <c r="G152" s="40"/>
      <c r="H152" s="40"/>
      <c r="I152" s="237"/>
      <c r="J152" s="237"/>
      <c r="K152" s="40"/>
      <c r="L152" s="40"/>
      <c r="M152" s="44"/>
      <c r="N152" s="238"/>
      <c r="O152" s="239"/>
      <c r="P152" s="91"/>
      <c r="Q152" s="91"/>
      <c r="R152" s="91"/>
      <c r="S152" s="91"/>
      <c r="T152" s="91"/>
      <c r="U152" s="91"/>
      <c r="V152" s="91"/>
      <c r="W152" s="91"/>
      <c r="X152" s="92"/>
      <c r="Y152" s="38"/>
      <c r="Z152" s="38"/>
      <c r="AA152" s="38"/>
      <c r="AB152" s="38"/>
      <c r="AC152" s="38"/>
      <c r="AD152" s="38"/>
      <c r="AE152" s="38"/>
      <c r="AT152" s="17" t="s">
        <v>146</v>
      </c>
      <c r="AU152" s="17" t="s">
        <v>88</v>
      </c>
    </row>
    <row r="153" spans="1:51" s="13" customFormat="1" ht="12">
      <c r="A153" s="13"/>
      <c r="B153" s="242"/>
      <c r="C153" s="243"/>
      <c r="D153" s="235" t="s">
        <v>148</v>
      </c>
      <c r="E153" s="244" t="s">
        <v>1</v>
      </c>
      <c r="F153" s="245" t="s">
        <v>382</v>
      </c>
      <c r="G153" s="243"/>
      <c r="H153" s="246">
        <v>585</v>
      </c>
      <c r="I153" s="247"/>
      <c r="J153" s="247"/>
      <c r="K153" s="243"/>
      <c r="L153" s="243"/>
      <c r="M153" s="248"/>
      <c r="N153" s="249"/>
      <c r="O153" s="250"/>
      <c r="P153" s="250"/>
      <c r="Q153" s="250"/>
      <c r="R153" s="250"/>
      <c r="S153" s="250"/>
      <c r="T153" s="250"/>
      <c r="U153" s="250"/>
      <c r="V153" s="250"/>
      <c r="W153" s="250"/>
      <c r="X153" s="251"/>
      <c r="Y153" s="13"/>
      <c r="Z153" s="13"/>
      <c r="AA153" s="13"/>
      <c r="AB153" s="13"/>
      <c r="AC153" s="13"/>
      <c r="AD153" s="13"/>
      <c r="AE153" s="13"/>
      <c r="AT153" s="252" t="s">
        <v>148</v>
      </c>
      <c r="AU153" s="252" t="s">
        <v>88</v>
      </c>
      <c r="AV153" s="13" t="s">
        <v>88</v>
      </c>
      <c r="AW153" s="13" t="s">
        <v>5</v>
      </c>
      <c r="AX153" s="13" t="s">
        <v>78</v>
      </c>
      <c r="AY153" s="252" t="s">
        <v>135</v>
      </c>
    </row>
    <row r="154" spans="1:51" s="14" customFormat="1" ht="12">
      <c r="A154" s="14"/>
      <c r="B154" s="253"/>
      <c r="C154" s="254"/>
      <c r="D154" s="235" t="s">
        <v>148</v>
      </c>
      <c r="E154" s="255" t="s">
        <v>1</v>
      </c>
      <c r="F154" s="256" t="s">
        <v>389</v>
      </c>
      <c r="G154" s="254"/>
      <c r="H154" s="257">
        <v>585</v>
      </c>
      <c r="I154" s="258"/>
      <c r="J154" s="258"/>
      <c r="K154" s="254"/>
      <c r="L154" s="254"/>
      <c r="M154" s="259"/>
      <c r="N154" s="260"/>
      <c r="O154" s="261"/>
      <c r="P154" s="261"/>
      <c r="Q154" s="261"/>
      <c r="R154" s="261"/>
      <c r="S154" s="261"/>
      <c r="T154" s="261"/>
      <c r="U154" s="261"/>
      <c r="V154" s="261"/>
      <c r="W154" s="261"/>
      <c r="X154" s="262"/>
      <c r="Y154" s="14"/>
      <c r="Z154" s="14"/>
      <c r="AA154" s="14"/>
      <c r="AB154" s="14"/>
      <c r="AC154" s="14"/>
      <c r="AD154" s="14"/>
      <c r="AE154" s="14"/>
      <c r="AT154" s="263" t="s">
        <v>148</v>
      </c>
      <c r="AU154" s="263" t="s">
        <v>88</v>
      </c>
      <c r="AV154" s="14" t="s">
        <v>151</v>
      </c>
      <c r="AW154" s="14" t="s">
        <v>5</v>
      </c>
      <c r="AX154" s="14" t="s">
        <v>86</v>
      </c>
      <c r="AY154" s="263" t="s">
        <v>135</v>
      </c>
    </row>
    <row r="155" spans="1:63" s="12" customFormat="1" ht="22.8" customHeight="1">
      <c r="A155" s="12"/>
      <c r="B155" s="204"/>
      <c r="C155" s="205"/>
      <c r="D155" s="206" t="s">
        <v>77</v>
      </c>
      <c r="E155" s="219" t="s">
        <v>349</v>
      </c>
      <c r="F155" s="219" t="s">
        <v>350</v>
      </c>
      <c r="G155" s="205"/>
      <c r="H155" s="205"/>
      <c r="I155" s="208"/>
      <c r="J155" s="208"/>
      <c r="K155" s="220">
        <f>BK155</f>
        <v>0</v>
      </c>
      <c r="L155" s="205"/>
      <c r="M155" s="210"/>
      <c r="N155" s="211"/>
      <c r="O155" s="212"/>
      <c r="P155" s="212"/>
      <c r="Q155" s="213">
        <f>SUM(Q156:Q158)</f>
        <v>0</v>
      </c>
      <c r="R155" s="213">
        <f>SUM(R156:R158)</f>
        <v>0</v>
      </c>
      <c r="S155" s="212"/>
      <c r="T155" s="214">
        <f>SUM(T156:T158)</f>
        <v>0</v>
      </c>
      <c r="U155" s="212"/>
      <c r="V155" s="214">
        <f>SUM(V156:V158)</f>
        <v>0</v>
      </c>
      <c r="W155" s="212"/>
      <c r="X155" s="215">
        <f>SUM(X156:X158)</f>
        <v>0</v>
      </c>
      <c r="Y155" s="12"/>
      <c r="Z155" s="12"/>
      <c r="AA155" s="12"/>
      <c r="AB155" s="12"/>
      <c r="AC155" s="12"/>
      <c r="AD155" s="12"/>
      <c r="AE155" s="12"/>
      <c r="AR155" s="216" t="s">
        <v>86</v>
      </c>
      <c r="AT155" s="217" t="s">
        <v>77</v>
      </c>
      <c r="AU155" s="217" t="s">
        <v>86</v>
      </c>
      <c r="AY155" s="216" t="s">
        <v>135</v>
      </c>
      <c r="BK155" s="218">
        <f>SUM(BK156:BK158)</f>
        <v>0</v>
      </c>
    </row>
    <row r="156" spans="1:65" s="2" customFormat="1" ht="33" customHeight="1">
      <c r="A156" s="38"/>
      <c r="B156" s="39"/>
      <c r="C156" s="221" t="s">
        <v>164</v>
      </c>
      <c r="D156" s="221" t="s">
        <v>137</v>
      </c>
      <c r="E156" s="222" t="s">
        <v>401</v>
      </c>
      <c r="F156" s="223" t="s">
        <v>402</v>
      </c>
      <c r="G156" s="224" t="s">
        <v>354</v>
      </c>
      <c r="H156" s="225">
        <v>382.344</v>
      </c>
      <c r="I156" s="226"/>
      <c r="J156" s="226"/>
      <c r="K156" s="227">
        <f>ROUND(P156*H156,2)</f>
        <v>0</v>
      </c>
      <c r="L156" s="223" t="s">
        <v>141</v>
      </c>
      <c r="M156" s="44"/>
      <c r="N156" s="228" t="s">
        <v>1</v>
      </c>
      <c r="O156" s="229" t="s">
        <v>41</v>
      </c>
      <c r="P156" s="230">
        <f>I156+J156</f>
        <v>0</v>
      </c>
      <c r="Q156" s="230">
        <f>ROUND(I156*H156,2)</f>
        <v>0</v>
      </c>
      <c r="R156" s="230">
        <f>ROUND(J156*H156,2)</f>
        <v>0</v>
      </c>
      <c r="S156" s="91"/>
      <c r="T156" s="231">
        <f>S156*H156</f>
        <v>0</v>
      </c>
      <c r="U156" s="231">
        <v>0</v>
      </c>
      <c r="V156" s="231">
        <f>U156*H156</f>
        <v>0</v>
      </c>
      <c r="W156" s="231">
        <v>0</v>
      </c>
      <c r="X156" s="232">
        <f>W156*H156</f>
        <v>0</v>
      </c>
      <c r="Y156" s="38"/>
      <c r="Z156" s="38"/>
      <c r="AA156" s="38"/>
      <c r="AB156" s="38"/>
      <c r="AC156" s="38"/>
      <c r="AD156" s="38"/>
      <c r="AE156" s="38"/>
      <c r="AR156" s="233" t="s">
        <v>142</v>
      </c>
      <c r="AT156" s="233" t="s">
        <v>137</v>
      </c>
      <c r="AU156" s="233" t="s">
        <v>88</v>
      </c>
      <c r="AY156" s="17" t="s">
        <v>135</v>
      </c>
      <c r="BE156" s="234">
        <f>IF(O156="základní",K156,0)</f>
        <v>0</v>
      </c>
      <c r="BF156" s="234">
        <f>IF(O156="snížená",K156,0)</f>
        <v>0</v>
      </c>
      <c r="BG156" s="234">
        <f>IF(O156="zákl. přenesená",K156,0)</f>
        <v>0</v>
      </c>
      <c r="BH156" s="234">
        <f>IF(O156="sníž. přenesená",K156,0)</f>
        <v>0</v>
      </c>
      <c r="BI156" s="234">
        <f>IF(O156="nulová",K156,0)</f>
        <v>0</v>
      </c>
      <c r="BJ156" s="17" t="s">
        <v>86</v>
      </c>
      <c r="BK156" s="234">
        <f>ROUND(P156*H156,2)</f>
        <v>0</v>
      </c>
      <c r="BL156" s="17" t="s">
        <v>142</v>
      </c>
      <c r="BM156" s="233" t="s">
        <v>403</v>
      </c>
    </row>
    <row r="157" spans="1:47" s="2" customFormat="1" ht="12">
      <c r="A157" s="38"/>
      <c r="B157" s="39"/>
      <c r="C157" s="40"/>
      <c r="D157" s="235" t="s">
        <v>144</v>
      </c>
      <c r="E157" s="40"/>
      <c r="F157" s="236" t="s">
        <v>404</v>
      </c>
      <c r="G157" s="40"/>
      <c r="H157" s="40"/>
      <c r="I157" s="237"/>
      <c r="J157" s="237"/>
      <c r="K157" s="40"/>
      <c r="L157" s="40"/>
      <c r="M157" s="44"/>
      <c r="N157" s="238"/>
      <c r="O157" s="239"/>
      <c r="P157" s="91"/>
      <c r="Q157" s="91"/>
      <c r="R157" s="91"/>
      <c r="S157" s="91"/>
      <c r="T157" s="91"/>
      <c r="U157" s="91"/>
      <c r="V157" s="91"/>
      <c r="W157" s="91"/>
      <c r="X157" s="92"/>
      <c r="Y157" s="38"/>
      <c r="Z157" s="38"/>
      <c r="AA157" s="38"/>
      <c r="AB157" s="38"/>
      <c r="AC157" s="38"/>
      <c r="AD157" s="38"/>
      <c r="AE157" s="38"/>
      <c r="AT157" s="17" t="s">
        <v>144</v>
      </c>
      <c r="AU157" s="17" t="s">
        <v>88</v>
      </c>
    </row>
    <row r="158" spans="1:47" s="2" customFormat="1" ht="12">
      <c r="A158" s="38"/>
      <c r="B158" s="39"/>
      <c r="C158" s="40"/>
      <c r="D158" s="240" t="s">
        <v>146</v>
      </c>
      <c r="E158" s="40"/>
      <c r="F158" s="241" t="s">
        <v>405</v>
      </c>
      <c r="G158" s="40"/>
      <c r="H158" s="40"/>
      <c r="I158" s="237"/>
      <c r="J158" s="237"/>
      <c r="K158" s="40"/>
      <c r="L158" s="40"/>
      <c r="M158" s="44"/>
      <c r="N158" s="285"/>
      <c r="O158" s="286"/>
      <c r="P158" s="287"/>
      <c r="Q158" s="287"/>
      <c r="R158" s="287"/>
      <c r="S158" s="287"/>
      <c r="T158" s="287"/>
      <c r="U158" s="287"/>
      <c r="V158" s="287"/>
      <c r="W158" s="287"/>
      <c r="X158" s="288"/>
      <c r="Y158" s="38"/>
      <c r="Z158" s="38"/>
      <c r="AA158" s="38"/>
      <c r="AB158" s="38"/>
      <c r="AC158" s="38"/>
      <c r="AD158" s="38"/>
      <c r="AE158" s="38"/>
      <c r="AT158" s="17" t="s">
        <v>146</v>
      </c>
      <c r="AU158" s="17" t="s">
        <v>88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44"/>
      <c r="N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19:L15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M2:Z2"/>
  </mergeCells>
  <hyperlinks>
    <hyperlink ref="F125" r:id="rId1" display="https://podminky.urs.cz/item/CS_URS_2023_01/122151104"/>
    <hyperlink ref="F130" r:id="rId2" display="https://podminky.urs.cz/item/CS_URS_2023_01/162351103"/>
    <hyperlink ref="F133" r:id="rId3" display="https://podminky.urs.cz/item/CS_URS_2023_01/171251101"/>
    <hyperlink ref="F136" r:id="rId4" display="https://podminky.urs.cz/item/CS_URS_2023_01/181951112"/>
    <hyperlink ref="F142" r:id="rId5" display="https://podminky.urs.cz/item/CS_URS_2023_01/564752111"/>
    <hyperlink ref="F147" r:id="rId6" display="https://podminky.urs.cz/item/CS_URS_2023_01/564831111"/>
    <hyperlink ref="F152" r:id="rId7" display="https://podminky.urs.cz/item/CS_URS_2023_01/571907115"/>
    <hyperlink ref="F158" r:id="rId8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88</v>
      </c>
    </row>
    <row r="4" spans="2:46" s="1" customFormat="1" ht="24.95" customHeight="1">
      <c r="B4" s="20"/>
      <c r="D4" s="139" t="s">
        <v>98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OPEVNĚNÍ BŘEHŮ ŠTĚRKOVIŠTĚ V OTROKOVICÍCH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99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406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10. 9. 2020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1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26</v>
      </c>
      <c r="J20" s="144" t="s">
        <v>1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28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28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101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102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36</v>
      </c>
      <c r="E32" s="38"/>
      <c r="F32" s="38"/>
      <c r="G32" s="38"/>
      <c r="H32" s="38"/>
      <c r="I32" s="38"/>
      <c r="J32" s="38"/>
      <c r="K32" s="153">
        <f>ROUND(K118,2)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38</v>
      </c>
      <c r="G34" s="38"/>
      <c r="H34" s="38"/>
      <c r="I34" s="154" t="s">
        <v>37</v>
      </c>
      <c r="J34" s="38"/>
      <c r="K34" s="154" t="s">
        <v>39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40</v>
      </c>
      <c r="E35" s="141" t="s">
        <v>41</v>
      </c>
      <c r="F35" s="151">
        <f>ROUND((SUM(BE118:BE161)),2)</f>
        <v>0</v>
      </c>
      <c r="G35" s="38"/>
      <c r="H35" s="38"/>
      <c r="I35" s="156">
        <v>0.21</v>
      </c>
      <c r="J35" s="38"/>
      <c r="K35" s="151">
        <f>ROUND(((SUM(BE118:BE161))*I35),2)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1">
        <f>ROUND((SUM(BF118:BF161)),2)</f>
        <v>0</v>
      </c>
      <c r="G36" s="38"/>
      <c r="H36" s="38"/>
      <c r="I36" s="156">
        <v>0.15</v>
      </c>
      <c r="J36" s="38"/>
      <c r="K36" s="151">
        <f>ROUND(((SUM(BF118:BF161))*I36),2)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1">
        <f>ROUND((SUM(BG118:BG161)),2)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1">
        <f>ROUND((SUM(BH118:BH161)),2)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1">
        <f>ROUND((SUM(BI118:BI161)),2)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OPEVNĚNÍ BŘEHŮ ŠTĚRKOVIŠTĚ V OTROKOVICÍCH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- 04 - VEGETAČNÍ ÚPRAVY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Otrokovice</v>
      </c>
      <c r="G89" s="40"/>
      <c r="H89" s="40"/>
      <c r="I89" s="32" t="s">
        <v>23</v>
      </c>
      <c r="J89" s="79" t="str">
        <f>IF(J12="","",J12)</f>
        <v>10. 9. 2020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Otrokovice</v>
      </c>
      <c r="G91" s="40"/>
      <c r="H91" s="40"/>
      <c r="I91" s="32" t="s">
        <v>31</v>
      </c>
      <c r="J91" s="36" t="str">
        <f>E21</f>
        <v>VZD Invest, s.r.o.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104</v>
      </c>
      <c r="D94" s="177"/>
      <c r="E94" s="177"/>
      <c r="F94" s="177"/>
      <c r="G94" s="177"/>
      <c r="H94" s="177"/>
      <c r="I94" s="178" t="s">
        <v>105</v>
      </c>
      <c r="J94" s="178" t="s">
        <v>106</v>
      </c>
      <c r="K94" s="178" t="s">
        <v>107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108</v>
      </c>
      <c r="D96" s="40"/>
      <c r="E96" s="40"/>
      <c r="F96" s="40"/>
      <c r="G96" s="40"/>
      <c r="H96" s="40"/>
      <c r="I96" s="110">
        <f>Q118</f>
        <v>0</v>
      </c>
      <c r="J96" s="110">
        <f>R118</f>
        <v>0</v>
      </c>
      <c r="K96" s="110">
        <f>K118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80"/>
      <c r="C97" s="181"/>
      <c r="D97" s="182" t="s">
        <v>110</v>
      </c>
      <c r="E97" s="183"/>
      <c r="F97" s="183"/>
      <c r="G97" s="183"/>
      <c r="H97" s="183"/>
      <c r="I97" s="184">
        <f>Q119</f>
        <v>0</v>
      </c>
      <c r="J97" s="184">
        <f>R119</f>
        <v>0</v>
      </c>
      <c r="K97" s="184">
        <f>K119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111</v>
      </c>
      <c r="E98" s="189"/>
      <c r="F98" s="189"/>
      <c r="G98" s="189"/>
      <c r="H98" s="189"/>
      <c r="I98" s="190">
        <f>Q120</f>
        <v>0</v>
      </c>
      <c r="J98" s="190">
        <f>R120</f>
        <v>0</v>
      </c>
      <c r="K98" s="190">
        <f>K120</f>
        <v>0</v>
      </c>
      <c r="L98" s="187"/>
      <c r="M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116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17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5" t="str">
        <f>E7</f>
        <v>OPEVNĚNÍ BŘEHŮ ŠTĚRKOVIŠTĚ V OTROKOVICÍCH</v>
      </c>
      <c r="F108" s="32"/>
      <c r="G108" s="32"/>
      <c r="H108" s="32"/>
      <c r="I108" s="40"/>
      <c r="J108" s="40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99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 - 04 - VEGETAČNÍ ÚPRAVY</v>
      </c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21</v>
      </c>
      <c r="D112" s="40"/>
      <c r="E112" s="40"/>
      <c r="F112" s="27" t="str">
        <f>F12</f>
        <v>Otrokovice</v>
      </c>
      <c r="G112" s="40"/>
      <c r="H112" s="40"/>
      <c r="I112" s="32" t="s">
        <v>23</v>
      </c>
      <c r="J112" s="79" t="str">
        <f>IF(J12="","",J12)</f>
        <v>10. 9. 2020</v>
      </c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25</v>
      </c>
      <c r="D114" s="40"/>
      <c r="E114" s="40"/>
      <c r="F114" s="27" t="str">
        <f>E15</f>
        <v>Město Otrokovice</v>
      </c>
      <c r="G114" s="40"/>
      <c r="H114" s="40"/>
      <c r="I114" s="32" t="s">
        <v>31</v>
      </c>
      <c r="J114" s="36" t="str">
        <f>E21</f>
        <v>VZD Invest, s.r.o.</v>
      </c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29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 xml:space="preserve"> </v>
      </c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2"/>
      <c r="B117" s="193"/>
      <c r="C117" s="194" t="s">
        <v>117</v>
      </c>
      <c r="D117" s="195" t="s">
        <v>61</v>
      </c>
      <c r="E117" s="195" t="s">
        <v>57</v>
      </c>
      <c r="F117" s="195" t="s">
        <v>58</v>
      </c>
      <c r="G117" s="195" t="s">
        <v>118</v>
      </c>
      <c r="H117" s="195" t="s">
        <v>119</v>
      </c>
      <c r="I117" s="195" t="s">
        <v>120</v>
      </c>
      <c r="J117" s="195" t="s">
        <v>121</v>
      </c>
      <c r="K117" s="195" t="s">
        <v>107</v>
      </c>
      <c r="L117" s="196" t="s">
        <v>122</v>
      </c>
      <c r="M117" s="197"/>
      <c r="N117" s="100" t="s">
        <v>1</v>
      </c>
      <c r="O117" s="101" t="s">
        <v>40</v>
      </c>
      <c r="P117" s="101" t="s">
        <v>123</v>
      </c>
      <c r="Q117" s="101" t="s">
        <v>124</v>
      </c>
      <c r="R117" s="101" t="s">
        <v>125</v>
      </c>
      <c r="S117" s="101" t="s">
        <v>126</v>
      </c>
      <c r="T117" s="101" t="s">
        <v>127</v>
      </c>
      <c r="U117" s="101" t="s">
        <v>128</v>
      </c>
      <c r="V117" s="101" t="s">
        <v>129</v>
      </c>
      <c r="W117" s="101" t="s">
        <v>130</v>
      </c>
      <c r="X117" s="102" t="s">
        <v>131</v>
      </c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8"/>
      <c r="B118" s="39"/>
      <c r="C118" s="107" t="s">
        <v>132</v>
      </c>
      <c r="D118" s="40"/>
      <c r="E118" s="40"/>
      <c r="F118" s="40"/>
      <c r="G118" s="40"/>
      <c r="H118" s="40"/>
      <c r="I118" s="40"/>
      <c r="J118" s="40"/>
      <c r="K118" s="198">
        <f>BK118</f>
        <v>0</v>
      </c>
      <c r="L118" s="40"/>
      <c r="M118" s="44"/>
      <c r="N118" s="103"/>
      <c r="O118" s="199"/>
      <c r="P118" s="104"/>
      <c r="Q118" s="200">
        <f>Q119</f>
        <v>0</v>
      </c>
      <c r="R118" s="200">
        <f>R119</f>
        <v>0</v>
      </c>
      <c r="S118" s="104"/>
      <c r="T118" s="201">
        <f>T119</f>
        <v>0</v>
      </c>
      <c r="U118" s="104"/>
      <c r="V118" s="201">
        <f>V119</f>
        <v>0</v>
      </c>
      <c r="W118" s="104"/>
      <c r="X118" s="202">
        <f>X119</f>
        <v>0</v>
      </c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109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77</v>
      </c>
      <c r="E119" s="207" t="s">
        <v>133</v>
      </c>
      <c r="F119" s="207" t="s">
        <v>134</v>
      </c>
      <c r="G119" s="205"/>
      <c r="H119" s="205"/>
      <c r="I119" s="208"/>
      <c r="J119" s="208"/>
      <c r="K119" s="209">
        <f>BK119</f>
        <v>0</v>
      </c>
      <c r="L119" s="205"/>
      <c r="M119" s="210"/>
      <c r="N119" s="211"/>
      <c r="O119" s="212"/>
      <c r="P119" s="212"/>
      <c r="Q119" s="213">
        <f>Q120</f>
        <v>0</v>
      </c>
      <c r="R119" s="213">
        <f>R120</f>
        <v>0</v>
      </c>
      <c r="S119" s="212"/>
      <c r="T119" s="214">
        <f>T120</f>
        <v>0</v>
      </c>
      <c r="U119" s="212"/>
      <c r="V119" s="214">
        <f>V120</f>
        <v>0</v>
      </c>
      <c r="W119" s="212"/>
      <c r="X119" s="215">
        <f>X120</f>
        <v>0</v>
      </c>
      <c r="Y119" s="12"/>
      <c r="Z119" s="12"/>
      <c r="AA119" s="12"/>
      <c r="AB119" s="12"/>
      <c r="AC119" s="12"/>
      <c r="AD119" s="12"/>
      <c r="AE119" s="12"/>
      <c r="AR119" s="216" t="s">
        <v>86</v>
      </c>
      <c r="AT119" s="217" t="s">
        <v>77</v>
      </c>
      <c r="AU119" s="217" t="s">
        <v>78</v>
      </c>
      <c r="AY119" s="216" t="s">
        <v>135</v>
      </c>
      <c r="BK119" s="218">
        <f>BK120</f>
        <v>0</v>
      </c>
    </row>
    <row r="120" spans="1:63" s="12" customFormat="1" ht="22.8" customHeight="1">
      <c r="A120" s="12"/>
      <c r="B120" s="204"/>
      <c r="C120" s="205"/>
      <c r="D120" s="206" t="s">
        <v>77</v>
      </c>
      <c r="E120" s="219" t="s">
        <v>86</v>
      </c>
      <c r="F120" s="219" t="s">
        <v>136</v>
      </c>
      <c r="G120" s="205"/>
      <c r="H120" s="205"/>
      <c r="I120" s="208"/>
      <c r="J120" s="208"/>
      <c r="K120" s="220">
        <f>BK120</f>
        <v>0</v>
      </c>
      <c r="L120" s="205"/>
      <c r="M120" s="210"/>
      <c r="N120" s="211"/>
      <c r="O120" s="212"/>
      <c r="P120" s="212"/>
      <c r="Q120" s="213">
        <f>SUM(Q121:Q161)</f>
        <v>0</v>
      </c>
      <c r="R120" s="213">
        <f>SUM(R121:R161)</f>
        <v>0</v>
      </c>
      <c r="S120" s="212"/>
      <c r="T120" s="214">
        <f>SUM(T121:T161)</f>
        <v>0</v>
      </c>
      <c r="U120" s="212"/>
      <c r="V120" s="214">
        <f>SUM(V121:V161)</f>
        <v>0</v>
      </c>
      <c r="W120" s="212"/>
      <c r="X120" s="215">
        <f>SUM(X121:X161)</f>
        <v>0</v>
      </c>
      <c r="Y120" s="12"/>
      <c r="Z120" s="12"/>
      <c r="AA120" s="12"/>
      <c r="AB120" s="12"/>
      <c r="AC120" s="12"/>
      <c r="AD120" s="12"/>
      <c r="AE120" s="12"/>
      <c r="AR120" s="216" t="s">
        <v>86</v>
      </c>
      <c r="AT120" s="217" t="s">
        <v>77</v>
      </c>
      <c r="AU120" s="217" t="s">
        <v>86</v>
      </c>
      <c r="AY120" s="216" t="s">
        <v>135</v>
      </c>
      <c r="BK120" s="218">
        <f>SUM(BK121:BK161)</f>
        <v>0</v>
      </c>
    </row>
    <row r="121" spans="1:65" s="2" customFormat="1" ht="37.8" customHeight="1">
      <c r="A121" s="38"/>
      <c r="B121" s="39"/>
      <c r="C121" s="221" t="s">
        <v>86</v>
      </c>
      <c r="D121" s="221" t="s">
        <v>137</v>
      </c>
      <c r="E121" s="222" t="s">
        <v>407</v>
      </c>
      <c r="F121" s="223" t="s">
        <v>408</v>
      </c>
      <c r="G121" s="224" t="s">
        <v>154</v>
      </c>
      <c r="H121" s="225">
        <v>88</v>
      </c>
      <c r="I121" s="226"/>
      <c r="J121" s="226"/>
      <c r="K121" s="227">
        <f>ROUND(P121*H121,2)</f>
        <v>0</v>
      </c>
      <c r="L121" s="223" t="s">
        <v>141</v>
      </c>
      <c r="M121" s="44"/>
      <c r="N121" s="228" t="s">
        <v>1</v>
      </c>
      <c r="O121" s="229" t="s">
        <v>41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91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38"/>
      <c r="Z121" s="38"/>
      <c r="AA121" s="38"/>
      <c r="AB121" s="38"/>
      <c r="AC121" s="38"/>
      <c r="AD121" s="38"/>
      <c r="AE121" s="38"/>
      <c r="AR121" s="233" t="s">
        <v>142</v>
      </c>
      <c r="AT121" s="233" t="s">
        <v>137</v>
      </c>
      <c r="AU121" s="233" t="s">
        <v>88</v>
      </c>
      <c r="AY121" s="17" t="s">
        <v>135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7" t="s">
        <v>86</v>
      </c>
      <c r="BK121" s="234">
        <f>ROUND(P121*H121,2)</f>
        <v>0</v>
      </c>
      <c r="BL121" s="17" t="s">
        <v>142</v>
      </c>
      <c r="BM121" s="233" t="s">
        <v>409</v>
      </c>
    </row>
    <row r="122" spans="1:47" s="2" customFormat="1" ht="12">
      <c r="A122" s="38"/>
      <c r="B122" s="39"/>
      <c r="C122" s="40"/>
      <c r="D122" s="235" t="s">
        <v>144</v>
      </c>
      <c r="E122" s="40"/>
      <c r="F122" s="236" t="s">
        <v>410</v>
      </c>
      <c r="G122" s="40"/>
      <c r="H122" s="40"/>
      <c r="I122" s="237"/>
      <c r="J122" s="237"/>
      <c r="K122" s="40"/>
      <c r="L122" s="40"/>
      <c r="M122" s="44"/>
      <c r="N122" s="238"/>
      <c r="O122" s="239"/>
      <c r="P122" s="91"/>
      <c r="Q122" s="91"/>
      <c r="R122" s="91"/>
      <c r="S122" s="91"/>
      <c r="T122" s="91"/>
      <c r="U122" s="91"/>
      <c r="V122" s="91"/>
      <c r="W122" s="91"/>
      <c r="X122" s="92"/>
      <c r="Y122" s="38"/>
      <c r="Z122" s="38"/>
      <c r="AA122" s="38"/>
      <c r="AB122" s="38"/>
      <c r="AC122" s="38"/>
      <c r="AD122" s="38"/>
      <c r="AE122" s="38"/>
      <c r="AT122" s="17" t="s">
        <v>144</v>
      </c>
      <c r="AU122" s="17" t="s">
        <v>88</v>
      </c>
    </row>
    <row r="123" spans="1:47" s="2" customFormat="1" ht="12">
      <c r="A123" s="38"/>
      <c r="B123" s="39"/>
      <c r="C123" s="40"/>
      <c r="D123" s="240" t="s">
        <v>146</v>
      </c>
      <c r="E123" s="40"/>
      <c r="F123" s="241" t="s">
        <v>411</v>
      </c>
      <c r="G123" s="40"/>
      <c r="H123" s="40"/>
      <c r="I123" s="237"/>
      <c r="J123" s="237"/>
      <c r="K123" s="40"/>
      <c r="L123" s="40"/>
      <c r="M123" s="44"/>
      <c r="N123" s="238"/>
      <c r="O123" s="239"/>
      <c r="P123" s="91"/>
      <c r="Q123" s="91"/>
      <c r="R123" s="91"/>
      <c r="S123" s="91"/>
      <c r="T123" s="91"/>
      <c r="U123" s="91"/>
      <c r="V123" s="91"/>
      <c r="W123" s="91"/>
      <c r="X123" s="92"/>
      <c r="Y123" s="38"/>
      <c r="Z123" s="38"/>
      <c r="AA123" s="38"/>
      <c r="AB123" s="38"/>
      <c r="AC123" s="38"/>
      <c r="AD123" s="38"/>
      <c r="AE123" s="38"/>
      <c r="AT123" s="17" t="s">
        <v>146</v>
      </c>
      <c r="AU123" s="17" t="s">
        <v>88</v>
      </c>
    </row>
    <row r="124" spans="1:65" s="2" customFormat="1" ht="24.15" customHeight="1">
      <c r="A124" s="38"/>
      <c r="B124" s="39"/>
      <c r="C124" s="221" t="s">
        <v>88</v>
      </c>
      <c r="D124" s="221" t="s">
        <v>137</v>
      </c>
      <c r="E124" s="222" t="s">
        <v>412</v>
      </c>
      <c r="F124" s="223" t="s">
        <v>413</v>
      </c>
      <c r="G124" s="224" t="s">
        <v>229</v>
      </c>
      <c r="H124" s="225">
        <v>15</v>
      </c>
      <c r="I124" s="226"/>
      <c r="J124" s="226"/>
      <c r="K124" s="227">
        <f>ROUND(P124*H124,2)</f>
        <v>0</v>
      </c>
      <c r="L124" s="223" t="s">
        <v>141</v>
      </c>
      <c r="M124" s="44"/>
      <c r="N124" s="228" t="s">
        <v>1</v>
      </c>
      <c r="O124" s="229" t="s">
        <v>41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91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38"/>
      <c r="Z124" s="38"/>
      <c r="AA124" s="38"/>
      <c r="AB124" s="38"/>
      <c r="AC124" s="38"/>
      <c r="AD124" s="38"/>
      <c r="AE124" s="38"/>
      <c r="AR124" s="233" t="s">
        <v>142</v>
      </c>
      <c r="AT124" s="233" t="s">
        <v>137</v>
      </c>
      <c r="AU124" s="233" t="s">
        <v>88</v>
      </c>
      <c r="AY124" s="17" t="s">
        <v>135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7" t="s">
        <v>86</v>
      </c>
      <c r="BK124" s="234">
        <f>ROUND(P124*H124,2)</f>
        <v>0</v>
      </c>
      <c r="BL124" s="17" t="s">
        <v>142</v>
      </c>
      <c r="BM124" s="233" t="s">
        <v>414</v>
      </c>
    </row>
    <row r="125" spans="1:47" s="2" customFormat="1" ht="12">
      <c r="A125" s="38"/>
      <c r="B125" s="39"/>
      <c r="C125" s="40"/>
      <c r="D125" s="235" t="s">
        <v>144</v>
      </c>
      <c r="E125" s="40"/>
      <c r="F125" s="236" t="s">
        <v>415</v>
      </c>
      <c r="G125" s="40"/>
      <c r="H125" s="40"/>
      <c r="I125" s="237"/>
      <c r="J125" s="237"/>
      <c r="K125" s="40"/>
      <c r="L125" s="40"/>
      <c r="M125" s="44"/>
      <c r="N125" s="238"/>
      <c r="O125" s="239"/>
      <c r="P125" s="91"/>
      <c r="Q125" s="91"/>
      <c r="R125" s="91"/>
      <c r="S125" s="91"/>
      <c r="T125" s="91"/>
      <c r="U125" s="91"/>
      <c r="V125" s="91"/>
      <c r="W125" s="91"/>
      <c r="X125" s="92"/>
      <c r="Y125" s="38"/>
      <c r="Z125" s="38"/>
      <c r="AA125" s="38"/>
      <c r="AB125" s="38"/>
      <c r="AC125" s="38"/>
      <c r="AD125" s="38"/>
      <c r="AE125" s="38"/>
      <c r="AT125" s="17" t="s">
        <v>144</v>
      </c>
      <c r="AU125" s="17" t="s">
        <v>88</v>
      </c>
    </row>
    <row r="126" spans="1:47" s="2" customFormat="1" ht="12">
      <c r="A126" s="38"/>
      <c r="B126" s="39"/>
      <c r="C126" s="40"/>
      <c r="D126" s="240" t="s">
        <v>146</v>
      </c>
      <c r="E126" s="40"/>
      <c r="F126" s="241" t="s">
        <v>416</v>
      </c>
      <c r="G126" s="40"/>
      <c r="H126" s="40"/>
      <c r="I126" s="237"/>
      <c r="J126" s="237"/>
      <c r="K126" s="40"/>
      <c r="L126" s="40"/>
      <c r="M126" s="44"/>
      <c r="N126" s="238"/>
      <c r="O126" s="239"/>
      <c r="P126" s="91"/>
      <c r="Q126" s="91"/>
      <c r="R126" s="91"/>
      <c r="S126" s="91"/>
      <c r="T126" s="91"/>
      <c r="U126" s="91"/>
      <c r="V126" s="91"/>
      <c r="W126" s="91"/>
      <c r="X126" s="92"/>
      <c r="Y126" s="38"/>
      <c r="Z126" s="38"/>
      <c r="AA126" s="38"/>
      <c r="AB126" s="38"/>
      <c r="AC126" s="38"/>
      <c r="AD126" s="38"/>
      <c r="AE126" s="38"/>
      <c r="AT126" s="17" t="s">
        <v>146</v>
      </c>
      <c r="AU126" s="17" t="s">
        <v>88</v>
      </c>
    </row>
    <row r="127" spans="1:65" s="2" customFormat="1" ht="24.15" customHeight="1">
      <c r="A127" s="38"/>
      <c r="B127" s="39"/>
      <c r="C127" s="221" t="s">
        <v>151</v>
      </c>
      <c r="D127" s="221" t="s">
        <v>137</v>
      </c>
      <c r="E127" s="222" t="s">
        <v>417</v>
      </c>
      <c r="F127" s="223" t="s">
        <v>418</v>
      </c>
      <c r="G127" s="224" t="s">
        <v>229</v>
      </c>
      <c r="H127" s="225">
        <v>17</v>
      </c>
      <c r="I127" s="226"/>
      <c r="J127" s="226"/>
      <c r="K127" s="227">
        <f>ROUND(P127*H127,2)</f>
        <v>0</v>
      </c>
      <c r="L127" s="223" t="s">
        <v>141</v>
      </c>
      <c r="M127" s="44"/>
      <c r="N127" s="228" t="s">
        <v>1</v>
      </c>
      <c r="O127" s="229" t="s">
        <v>41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91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38"/>
      <c r="Z127" s="38"/>
      <c r="AA127" s="38"/>
      <c r="AB127" s="38"/>
      <c r="AC127" s="38"/>
      <c r="AD127" s="38"/>
      <c r="AE127" s="38"/>
      <c r="AR127" s="233" t="s">
        <v>142</v>
      </c>
      <c r="AT127" s="233" t="s">
        <v>137</v>
      </c>
      <c r="AU127" s="233" t="s">
        <v>88</v>
      </c>
      <c r="AY127" s="17" t="s">
        <v>135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7" t="s">
        <v>86</v>
      </c>
      <c r="BK127" s="234">
        <f>ROUND(P127*H127,2)</f>
        <v>0</v>
      </c>
      <c r="BL127" s="17" t="s">
        <v>142</v>
      </c>
      <c r="BM127" s="233" t="s">
        <v>419</v>
      </c>
    </row>
    <row r="128" spans="1:47" s="2" customFormat="1" ht="12">
      <c r="A128" s="38"/>
      <c r="B128" s="39"/>
      <c r="C128" s="40"/>
      <c r="D128" s="235" t="s">
        <v>144</v>
      </c>
      <c r="E128" s="40"/>
      <c r="F128" s="236" t="s">
        <v>420</v>
      </c>
      <c r="G128" s="40"/>
      <c r="H128" s="40"/>
      <c r="I128" s="237"/>
      <c r="J128" s="237"/>
      <c r="K128" s="40"/>
      <c r="L128" s="40"/>
      <c r="M128" s="44"/>
      <c r="N128" s="238"/>
      <c r="O128" s="239"/>
      <c r="P128" s="91"/>
      <c r="Q128" s="91"/>
      <c r="R128" s="91"/>
      <c r="S128" s="91"/>
      <c r="T128" s="91"/>
      <c r="U128" s="91"/>
      <c r="V128" s="91"/>
      <c r="W128" s="91"/>
      <c r="X128" s="92"/>
      <c r="Y128" s="38"/>
      <c r="Z128" s="38"/>
      <c r="AA128" s="38"/>
      <c r="AB128" s="38"/>
      <c r="AC128" s="38"/>
      <c r="AD128" s="38"/>
      <c r="AE128" s="38"/>
      <c r="AT128" s="17" t="s">
        <v>144</v>
      </c>
      <c r="AU128" s="17" t="s">
        <v>88</v>
      </c>
    </row>
    <row r="129" spans="1:47" s="2" customFormat="1" ht="12">
      <c r="A129" s="38"/>
      <c r="B129" s="39"/>
      <c r="C129" s="40"/>
      <c r="D129" s="240" t="s">
        <v>146</v>
      </c>
      <c r="E129" s="40"/>
      <c r="F129" s="241" t="s">
        <v>421</v>
      </c>
      <c r="G129" s="40"/>
      <c r="H129" s="40"/>
      <c r="I129" s="237"/>
      <c r="J129" s="237"/>
      <c r="K129" s="40"/>
      <c r="L129" s="40"/>
      <c r="M129" s="44"/>
      <c r="N129" s="238"/>
      <c r="O129" s="239"/>
      <c r="P129" s="91"/>
      <c r="Q129" s="91"/>
      <c r="R129" s="91"/>
      <c r="S129" s="91"/>
      <c r="T129" s="91"/>
      <c r="U129" s="91"/>
      <c r="V129" s="91"/>
      <c r="W129" s="91"/>
      <c r="X129" s="92"/>
      <c r="Y129" s="38"/>
      <c r="Z129" s="38"/>
      <c r="AA129" s="38"/>
      <c r="AB129" s="38"/>
      <c r="AC129" s="38"/>
      <c r="AD129" s="38"/>
      <c r="AE129" s="38"/>
      <c r="AT129" s="17" t="s">
        <v>146</v>
      </c>
      <c r="AU129" s="17" t="s">
        <v>88</v>
      </c>
    </row>
    <row r="130" spans="1:65" s="2" customFormat="1" ht="24.15" customHeight="1">
      <c r="A130" s="38"/>
      <c r="B130" s="39"/>
      <c r="C130" s="221" t="s">
        <v>142</v>
      </c>
      <c r="D130" s="221" t="s">
        <v>137</v>
      </c>
      <c r="E130" s="222" t="s">
        <v>422</v>
      </c>
      <c r="F130" s="223" t="s">
        <v>423</v>
      </c>
      <c r="G130" s="224" t="s">
        <v>229</v>
      </c>
      <c r="H130" s="225">
        <v>12</v>
      </c>
      <c r="I130" s="226"/>
      <c r="J130" s="226"/>
      <c r="K130" s="227">
        <f>ROUND(P130*H130,2)</f>
        <v>0</v>
      </c>
      <c r="L130" s="223" t="s">
        <v>141</v>
      </c>
      <c r="M130" s="44"/>
      <c r="N130" s="228" t="s">
        <v>1</v>
      </c>
      <c r="O130" s="229" t="s">
        <v>41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91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38"/>
      <c r="Z130" s="38"/>
      <c r="AA130" s="38"/>
      <c r="AB130" s="38"/>
      <c r="AC130" s="38"/>
      <c r="AD130" s="38"/>
      <c r="AE130" s="38"/>
      <c r="AR130" s="233" t="s">
        <v>142</v>
      </c>
      <c r="AT130" s="233" t="s">
        <v>137</v>
      </c>
      <c r="AU130" s="233" t="s">
        <v>88</v>
      </c>
      <c r="AY130" s="17" t="s">
        <v>135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7" t="s">
        <v>86</v>
      </c>
      <c r="BK130" s="234">
        <f>ROUND(P130*H130,2)</f>
        <v>0</v>
      </c>
      <c r="BL130" s="17" t="s">
        <v>142</v>
      </c>
      <c r="BM130" s="233" t="s">
        <v>424</v>
      </c>
    </row>
    <row r="131" spans="1:47" s="2" customFormat="1" ht="12">
      <c r="A131" s="38"/>
      <c r="B131" s="39"/>
      <c r="C131" s="40"/>
      <c r="D131" s="235" t="s">
        <v>144</v>
      </c>
      <c r="E131" s="40"/>
      <c r="F131" s="236" t="s">
        <v>425</v>
      </c>
      <c r="G131" s="40"/>
      <c r="H131" s="40"/>
      <c r="I131" s="237"/>
      <c r="J131" s="237"/>
      <c r="K131" s="40"/>
      <c r="L131" s="40"/>
      <c r="M131" s="44"/>
      <c r="N131" s="238"/>
      <c r="O131" s="239"/>
      <c r="P131" s="91"/>
      <c r="Q131" s="91"/>
      <c r="R131" s="91"/>
      <c r="S131" s="91"/>
      <c r="T131" s="91"/>
      <c r="U131" s="91"/>
      <c r="V131" s="91"/>
      <c r="W131" s="91"/>
      <c r="X131" s="92"/>
      <c r="Y131" s="38"/>
      <c r="Z131" s="38"/>
      <c r="AA131" s="38"/>
      <c r="AB131" s="38"/>
      <c r="AC131" s="38"/>
      <c r="AD131" s="38"/>
      <c r="AE131" s="38"/>
      <c r="AT131" s="17" t="s">
        <v>144</v>
      </c>
      <c r="AU131" s="17" t="s">
        <v>88</v>
      </c>
    </row>
    <row r="132" spans="1:47" s="2" customFormat="1" ht="12">
      <c r="A132" s="38"/>
      <c r="B132" s="39"/>
      <c r="C132" s="40"/>
      <c r="D132" s="240" t="s">
        <v>146</v>
      </c>
      <c r="E132" s="40"/>
      <c r="F132" s="241" t="s">
        <v>426</v>
      </c>
      <c r="G132" s="40"/>
      <c r="H132" s="40"/>
      <c r="I132" s="237"/>
      <c r="J132" s="237"/>
      <c r="K132" s="40"/>
      <c r="L132" s="40"/>
      <c r="M132" s="44"/>
      <c r="N132" s="238"/>
      <c r="O132" s="239"/>
      <c r="P132" s="91"/>
      <c r="Q132" s="91"/>
      <c r="R132" s="91"/>
      <c r="S132" s="91"/>
      <c r="T132" s="91"/>
      <c r="U132" s="91"/>
      <c r="V132" s="91"/>
      <c r="W132" s="91"/>
      <c r="X132" s="92"/>
      <c r="Y132" s="38"/>
      <c r="Z132" s="38"/>
      <c r="AA132" s="38"/>
      <c r="AB132" s="38"/>
      <c r="AC132" s="38"/>
      <c r="AD132" s="38"/>
      <c r="AE132" s="38"/>
      <c r="AT132" s="17" t="s">
        <v>146</v>
      </c>
      <c r="AU132" s="17" t="s">
        <v>88</v>
      </c>
    </row>
    <row r="133" spans="1:65" s="2" customFormat="1" ht="24.15" customHeight="1">
      <c r="A133" s="38"/>
      <c r="B133" s="39"/>
      <c r="C133" s="221" t="s">
        <v>173</v>
      </c>
      <c r="D133" s="221" t="s">
        <v>137</v>
      </c>
      <c r="E133" s="222" t="s">
        <v>427</v>
      </c>
      <c r="F133" s="223" t="s">
        <v>428</v>
      </c>
      <c r="G133" s="224" t="s">
        <v>229</v>
      </c>
      <c r="H133" s="225">
        <v>1</v>
      </c>
      <c r="I133" s="226"/>
      <c r="J133" s="226"/>
      <c r="K133" s="227">
        <f>ROUND(P133*H133,2)</f>
        <v>0</v>
      </c>
      <c r="L133" s="223" t="s">
        <v>141</v>
      </c>
      <c r="M133" s="44"/>
      <c r="N133" s="228" t="s">
        <v>1</v>
      </c>
      <c r="O133" s="229" t="s">
        <v>41</v>
      </c>
      <c r="P133" s="230">
        <f>I133+J133</f>
        <v>0</v>
      </c>
      <c r="Q133" s="230">
        <f>ROUND(I133*H133,2)</f>
        <v>0</v>
      </c>
      <c r="R133" s="230">
        <f>ROUND(J133*H133,2)</f>
        <v>0</v>
      </c>
      <c r="S133" s="91"/>
      <c r="T133" s="231">
        <f>S133*H133</f>
        <v>0</v>
      </c>
      <c r="U133" s="231">
        <v>0</v>
      </c>
      <c r="V133" s="231">
        <f>U133*H133</f>
        <v>0</v>
      </c>
      <c r="W133" s="231">
        <v>0</v>
      </c>
      <c r="X133" s="232">
        <f>W133*H133</f>
        <v>0</v>
      </c>
      <c r="Y133" s="38"/>
      <c r="Z133" s="38"/>
      <c r="AA133" s="38"/>
      <c r="AB133" s="38"/>
      <c r="AC133" s="38"/>
      <c r="AD133" s="38"/>
      <c r="AE133" s="38"/>
      <c r="AR133" s="233" t="s">
        <v>142</v>
      </c>
      <c r="AT133" s="233" t="s">
        <v>137</v>
      </c>
      <c r="AU133" s="233" t="s">
        <v>88</v>
      </c>
      <c r="AY133" s="17" t="s">
        <v>135</v>
      </c>
      <c r="BE133" s="234">
        <f>IF(O133="základní",K133,0)</f>
        <v>0</v>
      </c>
      <c r="BF133" s="234">
        <f>IF(O133="snížená",K133,0)</f>
        <v>0</v>
      </c>
      <c r="BG133" s="234">
        <f>IF(O133="zákl. přenesená",K133,0)</f>
        <v>0</v>
      </c>
      <c r="BH133" s="234">
        <f>IF(O133="sníž. přenesená",K133,0)</f>
        <v>0</v>
      </c>
      <c r="BI133" s="234">
        <f>IF(O133="nulová",K133,0)</f>
        <v>0</v>
      </c>
      <c r="BJ133" s="17" t="s">
        <v>86</v>
      </c>
      <c r="BK133" s="234">
        <f>ROUND(P133*H133,2)</f>
        <v>0</v>
      </c>
      <c r="BL133" s="17" t="s">
        <v>142</v>
      </c>
      <c r="BM133" s="233" t="s">
        <v>429</v>
      </c>
    </row>
    <row r="134" spans="1:47" s="2" customFormat="1" ht="12">
      <c r="A134" s="38"/>
      <c r="B134" s="39"/>
      <c r="C134" s="40"/>
      <c r="D134" s="235" t="s">
        <v>144</v>
      </c>
      <c r="E134" s="40"/>
      <c r="F134" s="236" t="s">
        <v>430</v>
      </c>
      <c r="G134" s="40"/>
      <c r="H134" s="40"/>
      <c r="I134" s="237"/>
      <c r="J134" s="237"/>
      <c r="K134" s="40"/>
      <c r="L134" s="40"/>
      <c r="M134" s="44"/>
      <c r="N134" s="238"/>
      <c r="O134" s="239"/>
      <c r="P134" s="91"/>
      <c r="Q134" s="91"/>
      <c r="R134" s="91"/>
      <c r="S134" s="91"/>
      <c r="T134" s="91"/>
      <c r="U134" s="91"/>
      <c r="V134" s="91"/>
      <c r="W134" s="91"/>
      <c r="X134" s="92"/>
      <c r="Y134" s="38"/>
      <c r="Z134" s="38"/>
      <c r="AA134" s="38"/>
      <c r="AB134" s="38"/>
      <c r="AC134" s="38"/>
      <c r="AD134" s="38"/>
      <c r="AE134" s="38"/>
      <c r="AT134" s="17" t="s">
        <v>144</v>
      </c>
      <c r="AU134" s="17" t="s">
        <v>88</v>
      </c>
    </row>
    <row r="135" spans="1:47" s="2" customFormat="1" ht="12">
      <c r="A135" s="38"/>
      <c r="B135" s="39"/>
      <c r="C135" s="40"/>
      <c r="D135" s="240" t="s">
        <v>146</v>
      </c>
      <c r="E135" s="40"/>
      <c r="F135" s="241" t="s">
        <v>431</v>
      </c>
      <c r="G135" s="40"/>
      <c r="H135" s="40"/>
      <c r="I135" s="237"/>
      <c r="J135" s="237"/>
      <c r="K135" s="40"/>
      <c r="L135" s="40"/>
      <c r="M135" s="44"/>
      <c r="N135" s="238"/>
      <c r="O135" s="239"/>
      <c r="P135" s="91"/>
      <c r="Q135" s="91"/>
      <c r="R135" s="91"/>
      <c r="S135" s="91"/>
      <c r="T135" s="91"/>
      <c r="U135" s="91"/>
      <c r="V135" s="91"/>
      <c r="W135" s="91"/>
      <c r="X135" s="92"/>
      <c r="Y135" s="38"/>
      <c r="Z135" s="38"/>
      <c r="AA135" s="38"/>
      <c r="AB135" s="38"/>
      <c r="AC135" s="38"/>
      <c r="AD135" s="38"/>
      <c r="AE135" s="38"/>
      <c r="AT135" s="17" t="s">
        <v>146</v>
      </c>
      <c r="AU135" s="17" t="s">
        <v>88</v>
      </c>
    </row>
    <row r="136" spans="1:65" s="2" customFormat="1" ht="12">
      <c r="A136" s="38"/>
      <c r="B136" s="39"/>
      <c r="C136" s="221" t="s">
        <v>178</v>
      </c>
      <c r="D136" s="221" t="s">
        <v>137</v>
      </c>
      <c r="E136" s="222" t="s">
        <v>432</v>
      </c>
      <c r="F136" s="223" t="s">
        <v>433</v>
      </c>
      <c r="G136" s="224" t="s">
        <v>229</v>
      </c>
      <c r="H136" s="225">
        <v>15</v>
      </c>
      <c r="I136" s="226"/>
      <c r="J136" s="226"/>
      <c r="K136" s="227">
        <f>ROUND(P136*H136,2)</f>
        <v>0</v>
      </c>
      <c r="L136" s="223" t="s">
        <v>141</v>
      </c>
      <c r="M136" s="44"/>
      <c r="N136" s="228" t="s">
        <v>1</v>
      </c>
      <c r="O136" s="229" t="s">
        <v>41</v>
      </c>
      <c r="P136" s="230">
        <f>I136+J136</f>
        <v>0</v>
      </c>
      <c r="Q136" s="230">
        <f>ROUND(I136*H136,2)</f>
        <v>0</v>
      </c>
      <c r="R136" s="230">
        <f>ROUND(J136*H136,2)</f>
        <v>0</v>
      </c>
      <c r="S136" s="91"/>
      <c r="T136" s="231">
        <f>S136*H136</f>
        <v>0</v>
      </c>
      <c r="U136" s="231">
        <v>0</v>
      </c>
      <c r="V136" s="231">
        <f>U136*H136</f>
        <v>0</v>
      </c>
      <c r="W136" s="231">
        <v>0</v>
      </c>
      <c r="X136" s="232">
        <f>W136*H136</f>
        <v>0</v>
      </c>
      <c r="Y136" s="38"/>
      <c r="Z136" s="38"/>
      <c r="AA136" s="38"/>
      <c r="AB136" s="38"/>
      <c r="AC136" s="38"/>
      <c r="AD136" s="38"/>
      <c r="AE136" s="38"/>
      <c r="AR136" s="233" t="s">
        <v>142</v>
      </c>
      <c r="AT136" s="233" t="s">
        <v>137</v>
      </c>
      <c r="AU136" s="233" t="s">
        <v>88</v>
      </c>
      <c r="AY136" s="17" t="s">
        <v>135</v>
      </c>
      <c r="BE136" s="234">
        <f>IF(O136="základní",K136,0)</f>
        <v>0</v>
      </c>
      <c r="BF136" s="234">
        <f>IF(O136="snížená",K136,0)</f>
        <v>0</v>
      </c>
      <c r="BG136" s="234">
        <f>IF(O136="zákl. přenesená",K136,0)</f>
        <v>0</v>
      </c>
      <c r="BH136" s="234">
        <f>IF(O136="sníž. přenesená",K136,0)</f>
        <v>0</v>
      </c>
      <c r="BI136" s="234">
        <f>IF(O136="nulová",K136,0)</f>
        <v>0</v>
      </c>
      <c r="BJ136" s="17" t="s">
        <v>86</v>
      </c>
      <c r="BK136" s="234">
        <f>ROUND(P136*H136,2)</f>
        <v>0</v>
      </c>
      <c r="BL136" s="17" t="s">
        <v>142</v>
      </c>
      <c r="BM136" s="233" t="s">
        <v>434</v>
      </c>
    </row>
    <row r="137" spans="1:47" s="2" customFormat="1" ht="12">
      <c r="A137" s="38"/>
      <c r="B137" s="39"/>
      <c r="C137" s="40"/>
      <c r="D137" s="235" t="s">
        <v>144</v>
      </c>
      <c r="E137" s="40"/>
      <c r="F137" s="236" t="s">
        <v>435</v>
      </c>
      <c r="G137" s="40"/>
      <c r="H137" s="40"/>
      <c r="I137" s="237"/>
      <c r="J137" s="237"/>
      <c r="K137" s="40"/>
      <c r="L137" s="40"/>
      <c r="M137" s="44"/>
      <c r="N137" s="238"/>
      <c r="O137" s="239"/>
      <c r="P137" s="91"/>
      <c r="Q137" s="91"/>
      <c r="R137" s="91"/>
      <c r="S137" s="91"/>
      <c r="T137" s="91"/>
      <c r="U137" s="91"/>
      <c r="V137" s="91"/>
      <c r="W137" s="91"/>
      <c r="X137" s="92"/>
      <c r="Y137" s="38"/>
      <c r="Z137" s="38"/>
      <c r="AA137" s="38"/>
      <c r="AB137" s="38"/>
      <c r="AC137" s="38"/>
      <c r="AD137" s="38"/>
      <c r="AE137" s="38"/>
      <c r="AT137" s="17" t="s">
        <v>144</v>
      </c>
      <c r="AU137" s="17" t="s">
        <v>88</v>
      </c>
    </row>
    <row r="138" spans="1:47" s="2" customFormat="1" ht="12">
      <c r="A138" s="38"/>
      <c r="B138" s="39"/>
      <c r="C138" s="40"/>
      <c r="D138" s="240" t="s">
        <v>146</v>
      </c>
      <c r="E138" s="40"/>
      <c r="F138" s="241" t="s">
        <v>436</v>
      </c>
      <c r="G138" s="40"/>
      <c r="H138" s="40"/>
      <c r="I138" s="237"/>
      <c r="J138" s="237"/>
      <c r="K138" s="40"/>
      <c r="L138" s="40"/>
      <c r="M138" s="44"/>
      <c r="N138" s="238"/>
      <c r="O138" s="239"/>
      <c r="P138" s="91"/>
      <c r="Q138" s="91"/>
      <c r="R138" s="91"/>
      <c r="S138" s="91"/>
      <c r="T138" s="91"/>
      <c r="U138" s="91"/>
      <c r="V138" s="91"/>
      <c r="W138" s="91"/>
      <c r="X138" s="92"/>
      <c r="Y138" s="38"/>
      <c r="Z138" s="38"/>
      <c r="AA138" s="38"/>
      <c r="AB138" s="38"/>
      <c r="AC138" s="38"/>
      <c r="AD138" s="38"/>
      <c r="AE138" s="38"/>
      <c r="AT138" s="17" t="s">
        <v>146</v>
      </c>
      <c r="AU138" s="17" t="s">
        <v>88</v>
      </c>
    </row>
    <row r="139" spans="1:65" s="2" customFormat="1" ht="12">
      <c r="A139" s="38"/>
      <c r="B139" s="39"/>
      <c r="C139" s="221" t="s">
        <v>186</v>
      </c>
      <c r="D139" s="221" t="s">
        <v>137</v>
      </c>
      <c r="E139" s="222" t="s">
        <v>437</v>
      </c>
      <c r="F139" s="223" t="s">
        <v>438</v>
      </c>
      <c r="G139" s="224" t="s">
        <v>229</v>
      </c>
      <c r="H139" s="225">
        <v>17</v>
      </c>
      <c r="I139" s="226"/>
      <c r="J139" s="226"/>
      <c r="K139" s="227">
        <f>ROUND(P139*H139,2)</f>
        <v>0</v>
      </c>
      <c r="L139" s="223" t="s">
        <v>141</v>
      </c>
      <c r="M139" s="44"/>
      <c r="N139" s="228" t="s">
        <v>1</v>
      </c>
      <c r="O139" s="229" t="s">
        <v>41</v>
      </c>
      <c r="P139" s="230">
        <f>I139+J139</f>
        <v>0</v>
      </c>
      <c r="Q139" s="230">
        <f>ROUND(I139*H139,2)</f>
        <v>0</v>
      </c>
      <c r="R139" s="230">
        <f>ROUND(J139*H139,2)</f>
        <v>0</v>
      </c>
      <c r="S139" s="91"/>
      <c r="T139" s="231">
        <f>S139*H139</f>
        <v>0</v>
      </c>
      <c r="U139" s="231">
        <v>0</v>
      </c>
      <c r="V139" s="231">
        <f>U139*H139</f>
        <v>0</v>
      </c>
      <c r="W139" s="231">
        <v>0</v>
      </c>
      <c r="X139" s="232">
        <f>W139*H139</f>
        <v>0</v>
      </c>
      <c r="Y139" s="38"/>
      <c r="Z139" s="38"/>
      <c r="AA139" s="38"/>
      <c r="AB139" s="38"/>
      <c r="AC139" s="38"/>
      <c r="AD139" s="38"/>
      <c r="AE139" s="38"/>
      <c r="AR139" s="233" t="s">
        <v>142</v>
      </c>
      <c r="AT139" s="233" t="s">
        <v>137</v>
      </c>
      <c r="AU139" s="233" t="s">
        <v>88</v>
      </c>
      <c r="AY139" s="17" t="s">
        <v>135</v>
      </c>
      <c r="BE139" s="234">
        <f>IF(O139="základní",K139,0)</f>
        <v>0</v>
      </c>
      <c r="BF139" s="234">
        <f>IF(O139="snížená",K139,0)</f>
        <v>0</v>
      </c>
      <c r="BG139" s="234">
        <f>IF(O139="zákl. přenesená",K139,0)</f>
        <v>0</v>
      </c>
      <c r="BH139" s="234">
        <f>IF(O139="sníž. přenesená",K139,0)</f>
        <v>0</v>
      </c>
      <c r="BI139" s="234">
        <f>IF(O139="nulová",K139,0)</f>
        <v>0</v>
      </c>
      <c r="BJ139" s="17" t="s">
        <v>86</v>
      </c>
      <c r="BK139" s="234">
        <f>ROUND(P139*H139,2)</f>
        <v>0</v>
      </c>
      <c r="BL139" s="17" t="s">
        <v>142</v>
      </c>
      <c r="BM139" s="233" t="s">
        <v>439</v>
      </c>
    </row>
    <row r="140" spans="1:47" s="2" customFormat="1" ht="12">
      <c r="A140" s="38"/>
      <c r="B140" s="39"/>
      <c r="C140" s="40"/>
      <c r="D140" s="235" t="s">
        <v>144</v>
      </c>
      <c r="E140" s="40"/>
      <c r="F140" s="236" t="s">
        <v>440</v>
      </c>
      <c r="G140" s="40"/>
      <c r="H140" s="40"/>
      <c r="I140" s="237"/>
      <c r="J140" s="237"/>
      <c r="K140" s="40"/>
      <c r="L140" s="40"/>
      <c r="M140" s="44"/>
      <c r="N140" s="238"/>
      <c r="O140" s="239"/>
      <c r="P140" s="91"/>
      <c r="Q140" s="91"/>
      <c r="R140" s="91"/>
      <c r="S140" s="91"/>
      <c r="T140" s="91"/>
      <c r="U140" s="91"/>
      <c r="V140" s="91"/>
      <c r="W140" s="91"/>
      <c r="X140" s="92"/>
      <c r="Y140" s="38"/>
      <c r="Z140" s="38"/>
      <c r="AA140" s="38"/>
      <c r="AB140" s="38"/>
      <c r="AC140" s="38"/>
      <c r="AD140" s="38"/>
      <c r="AE140" s="38"/>
      <c r="AT140" s="17" t="s">
        <v>144</v>
      </c>
      <c r="AU140" s="17" t="s">
        <v>88</v>
      </c>
    </row>
    <row r="141" spans="1:47" s="2" customFormat="1" ht="12">
      <c r="A141" s="38"/>
      <c r="B141" s="39"/>
      <c r="C141" s="40"/>
      <c r="D141" s="240" t="s">
        <v>146</v>
      </c>
      <c r="E141" s="40"/>
      <c r="F141" s="241" t="s">
        <v>441</v>
      </c>
      <c r="G141" s="40"/>
      <c r="H141" s="40"/>
      <c r="I141" s="237"/>
      <c r="J141" s="237"/>
      <c r="K141" s="40"/>
      <c r="L141" s="40"/>
      <c r="M141" s="44"/>
      <c r="N141" s="238"/>
      <c r="O141" s="239"/>
      <c r="P141" s="91"/>
      <c r="Q141" s="91"/>
      <c r="R141" s="91"/>
      <c r="S141" s="91"/>
      <c r="T141" s="91"/>
      <c r="U141" s="91"/>
      <c r="V141" s="91"/>
      <c r="W141" s="91"/>
      <c r="X141" s="92"/>
      <c r="Y141" s="38"/>
      <c r="Z141" s="38"/>
      <c r="AA141" s="38"/>
      <c r="AB141" s="38"/>
      <c r="AC141" s="38"/>
      <c r="AD141" s="38"/>
      <c r="AE141" s="38"/>
      <c r="AT141" s="17" t="s">
        <v>146</v>
      </c>
      <c r="AU141" s="17" t="s">
        <v>88</v>
      </c>
    </row>
    <row r="142" spans="1:65" s="2" customFormat="1" ht="12">
      <c r="A142" s="38"/>
      <c r="B142" s="39"/>
      <c r="C142" s="221" t="s">
        <v>164</v>
      </c>
      <c r="D142" s="221" t="s">
        <v>137</v>
      </c>
      <c r="E142" s="222" t="s">
        <v>442</v>
      </c>
      <c r="F142" s="223" t="s">
        <v>443</v>
      </c>
      <c r="G142" s="224" t="s">
        <v>229</v>
      </c>
      <c r="H142" s="225">
        <v>12</v>
      </c>
      <c r="I142" s="226"/>
      <c r="J142" s="226"/>
      <c r="K142" s="227">
        <f>ROUND(P142*H142,2)</f>
        <v>0</v>
      </c>
      <c r="L142" s="223" t="s">
        <v>141</v>
      </c>
      <c r="M142" s="44"/>
      <c r="N142" s="228" t="s">
        <v>1</v>
      </c>
      <c r="O142" s="229" t="s">
        <v>41</v>
      </c>
      <c r="P142" s="230">
        <f>I142+J142</f>
        <v>0</v>
      </c>
      <c r="Q142" s="230">
        <f>ROUND(I142*H142,2)</f>
        <v>0</v>
      </c>
      <c r="R142" s="230">
        <f>ROUND(J142*H142,2)</f>
        <v>0</v>
      </c>
      <c r="S142" s="91"/>
      <c r="T142" s="231">
        <f>S142*H142</f>
        <v>0</v>
      </c>
      <c r="U142" s="231">
        <v>0</v>
      </c>
      <c r="V142" s="231">
        <f>U142*H142</f>
        <v>0</v>
      </c>
      <c r="W142" s="231">
        <v>0</v>
      </c>
      <c r="X142" s="232">
        <f>W142*H142</f>
        <v>0</v>
      </c>
      <c r="Y142" s="38"/>
      <c r="Z142" s="38"/>
      <c r="AA142" s="38"/>
      <c r="AB142" s="38"/>
      <c r="AC142" s="38"/>
      <c r="AD142" s="38"/>
      <c r="AE142" s="38"/>
      <c r="AR142" s="233" t="s">
        <v>142</v>
      </c>
      <c r="AT142" s="233" t="s">
        <v>137</v>
      </c>
      <c r="AU142" s="233" t="s">
        <v>88</v>
      </c>
      <c r="AY142" s="17" t="s">
        <v>135</v>
      </c>
      <c r="BE142" s="234">
        <f>IF(O142="základní",K142,0)</f>
        <v>0</v>
      </c>
      <c r="BF142" s="234">
        <f>IF(O142="snížená",K142,0)</f>
        <v>0</v>
      </c>
      <c r="BG142" s="234">
        <f>IF(O142="zákl. přenesená",K142,0)</f>
        <v>0</v>
      </c>
      <c r="BH142" s="234">
        <f>IF(O142="sníž. přenesená",K142,0)</f>
        <v>0</v>
      </c>
      <c r="BI142" s="234">
        <f>IF(O142="nulová",K142,0)</f>
        <v>0</v>
      </c>
      <c r="BJ142" s="17" t="s">
        <v>86</v>
      </c>
      <c r="BK142" s="234">
        <f>ROUND(P142*H142,2)</f>
        <v>0</v>
      </c>
      <c r="BL142" s="17" t="s">
        <v>142</v>
      </c>
      <c r="BM142" s="233" t="s">
        <v>444</v>
      </c>
    </row>
    <row r="143" spans="1:47" s="2" customFormat="1" ht="12">
      <c r="A143" s="38"/>
      <c r="B143" s="39"/>
      <c r="C143" s="40"/>
      <c r="D143" s="235" t="s">
        <v>144</v>
      </c>
      <c r="E143" s="40"/>
      <c r="F143" s="236" t="s">
        <v>445</v>
      </c>
      <c r="G143" s="40"/>
      <c r="H143" s="40"/>
      <c r="I143" s="237"/>
      <c r="J143" s="237"/>
      <c r="K143" s="40"/>
      <c r="L143" s="40"/>
      <c r="M143" s="44"/>
      <c r="N143" s="238"/>
      <c r="O143" s="239"/>
      <c r="P143" s="91"/>
      <c r="Q143" s="91"/>
      <c r="R143" s="91"/>
      <c r="S143" s="91"/>
      <c r="T143" s="91"/>
      <c r="U143" s="91"/>
      <c r="V143" s="91"/>
      <c r="W143" s="91"/>
      <c r="X143" s="92"/>
      <c r="Y143" s="38"/>
      <c r="Z143" s="38"/>
      <c r="AA143" s="38"/>
      <c r="AB143" s="38"/>
      <c r="AC143" s="38"/>
      <c r="AD143" s="38"/>
      <c r="AE143" s="38"/>
      <c r="AT143" s="17" t="s">
        <v>144</v>
      </c>
      <c r="AU143" s="17" t="s">
        <v>88</v>
      </c>
    </row>
    <row r="144" spans="1:47" s="2" customFormat="1" ht="12">
      <c r="A144" s="38"/>
      <c r="B144" s="39"/>
      <c r="C144" s="40"/>
      <c r="D144" s="240" t="s">
        <v>146</v>
      </c>
      <c r="E144" s="40"/>
      <c r="F144" s="241" t="s">
        <v>446</v>
      </c>
      <c r="G144" s="40"/>
      <c r="H144" s="40"/>
      <c r="I144" s="237"/>
      <c r="J144" s="237"/>
      <c r="K144" s="40"/>
      <c r="L144" s="40"/>
      <c r="M144" s="44"/>
      <c r="N144" s="238"/>
      <c r="O144" s="239"/>
      <c r="P144" s="91"/>
      <c r="Q144" s="91"/>
      <c r="R144" s="91"/>
      <c r="S144" s="91"/>
      <c r="T144" s="91"/>
      <c r="U144" s="91"/>
      <c r="V144" s="91"/>
      <c r="W144" s="91"/>
      <c r="X144" s="92"/>
      <c r="Y144" s="38"/>
      <c r="Z144" s="38"/>
      <c r="AA144" s="38"/>
      <c r="AB144" s="38"/>
      <c r="AC144" s="38"/>
      <c r="AD144" s="38"/>
      <c r="AE144" s="38"/>
      <c r="AT144" s="17" t="s">
        <v>146</v>
      </c>
      <c r="AU144" s="17" t="s">
        <v>88</v>
      </c>
    </row>
    <row r="145" spans="1:65" s="2" customFormat="1" ht="12">
      <c r="A145" s="38"/>
      <c r="B145" s="39"/>
      <c r="C145" s="221" t="s">
        <v>199</v>
      </c>
      <c r="D145" s="221" t="s">
        <v>137</v>
      </c>
      <c r="E145" s="222" t="s">
        <v>447</v>
      </c>
      <c r="F145" s="223" t="s">
        <v>448</v>
      </c>
      <c r="G145" s="224" t="s">
        <v>229</v>
      </c>
      <c r="H145" s="225">
        <v>1</v>
      </c>
      <c r="I145" s="226"/>
      <c r="J145" s="226"/>
      <c r="K145" s="227">
        <f>ROUND(P145*H145,2)</f>
        <v>0</v>
      </c>
      <c r="L145" s="223" t="s">
        <v>141</v>
      </c>
      <c r="M145" s="44"/>
      <c r="N145" s="228" t="s">
        <v>1</v>
      </c>
      <c r="O145" s="229" t="s">
        <v>41</v>
      </c>
      <c r="P145" s="230">
        <f>I145+J145</f>
        <v>0</v>
      </c>
      <c r="Q145" s="230">
        <f>ROUND(I145*H145,2)</f>
        <v>0</v>
      </c>
      <c r="R145" s="230">
        <f>ROUND(J145*H145,2)</f>
        <v>0</v>
      </c>
      <c r="S145" s="91"/>
      <c r="T145" s="231">
        <f>S145*H145</f>
        <v>0</v>
      </c>
      <c r="U145" s="231">
        <v>0</v>
      </c>
      <c r="V145" s="231">
        <f>U145*H145</f>
        <v>0</v>
      </c>
      <c r="W145" s="231">
        <v>0</v>
      </c>
      <c r="X145" s="232">
        <f>W145*H145</f>
        <v>0</v>
      </c>
      <c r="Y145" s="38"/>
      <c r="Z145" s="38"/>
      <c r="AA145" s="38"/>
      <c r="AB145" s="38"/>
      <c r="AC145" s="38"/>
      <c r="AD145" s="38"/>
      <c r="AE145" s="38"/>
      <c r="AR145" s="233" t="s">
        <v>142</v>
      </c>
      <c r="AT145" s="233" t="s">
        <v>137</v>
      </c>
      <c r="AU145" s="233" t="s">
        <v>88</v>
      </c>
      <c r="AY145" s="17" t="s">
        <v>135</v>
      </c>
      <c r="BE145" s="234">
        <f>IF(O145="základní",K145,0)</f>
        <v>0</v>
      </c>
      <c r="BF145" s="234">
        <f>IF(O145="snížená",K145,0)</f>
        <v>0</v>
      </c>
      <c r="BG145" s="234">
        <f>IF(O145="zákl. přenesená",K145,0)</f>
        <v>0</v>
      </c>
      <c r="BH145" s="234">
        <f>IF(O145="sníž. přenesená",K145,0)</f>
        <v>0</v>
      </c>
      <c r="BI145" s="234">
        <f>IF(O145="nulová",K145,0)</f>
        <v>0</v>
      </c>
      <c r="BJ145" s="17" t="s">
        <v>86</v>
      </c>
      <c r="BK145" s="234">
        <f>ROUND(P145*H145,2)</f>
        <v>0</v>
      </c>
      <c r="BL145" s="17" t="s">
        <v>142</v>
      </c>
      <c r="BM145" s="233" t="s">
        <v>449</v>
      </c>
    </row>
    <row r="146" spans="1:47" s="2" customFormat="1" ht="12">
      <c r="A146" s="38"/>
      <c r="B146" s="39"/>
      <c r="C146" s="40"/>
      <c r="D146" s="235" t="s">
        <v>144</v>
      </c>
      <c r="E146" s="40"/>
      <c r="F146" s="236" t="s">
        <v>450</v>
      </c>
      <c r="G146" s="40"/>
      <c r="H146" s="40"/>
      <c r="I146" s="237"/>
      <c r="J146" s="237"/>
      <c r="K146" s="40"/>
      <c r="L146" s="40"/>
      <c r="M146" s="44"/>
      <c r="N146" s="238"/>
      <c r="O146" s="239"/>
      <c r="P146" s="91"/>
      <c r="Q146" s="91"/>
      <c r="R146" s="91"/>
      <c r="S146" s="91"/>
      <c r="T146" s="91"/>
      <c r="U146" s="91"/>
      <c r="V146" s="91"/>
      <c r="W146" s="91"/>
      <c r="X146" s="92"/>
      <c r="Y146" s="38"/>
      <c r="Z146" s="38"/>
      <c r="AA146" s="38"/>
      <c r="AB146" s="38"/>
      <c r="AC146" s="38"/>
      <c r="AD146" s="38"/>
      <c r="AE146" s="38"/>
      <c r="AT146" s="17" t="s">
        <v>144</v>
      </c>
      <c r="AU146" s="17" t="s">
        <v>88</v>
      </c>
    </row>
    <row r="147" spans="1:47" s="2" customFormat="1" ht="12">
      <c r="A147" s="38"/>
      <c r="B147" s="39"/>
      <c r="C147" s="40"/>
      <c r="D147" s="240" t="s">
        <v>146</v>
      </c>
      <c r="E147" s="40"/>
      <c r="F147" s="241" t="s">
        <v>451</v>
      </c>
      <c r="G147" s="40"/>
      <c r="H147" s="40"/>
      <c r="I147" s="237"/>
      <c r="J147" s="237"/>
      <c r="K147" s="40"/>
      <c r="L147" s="40"/>
      <c r="M147" s="44"/>
      <c r="N147" s="238"/>
      <c r="O147" s="239"/>
      <c r="P147" s="91"/>
      <c r="Q147" s="91"/>
      <c r="R147" s="91"/>
      <c r="S147" s="91"/>
      <c r="T147" s="91"/>
      <c r="U147" s="91"/>
      <c r="V147" s="91"/>
      <c r="W147" s="91"/>
      <c r="X147" s="92"/>
      <c r="Y147" s="38"/>
      <c r="Z147" s="38"/>
      <c r="AA147" s="38"/>
      <c r="AB147" s="38"/>
      <c r="AC147" s="38"/>
      <c r="AD147" s="38"/>
      <c r="AE147" s="38"/>
      <c r="AT147" s="17" t="s">
        <v>146</v>
      </c>
      <c r="AU147" s="17" t="s">
        <v>88</v>
      </c>
    </row>
    <row r="148" spans="1:65" s="2" customFormat="1" ht="24.15" customHeight="1">
      <c r="A148" s="38"/>
      <c r="B148" s="39"/>
      <c r="C148" s="221" t="s">
        <v>210</v>
      </c>
      <c r="D148" s="221" t="s">
        <v>137</v>
      </c>
      <c r="E148" s="222" t="s">
        <v>452</v>
      </c>
      <c r="F148" s="223" t="s">
        <v>453</v>
      </c>
      <c r="G148" s="224" t="s">
        <v>229</v>
      </c>
      <c r="H148" s="225">
        <v>15</v>
      </c>
      <c r="I148" s="226"/>
      <c r="J148" s="226"/>
      <c r="K148" s="227">
        <f>ROUND(P148*H148,2)</f>
        <v>0</v>
      </c>
      <c r="L148" s="223" t="s">
        <v>141</v>
      </c>
      <c r="M148" s="44"/>
      <c r="N148" s="228" t="s">
        <v>1</v>
      </c>
      <c r="O148" s="229" t="s">
        <v>41</v>
      </c>
      <c r="P148" s="230">
        <f>I148+J148</f>
        <v>0</v>
      </c>
      <c r="Q148" s="230">
        <f>ROUND(I148*H148,2)</f>
        <v>0</v>
      </c>
      <c r="R148" s="230">
        <f>ROUND(J148*H148,2)</f>
        <v>0</v>
      </c>
      <c r="S148" s="91"/>
      <c r="T148" s="231">
        <f>S148*H148</f>
        <v>0</v>
      </c>
      <c r="U148" s="231">
        <v>0</v>
      </c>
      <c r="V148" s="231">
        <f>U148*H148</f>
        <v>0</v>
      </c>
      <c r="W148" s="231">
        <v>0</v>
      </c>
      <c r="X148" s="232">
        <f>W148*H148</f>
        <v>0</v>
      </c>
      <c r="Y148" s="38"/>
      <c r="Z148" s="38"/>
      <c r="AA148" s="38"/>
      <c r="AB148" s="38"/>
      <c r="AC148" s="38"/>
      <c r="AD148" s="38"/>
      <c r="AE148" s="38"/>
      <c r="AR148" s="233" t="s">
        <v>142</v>
      </c>
      <c r="AT148" s="233" t="s">
        <v>137</v>
      </c>
      <c r="AU148" s="233" t="s">
        <v>88</v>
      </c>
      <c r="AY148" s="17" t="s">
        <v>135</v>
      </c>
      <c r="BE148" s="234">
        <f>IF(O148="základní",K148,0)</f>
        <v>0</v>
      </c>
      <c r="BF148" s="234">
        <f>IF(O148="snížená",K148,0)</f>
        <v>0</v>
      </c>
      <c r="BG148" s="234">
        <f>IF(O148="zákl. přenesená",K148,0)</f>
        <v>0</v>
      </c>
      <c r="BH148" s="234">
        <f>IF(O148="sníž. přenesená",K148,0)</f>
        <v>0</v>
      </c>
      <c r="BI148" s="234">
        <f>IF(O148="nulová",K148,0)</f>
        <v>0</v>
      </c>
      <c r="BJ148" s="17" t="s">
        <v>86</v>
      </c>
      <c r="BK148" s="234">
        <f>ROUND(P148*H148,2)</f>
        <v>0</v>
      </c>
      <c r="BL148" s="17" t="s">
        <v>142</v>
      </c>
      <c r="BM148" s="233" t="s">
        <v>454</v>
      </c>
    </row>
    <row r="149" spans="1:47" s="2" customFormat="1" ht="12">
      <c r="A149" s="38"/>
      <c r="B149" s="39"/>
      <c r="C149" s="40"/>
      <c r="D149" s="235" t="s">
        <v>144</v>
      </c>
      <c r="E149" s="40"/>
      <c r="F149" s="236" t="s">
        <v>455</v>
      </c>
      <c r="G149" s="40"/>
      <c r="H149" s="40"/>
      <c r="I149" s="237"/>
      <c r="J149" s="237"/>
      <c r="K149" s="40"/>
      <c r="L149" s="40"/>
      <c r="M149" s="44"/>
      <c r="N149" s="238"/>
      <c r="O149" s="239"/>
      <c r="P149" s="91"/>
      <c r="Q149" s="91"/>
      <c r="R149" s="91"/>
      <c r="S149" s="91"/>
      <c r="T149" s="91"/>
      <c r="U149" s="91"/>
      <c r="V149" s="91"/>
      <c r="W149" s="91"/>
      <c r="X149" s="92"/>
      <c r="Y149" s="38"/>
      <c r="Z149" s="38"/>
      <c r="AA149" s="38"/>
      <c r="AB149" s="38"/>
      <c r="AC149" s="38"/>
      <c r="AD149" s="38"/>
      <c r="AE149" s="38"/>
      <c r="AT149" s="17" t="s">
        <v>144</v>
      </c>
      <c r="AU149" s="17" t="s">
        <v>88</v>
      </c>
    </row>
    <row r="150" spans="1:47" s="2" customFormat="1" ht="12">
      <c r="A150" s="38"/>
      <c r="B150" s="39"/>
      <c r="C150" s="40"/>
      <c r="D150" s="240" t="s">
        <v>146</v>
      </c>
      <c r="E150" s="40"/>
      <c r="F150" s="241" t="s">
        <v>456</v>
      </c>
      <c r="G150" s="40"/>
      <c r="H150" s="40"/>
      <c r="I150" s="237"/>
      <c r="J150" s="237"/>
      <c r="K150" s="40"/>
      <c r="L150" s="40"/>
      <c r="M150" s="44"/>
      <c r="N150" s="238"/>
      <c r="O150" s="239"/>
      <c r="P150" s="91"/>
      <c r="Q150" s="91"/>
      <c r="R150" s="91"/>
      <c r="S150" s="91"/>
      <c r="T150" s="91"/>
      <c r="U150" s="91"/>
      <c r="V150" s="91"/>
      <c r="W150" s="91"/>
      <c r="X150" s="92"/>
      <c r="Y150" s="38"/>
      <c r="Z150" s="38"/>
      <c r="AA150" s="38"/>
      <c r="AB150" s="38"/>
      <c r="AC150" s="38"/>
      <c r="AD150" s="38"/>
      <c r="AE150" s="38"/>
      <c r="AT150" s="17" t="s">
        <v>146</v>
      </c>
      <c r="AU150" s="17" t="s">
        <v>88</v>
      </c>
    </row>
    <row r="151" spans="1:65" s="2" customFormat="1" ht="24.15" customHeight="1">
      <c r="A151" s="38"/>
      <c r="B151" s="39"/>
      <c r="C151" s="221" t="s">
        <v>216</v>
      </c>
      <c r="D151" s="221" t="s">
        <v>137</v>
      </c>
      <c r="E151" s="222" t="s">
        <v>457</v>
      </c>
      <c r="F151" s="223" t="s">
        <v>458</v>
      </c>
      <c r="G151" s="224" t="s">
        <v>229</v>
      </c>
      <c r="H151" s="225">
        <v>17</v>
      </c>
      <c r="I151" s="226"/>
      <c r="J151" s="226"/>
      <c r="K151" s="227">
        <f>ROUND(P151*H151,2)</f>
        <v>0</v>
      </c>
      <c r="L151" s="223" t="s">
        <v>141</v>
      </c>
      <c r="M151" s="44"/>
      <c r="N151" s="228" t="s">
        <v>1</v>
      </c>
      <c r="O151" s="229" t="s">
        <v>41</v>
      </c>
      <c r="P151" s="230">
        <f>I151+J151</f>
        <v>0</v>
      </c>
      <c r="Q151" s="230">
        <f>ROUND(I151*H151,2)</f>
        <v>0</v>
      </c>
      <c r="R151" s="230">
        <f>ROUND(J151*H151,2)</f>
        <v>0</v>
      </c>
      <c r="S151" s="91"/>
      <c r="T151" s="231">
        <f>S151*H151</f>
        <v>0</v>
      </c>
      <c r="U151" s="231">
        <v>0</v>
      </c>
      <c r="V151" s="231">
        <f>U151*H151</f>
        <v>0</v>
      </c>
      <c r="W151" s="231">
        <v>0</v>
      </c>
      <c r="X151" s="232">
        <f>W151*H151</f>
        <v>0</v>
      </c>
      <c r="Y151" s="38"/>
      <c r="Z151" s="38"/>
      <c r="AA151" s="38"/>
      <c r="AB151" s="38"/>
      <c r="AC151" s="38"/>
      <c r="AD151" s="38"/>
      <c r="AE151" s="38"/>
      <c r="AR151" s="233" t="s">
        <v>142</v>
      </c>
      <c r="AT151" s="233" t="s">
        <v>137</v>
      </c>
      <c r="AU151" s="233" t="s">
        <v>88</v>
      </c>
      <c r="AY151" s="17" t="s">
        <v>135</v>
      </c>
      <c r="BE151" s="234">
        <f>IF(O151="základní",K151,0)</f>
        <v>0</v>
      </c>
      <c r="BF151" s="234">
        <f>IF(O151="snížená",K151,0)</f>
        <v>0</v>
      </c>
      <c r="BG151" s="234">
        <f>IF(O151="zákl. přenesená",K151,0)</f>
        <v>0</v>
      </c>
      <c r="BH151" s="234">
        <f>IF(O151="sníž. přenesená",K151,0)</f>
        <v>0</v>
      </c>
      <c r="BI151" s="234">
        <f>IF(O151="nulová",K151,0)</f>
        <v>0</v>
      </c>
      <c r="BJ151" s="17" t="s">
        <v>86</v>
      </c>
      <c r="BK151" s="234">
        <f>ROUND(P151*H151,2)</f>
        <v>0</v>
      </c>
      <c r="BL151" s="17" t="s">
        <v>142</v>
      </c>
      <c r="BM151" s="233" t="s">
        <v>459</v>
      </c>
    </row>
    <row r="152" spans="1:47" s="2" customFormat="1" ht="12">
      <c r="A152" s="38"/>
      <c r="B152" s="39"/>
      <c r="C152" s="40"/>
      <c r="D152" s="235" t="s">
        <v>144</v>
      </c>
      <c r="E152" s="40"/>
      <c r="F152" s="236" t="s">
        <v>460</v>
      </c>
      <c r="G152" s="40"/>
      <c r="H152" s="40"/>
      <c r="I152" s="237"/>
      <c r="J152" s="237"/>
      <c r="K152" s="40"/>
      <c r="L152" s="40"/>
      <c r="M152" s="44"/>
      <c r="N152" s="238"/>
      <c r="O152" s="239"/>
      <c r="P152" s="91"/>
      <c r="Q152" s="91"/>
      <c r="R152" s="91"/>
      <c r="S152" s="91"/>
      <c r="T152" s="91"/>
      <c r="U152" s="91"/>
      <c r="V152" s="91"/>
      <c r="W152" s="91"/>
      <c r="X152" s="92"/>
      <c r="Y152" s="38"/>
      <c r="Z152" s="38"/>
      <c r="AA152" s="38"/>
      <c r="AB152" s="38"/>
      <c r="AC152" s="38"/>
      <c r="AD152" s="38"/>
      <c r="AE152" s="38"/>
      <c r="AT152" s="17" t="s">
        <v>144</v>
      </c>
      <c r="AU152" s="17" t="s">
        <v>88</v>
      </c>
    </row>
    <row r="153" spans="1:47" s="2" customFormat="1" ht="12">
      <c r="A153" s="38"/>
      <c r="B153" s="39"/>
      <c r="C153" s="40"/>
      <c r="D153" s="240" t="s">
        <v>146</v>
      </c>
      <c r="E153" s="40"/>
      <c r="F153" s="241" t="s">
        <v>461</v>
      </c>
      <c r="G153" s="40"/>
      <c r="H153" s="40"/>
      <c r="I153" s="237"/>
      <c r="J153" s="237"/>
      <c r="K153" s="40"/>
      <c r="L153" s="40"/>
      <c r="M153" s="44"/>
      <c r="N153" s="238"/>
      <c r="O153" s="239"/>
      <c r="P153" s="91"/>
      <c r="Q153" s="91"/>
      <c r="R153" s="91"/>
      <c r="S153" s="91"/>
      <c r="T153" s="91"/>
      <c r="U153" s="91"/>
      <c r="V153" s="91"/>
      <c r="W153" s="91"/>
      <c r="X153" s="92"/>
      <c r="Y153" s="38"/>
      <c r="Z153" s="38"/>
      <c r="AA153" s="38"/>
      <c r="AB153" s="38"/>
      <c r="AC153" s="38"/>
      <c r="AD153" s="38"/>
      <c r="AE153" s="38"/>
      <c r="AT153" s="17" t="s">
        <v>146</v>
      </c>
      <c r="AU153" s="17" t="s">
        <v>88</v>
      </c>
    </row>
    <row r="154" spans="1:65" s="2" customFormat="1" ht="24.15" customHeight="1">
      <c r="A154" s="38"/>
      <c r="B154" s="39"/>
      <c r="C154" s="221" t="s">
        <v>222</v>
      </c>
      <c r="D154" s="221" t="s">
        <v>137</v>
      </c>
      <c r="E154" s="222" t="s">
        <v>462</v>
      </c>
      <c r="F154" s="223" t="s">
        <v>463</v>
      </c>
      <c r="G154" s="224" t="s">
        <v>229</v>
      </c>
      <c r="H154" s="225">
        <v>12</v>
      </c>
      <c r="I154" s="226"/>
      <c r="J154" s="226"/>
      <c r="K154" s="227">
        <f>ROUND(P154*H154,2)</f>
        <v>0</v>
      </c>
      <c r="L154" s="223" t="s">
        <v>141</v>
      </c>
      <c r="M154" s="44"/>
      <c r="N154" s="228" t="s">
        <v>1</v>
      </c>
      <c r="O154" s="229" t="s">
        <v>41</v>
      </c>
      <c r="P154" s="230">
        <f>I154+J154</f>
        <v>0</v>
      </c>
      <c r="Q154" s="230">
        <f>ROUND(I154*H154,2)</f>
        <v>0</v>
      </c>
      <c r="R154" s="230">
        <f>ROUND(J154*H154,2)</f>
        <v>0</v>
      </c>
      <c r="S154" s="91"/>
      <c r="T154" s="231">
        <f>S154*H154</f>
        <v>0</v>
      </c>
      <c r="U154" s="231">
        <v>0</v>
      </c>
      <c r="V154" s="231">
        <f>U154*H154</f>
        <v>0</v>
      </c>
      <c r="W154" s="231">
        <v>0</v>
      </c>
      <c r="X154" s="232">
        <f>W154*H154</f>
        <v>0</v>
      </c>
      <c r="Y154" s="38"/>
      <c r="Z154" s="38"/>
      <c r="AA154" s="38"/>
      <c r="AB154" s="38"/>
      <c r="AC154" s="38"/>
      <c r="AD154" s="38"/>
      <c r="AE154" s="38"/>
      <c r="AR154" s="233" t="s">
        <v>142</v>
      </c>
      <c r="AT154" s="233" t="s">
        <v>137</v>
      </c>
      <c r="AU154" s="233" t="s">
        <v>88</v>
      </c>
      <c r="AY154" s="17" t="s">
        <v>135</v>
      </c>
      <c r="BE154" s="234">
        <f>IF(O154="základní",K154,0)</f>
        <v>0</v>
      </c>
      <c r="BF154" s="234">
        <f>IF(O154="snížená",K154,0)</f>
        <v>0</v>
      </c>
      <c r="BG154" s="234">
        <f>IF(O154="zákl. přenesená",K154,0)</f>
        <v>0</v>
      </c>
      <c r="BH154" s="234">
        <f>IF(O154="sníž. přenesená",K154,0)</f>
        <v>0</v>
      </c>
      <c r="BI154" s="234">
        <f>IF(O154="nulová",K154,0)</f>
        <v>0</v>
      </c>
      <c r="BJ154" s="17" t="s">
        <v>86</v>
      </c>
      <c r="BK154" s="234">
        <f>ROUND(P154*H154,2)</f>
        <v>0</v>
      </c>
      <c r="BL154" s="17" t="s">
        <v>142</v>
      </c>
      <c r="BM154" s="233" t="s">
        <v>464</v>
      </c>
    </row>
    <row r="155" spans="1:47" s="2" customFormat="1" ht="12">
      <c r="A155" s="38"/>
      <c r="B155" s="39"/>
      <c r="C155" s="40"/>
      <c r="D155" s="235" t="s">
        <v>144</v>
      </c>
      <c r="E155" s="40"/>
      <c r="F155" s="236" t="s">
        <v>465</v>
      </c>
      <c r="G155" s="40"/>
      <c r="H155" s="40"/>
      <c r="I155" s="237"/>
      <c r="J155" s="237"/>
      <c r="K155" s="40"/>
      <c r="L155" s="40"/>
      <c r="M155" s="44"/>
      <c r="N155" s="238"/>
      <c r="O155" s="239"/>
      <c r="P155" s="91"/>
      <c r="Q155" s="91"/>
      <c r="R155" s="91"/>
      <c r="S155" s="91"/>
      <c r="T155" s="91"/>
      <c r="U155" s="91"/>
      <c r="V155" s="91"/>
      <c r="W155" s="91"/>
      <c r="X155" s="92"/>
      <c r="Y155" s="38"/>
      <c r="Z155" s="38"/>
      <c r="AA155" s="38"/>
      <c r="AB155" s="38"/>
      <c r="AC155" s="38"/>
      <c r="AD155" s="38"/>
      <c r="AE155" s="38"/>
      <c r="AT155" s="17" t="s">
        <v>144</v>
      </c>
      <c r="AU155" s="17" t="s">
        <v>88</v>
      </c>
    </row>
    <row r="156" spans="1:47" s="2" customFormat="1" ht="12">
      <c r="A156" s="38"/>
      <c r="B156" s="39"/>
      <c r="C156" s="40"/>
      <c r="D156" s="240" t="s">
        <v>146</v>
      </c>
      <c r="E156" s="40"/>
      <c r="F156" s="241" t="s">
        <v>466</v>
      </c>
      <c r="G156" s="40"/>
      <c r="H156" s="40"/>
      <c r="I156" s="237"/>
      <c r="J156" s="237"/>
      <c r="K156" s="40"/>
      <c r="L156" s="40"/>
      <c r="M156" s="44"/>
      <c r="N156" s="238"/>
      <c r="O156" s="239"/>
      <c r="P156" s="91"/>
      <c r="Q156" s="91"/>
      <c r="R156" s="91"/>
      <c r="S156" s="91"/>
      <c r="T156" s="91"/>
      <c r="U156" s="91"/>
      <c r="V156" s="91"/>
      <c r="W156" s="91"/>
      <c r="X156" s="92"/>
      <c r="Y156" s="38"/>
      <c r="Z156" s="38"/>
      <c r="AA156" s="38"/>
      <c r="AB156" s="38"/>
      <c r="AC156" s="38"/>
      <c r="AD156" s="38"/>
      <c r="AE156" s="38"/>
      <c r="AT156" s="17" t="s">
        <v>146</v>
      </c>
      <c r="AU156" s="17" t="s">
        <v>88</v>
      </c>
    </row>
    <row r="157" spans="1:65" s="2" customFormat="1" ht="24.15" customHeight="1">
      <c r="A157" s="38"/>
      <c r="B157" s="39"/>
      <c r="C157" s="221" t="s">
        <v>226</v>
      </c>
      <c r="D157" s="221" t="s">
        <v>137</v>
      </c>
      <c r="E157" s="222" t="s">
        <v>467</v>
      </c>
      <c r="F157" s="223" t="s">
        <v>468</v>
      </c>
      <c r="G157" s="224" t="s">
        <v>229</v>
      </c>
      <c r="H157" s="225">
        <v>1</v>
      </c>
      <c r="I157" s="226"/>
      <c r="J157" s="226"/>
      <c r="K157" s="227">
        <f>ROUND(P157*H157,2)</f>
        <v>0</v>
      </c>
      <c r="L157" s="223" t="s">
        <v>141</v>
      </c>
      <c r="M157" s="44"/>
      <c r="N157" s="228" t="s">
        <v>1</v>
      </c>
      <c r="O157" s="229" t="s">
        <v>41</v>
      </c>
      <c r="P157" s="230">
        <f>I157+J157</f>
        <v>0</v>
      </c>
      <c r="Q157" s="230">
        <f>ROUND(I157*H157,2)</f>
        <v>0</v>
      </c>
      <c r="R157" s="230">
        <f>ROUND(J157*H157,2)</f>
        <v>0</v>
      </c>
      <c r="S157" s="91"/>
      <c r="T157" s="231">
        <f>S157*H157</f>
        <v>0</v>
      </c>
      <c r="U157" s="231">
        <v>0</v>
      </c>
      <c r="V157" s="231">
        <f>U157*H157</f>
        <v>0</v>
      </c>
      <c r="W157" s="231">
        <v>0</v>
      </c>
      <c r="X157" s="232">
        <f>W157*H157</f>
        <v>0</v>
      </c>
      <c r="Y157" s="38"/>
      <c r="Z157" s="38"/>
      <c r="AA157" s="38"/>
      <c r="AB157" s="38"/>
      <c r="AC157" s="38"/>
      <c r="AD157" s="38"/>
      <c r="AE157" s="38"/>
      <c r="AR157" s="233" t="s">
        <v>142</v>
      </c>
      <c r="AT157" s="233" t="s">
        <v>137</v>
      </c>
      <c r="AU157" s="233" t="s">
        <v>88</v>
      </c>
      <c r="AY157" s="17" t="s">
        <v>135</v>
      </c>
      <c r="BE157" s="234">
        <f>IF(O157="základní",K157,0)</f>
        <v>0</v>
      </c>
      <c r="BF157" s="234">
        <f>IF(O157="snížená",K157,0)</f>
        <v>0</v>
      </c>
      <c r="BG157" s="234">
        <f>IF(O157="zákl. přenesená",K157,0)</f>
        <v>0</v>
      </c>
      <c r="BH157" s="234">
        <f>IF(O157="sníž. přenesená",K157,0)</f>
        <v>0</v>
      </c>
      <c r="BI157" s="234">
        <f>IF(O157="nulová",K157,0)</f>
        <v>0</v>
      </c>
      <c r="BJ157" s="17" t="s">
        <v>86</v>
      </c>
      <c r="BK157" s="234">
        <f>ROUND(P157*H157,2)</f>
        <v>0</v>
      </c>
      <c r="BL157" s="17" t="s">
        <v>142</v>
      </c>
      <c r="BM157" s="233" t="s">
        <v>469</v>
      </c>
    </row>
    <row r="158" spans="1:47" s="2" customFormat="1" ht="12">
      <c r="A158" s="38"/>
      <c r="B158" s="39"/>
      <c r="C158" s="40"/>
      <c r="D158" s="235" t="s">
        <v>144</v>
      </c>
      <c r="E158" s="40"/>
      <c r="F158" s="236" t="s">
        <v>470</v>
      </c>
      <c r="G158" s="40"/>
      <c r="H158" s="40"/>
      <c r="I158" s="237"/>
      <c r="J158" s="237"/>
      <c r="K158" s="40"/>
      <c r="L158" s="40"/>
      <c r="M158" s="44"/>
      <c r="N158" s="238"/>
      <c r="O158" s="239"/>
      <c r="P158" s="91"/>
      <c r="Q158" s="91"/>
      <c r="R158" s="91"/>
      <c r="S158" s="91"/>
      <c r="T158" s="91"/>
      <c r="U158" s="91"/>
      <c r="V158" s="91"/>
      <c r="W158" s="91"/>
      <c r="X158" s="92"/>
      <c r="Y158" s="38"/>
      <c r="Z158" s="38"/>
      <c r="AA158" s="38"/>
      <c r="AB158" s="38"/>
      <c r="AC158" s="38"/>
      <c r="AD158" s="38"/>
      <c r="AE158" s="38"/>
      <c r="AT158" s="17" t="s">
        <v>144</v>
      </c>
      <c r="AU158" s="17" t="s">
        <v>88</v>
      </c>
    </row>
    <row r="159" spans="1:47" s="2" customFormat="1" ht="12">
      <c r="A159" s="38"/>
      <c r="B159" s="39"/>
      <c r="C159" s="40"/>
      <c r="D159" s="240" t="s">
        <v>146</v>
      </c>
      <c r="E159" s="40"/>
      <c r="F159" s="241" t="s">
        <v>471</v>
      </c>
      <c r="G159" s="40"/>
      <c r="H159" s="40"/>
      <c r="I159" s="237"/>
      <c r="J159" s="237"/>
      <c r="K159" s="40"/>
      <c r="L159" s="40"/>
      <c r="M159" s="44"/>
      <c r="N159" s="238"/>
      <c r="O159" s="239"/>
      <c r="P159" s="91"/>
      <c r="Q159" s="91"/>
      <c r="R159" s="91"/>
      <c r="S159" s="91"/>
      <c r="T159" s="91"/>
      <c r="U159" s="91"/>
      <c r="V159" s="91"/>
      <c r="W159" s="91"/>
      <c r="X159" s="92"/>
      <c r="Y159" s="38"/>
      <c r="Z159" s="38"/>
      <c r="AA159" s="38"/>
      <c r="AB159" s="38"/>
      <c r="AC159" s="38"/>
      <c r="AD159" s="38"/>
      <c r="AE159" s="38"/>
      <c r="AT159" s="17" t="s">
        <v>146</v>
      </c>
      <c r="AU159" s="17" t="s">
        <v>88</v>
      </c>
    </row>
    <row r="160" spans="1:65" s="2" customFormat="1" ht="37.8" customHeight="1">
      <c r="A160" s="38"/>
      <c r="B160" s="39"/>
      <c r="C160" s="221" t="s">
        <v>233</v>
      </c>
      <c r="D160" s="221" t="s">
        <v>137</v>
      </c>
      <c r="E160" s="222" t="s">
        <v>472</v>
      </c>
      <c r="F160" s="223" t="s">
        <v>473</v>
      </c>
      <c r="G160" s="224" t="s">
        <v>327</v>
      </c>
      <c r="H160" s="225">
        <v>1</v>
      </c>
      <c r="I160" s="226"/>
      <c r="J160" s="226"/>
      <c r="K160" s="227">
        <f>ROUND(P160*H160,2)</f>
        <v>0</v>
      </c>
      <c r="L160" s="223" t="s">
        <v>1</v>
      </c>
      <c r="M160" s="44"/>
      <c r="N160" s="228" t="s">
        <v>1</v>
      </c>
      <c r="O160" s="229" t="s">
        <v>41</v>
      </c>
      <c r="P160" s="230">
        <f>I160+J160</f>
        <v>0</v>
      </c>
      <c r="Q160" s="230">
        <f>ROUND(I160*H160,2)</f>
        <v>0</v>
      </c>
      <c r="R160" s="230">
        <f>ROUND(J160*H160,2)</f>
        <v>0</v>
      </c>
      <c r="S160" s="91"/>
      <c r="T160" s="231">
        <f>S160*H160</f>
        <v>0</v>
      </c>
      <c r="U160" s="231">
        <v>0</v>
      </c>
      <c r="V160" s="231">
        <f>U160*H160</f>
        <v>0</v>
      </c>
      <c r="W160" s="231">
        <v>0</v>
      </c>
      <c r="X160" s="232">
        <f>W160*H160</f>
        <v>0</v>
      </c>
      <c r="Y160" s="38"/>
      <c r="Z160" s="38"/>
      <c r="AA160" s="38"/>
      <c r="AB160" s="38"/>
      <c r="AC160" s="38"/>
      <c r="AD160" s="38"/>
      <c r="AE160" s="38"/>
      <c r="AR160" s="233" t="s">
        <v>142</v>
      </c>
      <c r="AT160" s="233" t="s">
        <v>137</v>
      </c>
      <c r="AU160" s="233" t="s">
        <v>88</v>
      </c>
      <c r="AY160" s="17" t="s">
        <v>135</v>
      </c>
      <c r="BE160" s="234">
        <f>IF(O160="základní",K160,0)</f>
        <v>0</v>
      </c>
      <c r="BF160" s="234">
        <f>IF(O160="snížená",K160,0)</f>
        <v>0</v>
      </c>
      <c r="BG160" s="234">
        <f>IF(O160="zákl. přenesená",K160,0)</f>
        <v>0</v>
      </c>
      <c r="BH160" s="234">
        <f>IF(O160="sníž. přenesená",K160,0)</f>
        <v>0</v>
      </c>
      <c r="BI160" s="234">
        <f>IF(O160="nulová",K160,0)</f>
        <v>0</v>
      </c>
      <c r="BJ160" s="17" t="s">
        <v>86</v>
      </c>
      <c r="BK160" s="234">
        <f>ROUND(P160*H160,2)</f>
        <v>0</v>
      </c>
      <c r="BL160" s="17" t="s">
        <v>142</v>
      </c>
      <c r="BM160" s="233" t="s">
        <v>474</v>
      </c>
    </row>
    <row r="161" spans="1:47" s="2" customFormat="1" ht="12">
      <c r="A161" s="38"/>
      <c r="B161" s="39"/>
      <c r="C161" s="40"/>
      <c r="D161" s="235" t="s">
        <v>144</v>
      </c>
      <c r="E161" s="40"/>
      <c r="F161" s="236" t="s">
        <v>475</v>
      </c>
      <c r="G161" s="40"/>
      <c r="H161" s="40"/>
      <c r="I161" s="237"/>
      <c r="J161" s="237"/>
      <c r="K161" s="40"/>
      <c r="L161" s="40"/>
      <c r="M161" s="44"/>
      <c r="N161" s="285"/>
      <c r="O161" s="286"/>
      <c r="P161" s="287"/>
      <c r="Q161" s="287"/>
      <c r="R161" s="287"/>
      <c r="S161" s="287"/>
      <c r="T161" s="287"/>
      <c r="U161" s="287"/>
      <c r="V161" s="287"/>
      <c r="W161" s="287"/>
      <c r="X161" s="288"/>
      <c r="Y161" s="38"/>
      <c r="Z161" s="38"/>
      <c r="AA161" s="38"/>
      <c r="AB161" s="38"/>
      <c r="AC161" s="38"/>
      <c r="AD161" s="38"/>
      <c r="AE161" s="38"/>
      <c r="AT161" s="17" t="s">
        <v>144</v>
      </c>
      <c r="AU161" s="17" t="s">
        <v>88</v>
      </c>
    </row>
    <row r="162" spans="1:31" s="2" customFormat="1" ht="6.95" customHeight="1">
      <c r="A162" s="38"/>
      <c r="B162" s="66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44"/>
      <c r="N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</sheetData>
  <sheetProtection password="CC35" sheet="1" objects="1" scenarios="1" formatColumns="0" formatRows="0" autoFilter="0"/>
  <autoFilter ref="C117:L16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hyperlinks>
    <hyperlink ref="F123" r:id="rId1" display="https://podminky.urs.cz/item/CS_URS_2023_01/111251103"/>
    <hyperlink ref="F126" r:id="rId2" display="https://podminky.urs.cz/item/CS_URS_2023_01/112101101"/>
    <hyperlink ref="F129" r:id="rId3" display="https://podminky.urs.cz/item/CS_URS_2023_01/112101102"/>
    <hyperlink ref="F132" r:id="rId4" display="https://podminky.urs.cz/item/CS_URS_2023_01/112101103"/>
    <hyperlink ref="F135" r:id="rId5" display="https://podminky.urs.cz/item/CS_URS_2023_01/112101104"/>
    <hyperlink ref="F138" r:id="rId6" display="https://podminky.urs.cz/item/CS_URS_2023_01/112251101"/>
    <hyperlink ref="F141" r:id="rId7" display="https://podminky.urs.cz/item/CS_URS_2023_01/112251102"/>
    <hyperlink ref="F144" r:id="rId8" display="https://podminky.urs.cz/item/CS_URS_2023_01/112251103"/>
    <hyperlink ref="F147" r:id="rId9" display="https://podminky.urs.cz/item/CS_URS_2023_01/112251104"/>
    <hyperlink ref="F150" r:id="rId10" display="https://podminky.urs.cz/item/CS_URS_2023_01/162201411"/>
    <hyperlink ref="F153" r:id="rId11" display="https://podminky.urs.cz/item/CS_URS_2023_01/162201412"/>
    <hyperlink ref="F156" r:id="rId12" display="https://podminky.urs.cz/item/CS_URS_2023_01/162201413"/>
    <hyperlink ref="F159" r:id="rId13" display="https://podminky.urs.cz/item/CS_URS_2023_01/1622014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0"/>
      <c r="AT3" s="17" t="s">
        <v>88</v>
      </c>
    </row>
    <row r="4" spans="2:46" s="1" customFormat="1" ht="24.95" customHeight="1">
      <c r="B4" s="20"/>
      <c r="D4" s="139" t="s">
        <v>98</v>
      </c>
      <c r="M4" s="20"/>
      <c r="N4" s="140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41" t="s">
        <v>17</v>
      </c>
      <c r="M6" s="20"/>
    </row>
    <row r="7" spans="2:13" s="1" customFormat="1" ht="16.5" customHeight="1">
      <c r="B7" s="20"/>
      <c r="E7" s="142" t="str">
        <f>'Rekapitulace stavby'!K6</f>
        <v>OPEVNĚNÍ BŘEHŮ ŠTĚRKOVIŠTĚ V OTROKOVICÍCH</v>
      </c>
      <c r="F7" s="141"/>
      <c r="G7" s="141"/>
      <c r="H7" s="141"/>
      <c r="M7" s="20"/>
    </row>
    <row r="8" spans="1:31" s="2" customFormat="1" ht="12" customHeight="1">
      <c r="A8" s="38"/>
      <c r="B8" s="44"/>
      <c r="C8" s="38"/>
      <c r="D8" s="141" t="s">
        <v>99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476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19</v>
      </c>
      <c r="E11" s="38"/>
      <c r="F11" s="144" t="s">
        <v>1</v>
      </c>
      <c r="G11" s="38"/>
      <c r="H11" s="38"/>
      <c r="I11" s="141" t="s">
        <v>20</v>
      </c>
      <c r="J11" s="144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21</v>
      </c>
      <c r="E12" s="38"/>
      <c r="F12" s="144" t="s">
        <v>22</v>
      </c>
      <c r="G12" s="38"/>
      <c r="H12" s="38"/>
      <c r="I12" s="141" t="s">
        <v>23</v>
      </c>
      <c r="J12" s="145" t="str">
        <f>'Rekapitulace stavby'!AN8</f>
        <v>10. 9. 2020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25</v>
      </c>
      <c r="E14" s="38"/>
      <c r="F14" s="38"/>
      <c r="G14" s="38"/>
      <c r="H14" s="38"/>
      <c r="I14" s="141" t="s">
        <v>26</v>
      </c>
      <c r="J14" s="144" t="s">
        <v>1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26</v>
      </c>
      <c r="J20" s="144" t="s">
        <v>1</v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28</v>
      </c>
      <c r="J21" s="144" t="s">
        <v>1</v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26</v>
      </c>
      <c r="J23" s="144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28</v>
      </c>
      <c r="J24" s="144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6"/>
      <c r="M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150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41" t="s">
        <v>101</v>
      </c>
      <c r="F30" s="38"/>
      <c r="G30" s="38"/>
      <c r="H30" s="38"/>
      <c r="I30" s="38"/>
      <c r="J30" s="38"/>
      <c r="K30" s="151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41" t="s">
        <v>102</v>
      </c>
      <c r="F31" s="38"/>
      <c r="G31" s="38"/>
      <c r="H31" s="38"/>
      <c r="I31" s="38"/>
      <c r="J31" s="38"/>
      <c r="K31" s="151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36</v>
      </c>
      <c r="E32" s="38"/>
      <c r="F32" s="38"/>
      <c r="G32" s="38"/>
      <c r="H32" s="38"/>
      <c r="I32" s="38"/>
      <c r="J32" s="38"/>
      <c r="K32" s="153">
        <f>ROUND(K117,2)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0"/>
      <c r="J33" s="150"/>
      <c r="K33" s="150"/>
      <c r="L33" s="150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38</v>
      </c>
      <c r="G34" s="38"/>
      <c r="H34" s="38"/>
      <c r="I34" s="154" t="s">
        <v>37</v>
      </c>
      <c r="J34" s="38"/>
      <c r="K34" s="154" t="s">
        <v>39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40</v>
      </c>
      <c r="E35" s="141" t="s">
        <v>41</v>
      </c>
      <c r="F35" s="151">
        <f>ROUND((SUM(BE117:BE131)),2)</f>
        <v>0</v>
      </c>
      <c r="G35" s="38"/>
      <c r="H35" s="38"/>
      <c r="I35" s="156">
        <v>0.21</v>
      </c>
      <c r="J35" s="38"/>
      <c r="K35" s="151">
        <f>ROUND(((SUM(BE117:BE131))*I35),2)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1" t="s">
        <v>42</v>
      </c>
      <c r="F36" s="151">
        <f>ROUND((SUM(BF117:BF131)),2)</f>
        <v>0</v>
      </c>
      <c r="G36" s="38"/>
      <c r="H36" s="38"/>
      <c r="I36" s="156">
        <v>0.15</v>
      </c>
      <c r="J36" s="38"/>
      <c r="K36" s="151">
        <f>ROUND(((SUM(BF117:BF131))*I36),2)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43</v>
      </c>
      <c r="F37" s="151">
        <f>ROUND((SUM(BG117:BG131)),2)</f>
        <v>0</v>
      </c>
      <c r="G37" s="38"/>
      <c r="H37" s="38"/>
      <c r="I37" s="156">
        <v>0.21</v>
      </c>
      <c r="J37" s="38"/>
      <c r="K37" s="151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1" t="s">
        <v>44</v>
      </c>
      <c r="F38" s="151">
        <f>ROUND((SUM(BH117:BH131)),2)</f>
        <v>0</v>
      </c>
      <c r="G38" s="38"/>
      <c r="H38" s="38"/>
      <c r="I38" s="156">
        <v>0.15</v>
      </c>
      <c r="J38" s="38"/>
      <c r="K38" s="151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1" t="s">
        <v>45</v>
      </c>
      <c r="F39" s="151">
        <f>ROUND((SUM(BI117:BI131)),2)</f>
        <v>0</v>
      </c>
      <c r="G39" s="38"/>
      <c r="H39" s="38"/>
      <c r="I39" s="156">
        <v>0</v>
      </c>
      <c r="J39" s="38"/>
      <c r="K39" s="151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7"/>
      <c r="D41" s="158" t="s">
        <v>46</v>
      </c>
      <c r="E41" s="159"/>
      <c r="F41" s="159"/>
      <c r="G41" s="160" t="s">
        <v>47</v>
      </c>
      <c r="H41" s="161" t="s">
        <v>48</v>
      </c>
      <c r="I41" s="159"/>
      <c r="J41" s="159"/>
      <c r="K41" s="162">
        <f>SUM(K32:K39)</f>
        <v>0</v>
      </c>
      <c r="L41" s="163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165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167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170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167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OPEVNĚNÍ BŘEHŮ ŠTĚRKOVIŠTĚ V OTROKOVICÍCH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Otrokovice</v>
      </c>
      <c r="G89" s="40"/>
      <c r="H89" s="40"/>
      <c r="I89" s="32" t="s">
        <v>23</v>
      </c>
      <c r="J89" s="79" t="str">
        <f>IF(J12="","",J12)</f>
        <v>10. 9. 2020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Otrokovice</v>
      </c>
      <c r="G91" s="40"/>
      <c r="H91" s="40"/>
      <c r="I91" s="32" t="s">
        <v>31</v>
      </c>
      <c r="J91" s="36" t="str">
        <f>E21</f>
        <v>VZD Invest, s.r.o.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104</v>
      </c>
      <c r="D94" s="177"/>
      <c r="E94" s="177"/>
      <c r="F94" s="177"/>
      <c r="G94" s="177"/>
      <c r="H94" s="177"/>
      <c r="I94" s="178" t="s">
        <v>105</v>
      </c>
      <c r="J94" s="178" t="s">
        <v>106</v>
      </c>
      <c r="K94" s="178" t="s">
        <v>107</v>
      </c>
      <c r="L94" s="177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108</v>
      </c>
      <c r="D96" s="40"/>
      <c r="E96" s="40"/>
      <c r="F96" s="40"/>
      <c r="G96" s="40"/>
      <c r="H96" s="40"/>
      <c r="I96" s="110">
        <f>Q117</f>
        <v>0</v>
      </c>
      <c r="J96" s="110">
        <f>R117</f>
        <v>0</v>
      </c>
      <c r="K96" s="110">
        <f>K117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80"/>
      <c r="C97" s="181"/>
      <c r="D97" s="182" t="s">
        <v>477</v>
      </c>
      <c r="E97" s="183"/>
      <c r="F97" s="183"/>
      <c r="G97" s="183"/>
      <c r="H97" s="183"/>
      <c r="I97" s="184">
        <f>Q118</f>
        <v>0</v>
      </c>
      <c r="J97" s="184">
        <f>R118</f>
        <v>0</v>
      </c>
      <c r="K97" s="184">
        <f>K118</f>
        <v>0</v>
      </c>
      <c r="L97" s="181"/>
      <c r="M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116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17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75" t="str">
        <f>E7</f>
        <v>OPEVNĚNÍ BŘEHŮ ŠTĚRKOVIŠTĚ V OTROKOVICÍCH</v>
      </c>
      <c r="F107" s="32"/>
      <c r="G107" s="32"/>
      <c r="H107" s="32"/>
      <c r="I107" s="40"/>
      <c r="J107" s="40"/>
      <c r="K107" s="40"/>
      <c r="L107" s="40"/>
      <c r="M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99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VRN - VEDLEJŠÍ ROZPOČTOVÉ NÁKLADY</v>
      </c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21</v>
      </c>
      <c r="D111" s="40"/>
      <c r="E111" s="40"/>
      <c r="F111" s="27" t="str">
        <f>F12</f>
        <v>Otrokovice</v>
      </c>
      <c r="G111" s="40"/>
      <c r="H111" s="40"/>
      <c r="I111" s="32" t="s">
        <v>23</v>
      </c>
      <c r="J111" s="79" t="str">
        <f>IF(J12="","",J12)</f>
        <v>10. 9. 2020</v>
      </c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25</v>
      </c>
      <c r="D113" s="40"/>
      <c r="E113" s="40"/>
      <c r="F113" s="27" t="str">
        <f>E15</f>
        <v>Město Otrokovice</v>
      </c>
      <c r="G113" s="40"/>
      <c r="H113" s="40"/>
      <c r="I113" s="32" t="s">
        <v>31</v>
      </c>
      <c r="J113" s="36" t="str">
        <f>E21</f>
        <v>VZD Invest, s.r.o.</v>
      </c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29</v>
      </c>
      <c r="D114" s="40"/>
      <c r="E114" s="40"/>
      <c r="F114" s="27" t="str">
        <f>IF(E18="","",E18)</f>
        <v>Vyplň údaj</v>
      </c>
      <c r="G114" s="40"/>
      <c r="H114" s="40"/>
      <c r="I114" s="32" t="s">
        <v>33</v>
      </c>
      <c r="J114" s="36" t="str">
        <f>E24</f>
        <v xml:space="preserve"> </v>
      </c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2"/>
      <c r="B116" s="193"/>
      <c r="C116" s="194" t="s">
        <v>117</v>
      </c>
      <c r="D116" s="195" t="s">
        <v>61</v>
      </c>
      <c r="E116" s="195" t="s">
        <v>57</v>
      </c>
      <c r="F116" s="195" t="s">
        <v>58</v>
      </c>
      <c r="G116" s="195" t="s">
        <v>118</v>
      </c>
      <c r="H116" s="195" t="s">
        <v>119</v>
      </c>
      <c r="I116" s="195" t="s">
        <v>120</v>
      </c>
      <c r="J116" s="195" t="s">
        <v>121</v>
      </c>
      <c r="K116" s="195" t="s">
        <v>107</v>
      </c>
      <c r="L116" s="196" t="s">
        <v>122</v>
      </c>
      <c r="M116" s="197"/>
      <c r="N116" s="100" t="s">
        <v>1</v>
      </c>
      <c r="O116" s="101" t="s">
        <v>40</v>
      </c>
      <c r="P116" s="101" t="s">
        <v>123</v>
      </c>
      <c r="Q116" s="101" t="s">
        <v>124</v>
      </c>
      <c r="R116" s="101" t="s">
        <v>125</v>
      </c>
      <c r="S116" s="101" t="s">
        <v>126</v>
      </c>
      <c r="T116" s="101" t="s">
        <v>127</v>
      </c>
      <c r="U116" s="101" t="s">
        <v>128</v>
      </c>
      <c r="V116" s="101" t="s">
        <v>129</v>
      </c>
      <c r="W116" s="101" t="s">
        <v>130</v>
      </c>
      <c r="X116" s="102" t="s">
        <v>131</v>
      </c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8"/>
      <c r="B117" s="39"/>
      <c r="C117" s="107" t="s">
        <v>132</v>
      </c>
      <c r="D117" s="40"/>
      <c r="E117" s="40"/>
      <c r="F117" s="40"/>
      <c r="G117" s="40"/>
      <c r="H117" s="40"/>
      <c r="I117" s="40"/>
      <c r="J117" s="40"/>
      <c r="K117" s="198">
        <f>BK117</f>
        <v>0</v>
      </c>
      <c r="L117" s="40"/>
      <c r="M117" s="44"/>
      <c r="N117" s="103"/>
      <c r="O117" s="199"/>
      <c r="P117" s="104"/>
      <c r="Q117" s="200">
        <f>Q118</f>
        <v>0</v>
      </c>
      <c r="R117" s="200">
        <f>R118</f>
        <v>0</v>
      </c>
      <c r="S117" s="104"/>
      <c r="T117" s="201">
        <f>T118</f>
        <v>0</v>
      </c>
      <c r="U117" s="104"/>
      <c r="V117" s="201">
        <f>V118</f>
        <v>0</v>
      </c>
      <c r="W117" s="104"/>
      <c r="X117" s="202">
        <f>X118</f>
        <v>0</v>
      </c>
      <c r="Y117" s="38"/>
      <c r="Z117" s="38"/>
      <c r="AA117" s="38"/>
      <c r="AB117" s="38"/>
      <c r="AC117" s="38"/>
      <c r="AD117" s="38"/>
      <c r="AE117" s="38"/>
      <c r="AT117" s="17" t="s">
        <v>77</v>
      </c>
      <c r="AU117" s="17" t="s">
        <v>109</v>
      </c>
      <c r="BK117" s="203">
        <f>BK118</f>
        <v>0</v>
      </c>
    </row>
    <row r="118" spans="1:63" s="12" customFormat="1" ht="25.9" customHeight="1">
      <c r="A118" s="12"/>
      <c r="B118" s="204"/>
      <c r="C118" s="205"/>
      <c r="D118" s="206" t="s">
        <v>77</v>
      </c>
      <c r="E118" s="207" t="s">
        <v>95</v>
      </c>
      <c r="F118" s="207" t="s">
        <v>478</v>
      </c>
      <c r="G118" s="205"/>
      <c r="H118" s="205"/>
      <c r="I118" s="208"/>
      <c r="J118" s="208"/>
      <c r="K118" s="209">
        <f>BK118</f>
        <v>0</v>
      </c>
      <c r="L118" s="205"/>
      <c r="M118" s="210"/>
      <c r="N118" s="211"/>
      <c r="O118" s="212"/>
      <c r="P118" s="212"/>
      <c r="Q118" s="213">
        <f>SUM(Q119:Q131)</f>
        <v>0</v>
      </c>
      <c r="R118" s="213">
        <f>SUM(R119:R131)</f>
        <v>0</v>
      </c>
      <c r="S118" s="212"/>
      <c r="T118" s="214">
        <f>SUM(T119:T131)</f>
        <v>0</v>
      </c>
      <c r="U118" s="212"/>
      <c r="V118" s="214">
        <f>SUM(V119:V131)</f>
        <v>0</v>
      </c>
      <c r="W118" s="212"/>
      <c r="X118" s="215">
        <f>SUM(X119:X131)</f>
        <v>0</v>
      </c>
      <c r="Y118" s="12"/>
      <c r="Z118" s="12"/>
      <c r="AA118" s="12"/>
      <c r="AB118" s="12"/>
      <c r="AC118" s="12"/>
      <c r="AD118" s="12"/>
      <c r="AE118" s="12"/>
      <c r="AR118" s="216" t="s">
        <v>86</v>
      </c>
      <c r="AT118" s="217" t="s">
        <v>77</v>
      </c>
      <c r="AU118" s="217" t="s">
        <v>78</v>
      </c>
      <c r="AY118" s="216" t="s">
        <v>135</v>
      </c>
      <c r="BK118" s="218">
        <f>SUM(BK119:BK131)</f>
        <v>0</v>
      </c>
    </row>
    <row r="119" spans="1:65" s="2" customFormat="1" ht="37.8" customHeight="1">
      <c r="A119" s="38"/>
      <c r="B119" s="39"/>
      <c r="C119" s="221" t="s">
        <v>86</v>
      </c>
      <c r="D119" s="221" t="s">
        <v>137</v>
      </c>
      <c r="E119" s="222" t="s">
        <v>479</v>
      </c>
      <c r="F119" s="223" t="s">
        <v>480</v>
      </c>
      <c r="G119" s="224" t="s">
        <v>481</v>
      </c>
      <c r="H119" s="225">
        <v>1</v>
      </c>
      <c r="I119" s="226"/>
      <c r="J119" s="226"/>
      <c r="K119" s="227">
        <f>ROUND(P119*H119,2)</f>
        <v>0</v>
      </c>
      <c r="L119" s="223" t="s">
        <v>1</v>
      </c>
      <c r="M119" s="44"/>
      <c r="N119" s="228" t="s">
        <v>1</v>
      </c>
      <c r="O119" s="229" t="s">
        <v>41</v>
      </c>
      <c r="P119" s="230">
        <f>I119+J119</f>
        <v>0</v>
      </c>
      <c r="Q119" s="230">
        <f>ROUND(I119*H119,2)</f>
        <v>0</v>
      </c>
      <c r="R119" s="230">
        <f>ROUND(J119*H119,2)</f>
        <v>0</v>
      </c>
      <c r="S119" s="91"/>
      <c r="T119" s="231">
        <f>S119*H119</f>
        <v>0</v>
      </c>
      <c r="U119" s="231">
        <v>0</v>
      </c>
      <c r="V119" s="231">
        <f>U119*H119</f>
        <v>0</v>
      </c>
      <c r="W119" s="231">
        <v>0</v>
      </c>
      <c r="X119" s="232">
        <f>W119*H119</f>
        <v>0</v>
      </c>
      <c r="Y119" s="38"/>
      <c r="Z119" s="38"/>
      <c r="AA119" s="38"/>
      <c r="AB119" s="38"/>
      <c r="AC119" s="38"/>
      <c r="AD119" s="38"/>
      <c r="AE119" s="38"/>
      <c r="AR119" s="233" t="s">
        <v>142</v>
      </c>
      <c r="AT119" s="233" t="s">
        <v>137</v>
      </c>
      <c r="AU119" s="233" t="s">
        <v>86</v>
      </c>
      <c r="AY119" s="17" t="s">
        <v>135</v>
      </c>
      <c r="BE119" s="234">
        <f>IF(O119="základní",K119,0)</f>
        <v>0</v>
      </c>
      <c r="BF119" s="234">
        <f>IF(O119="snížená",K119,0)</f>
        <v>0</v>
      </c>
      <c r="BG119" s="234">
        <f>IF(O119="zákl. přenesená",K119,0)</f>
        <v>0</v>
      </c>
      <c r="BH119" s="234">
        <f>IF(O119="sníž. přenesená",K119,0)</f>
        <v>0</v>
      </c>
      <c r="BI119" s="234">
        <f>IF(O119="nulová",K119,0)</f>
        <v>0</v>
      </c>
      <c r="BJ119" s="17" t="s">
        <v>86</v>
      </c>
      <c r="BK119" s="234">
        <f>ROUND(P119*H119,2)</f>
        <v>0</v>
      </c>
      <c r="BL119" s="17" t="s">
        <v>142</v>
      </c>
      <c r="BM119" s="233" t="s">
        <v>482</v>
      </c>
    </row>
    <row r="120" spans="1:47" s="2" customFormat="1" ht="12">
      <c r="A120" s="38"/>
      <c r="B120" s="39"/>
      <c r="C120" s="40"/>
      <c r="D120" s="235" t="s">
        <v>144</v>
      </c>
      <c r="E120" s="40"/>
      <c r="F120" s="236" t="s">
        <v>480</v>
      </c>
      <c r="G120" s="40"/>
      <c r="H120" s="40"/>
      <c r="I120" s="237"/>
      <c r="J120" s="237"/>
      <c r="K120" s="40"/>
      <c r="L120" s="40"/>
      <c r="M120" s="44"/>
      <c r="N120" s="238"/>
      <c r="O120" s="239"/>
      <c r="P120" s="91"/>
      <c r="Q120" s="91"/>
      <c r="R120" s="91"/>
      <c r="S120" s="91"/>
      <c r="T120" s="91"/>
      <c r="U120" s="91"/>
      <c r="V120" s="91"/>
      <c r="W120" s="91"/>
      <c r="X120" s="92"/>
      <c r="Y120" s="38"/>
      <c r="Z120" s="38"/>
      <c r="AA120" s="38"/>
      <c r="AB120" s="38"/>
      <c r="AC120" s="38"/>
      <c r="AD120" s="38"/>
      <c r="AE120" s="38"/>
      <c r="AT120" s="17" t="s">
        <v>144</v>
      </c>
      <c r="AU120" s="17" t="s">
        <v>86</v>
      </c>
    </row>
    <row r="121" spans="1:65" s="2" customFormat="1" ht="24.15" customHeight="1">
      <c r="A121" s="38"/>
      <c r="B121" s="39"/>
      <c r="C121" s="221" t="s">
        <v>88</v>
      </c>
      <c r="D121" s="221" t="s">
        <v>137</v>
      </c>
      <c r="E121" s="222" t="s">
        <v>483</v>
      </c>
      <c r="F121" s="223" t="s">
        <v>484</v>
      </c>
      <c r="G121" s="224" t="s">
        <v>327</v>
      </c>
      <c r="H121" s="225">
        <v>1</v>
      </c>
      <c r="I121" s="226"/>
      <c r="J121" s="226"/>
      <c r="K121" s="227">
        <f>ROUND(P121*H121,2)</f>
        <v>0</v>
      </c>
      <c r="L121" s="223" t="s">
        <v>1</v>
      </c>
      <c r="M121" s="44"/>
      <c r="N121" s="228" t="s">
        <v>1</v>
      </c>
      <c r="O121" s="229" t="s">
        <v>41</v>
      </c>
      <c r="P121" s="230">
        <f>I121+J121</f>
        <v>0</v>
      </c>
      <c r="Q121" s="230">
        <f>ROUND(I121*H121,2)</f>
        <v>0</v>
      </c>
      <c r="R121" s="230">
        <f>ROUND(J121*H121,2)</f>
        <v>0</v>
      </c>
      <c r="S121" s="91"/>
      <c r="T121" s="231">
        <f>S121*H121</f>
        <v>0</v>
      </c>
      <c r="U121" s="231">
        <v>0</v>
      </c>
      <c r="V121" s="231">
        <f>U121*H121</f>
        <v>0</v>
      </c>
      <c r="W121" s="231">
        <v>0</v>
      </c>
      <c r="X121" s="232">
        <f>W121*H121</f>
        <v>0</v>
      </c>
      <c r="Y121" s="38"/>
      <c r="Z121" s="38"/>
      <c r="AA121" s="38"/>
      <c r="AB121" s="38"/>
      <c r="AC121" s="38"/>
      <c r="AD121" s="38"/>
      <c r="AE121" s="38"/>
      <c r="AR121" s="233" t="s">
        <v>142</v>
      </c>
      <c r="AT121" s="233" t="s">
        <v>137</v>
      </c>
      <c r="AU121" s="233" t="s">
        <v>86</v>
      </c>
      <c r="AY121" s="17" t="s">
        <v>135</v>
      </c>
      <c r="BE121" s="234">
        <f>IF(O121="základní",K121,0)</f>
        <v>0</v>
      </c>
      <c r="BF121" s="234">
        <f>IF(O121="snížená",K121,0)</f>
        <v>0</v>
      </c>
      <c r="BG121" s="234">
        <f>IF(O121="zákl. přenesená",K121,0)</f>
        <v>0</v>
      </c>
      <c r="BH121" s="234">
        <f>IF(O121="sníž. přenesená",K121,0)</f>
        <v>0</v>
      </c>
      <c r="BI121" s="234">
        <f>IF(O121="nulová",K121,0)</f>
        <v>0</v>
      </c>
      <c r="BJ121" s="17" t="s">
        <v>86</v>
      </c>
      <c r="BK121" s="234">
        <f>ROUND(P121*H121,2)</f>
        <v>0</v>
      </c>
      <c r="BL121" s="17" t="s">
        <v>142</v>
      </c>
      <c r="BM121" s="233" t="s">
        <v>485</v>
      </c>
    </row>
    <row r="122" spans="1:65" s="2" customFormat="1" ht="24.15" customHeight="1">
      <c r="A122" s="38"/>
      <c r="B122" s="39"/>
      <c r="C122" s="221" t="s">
        <v>151</v>
      </c>
      <c r="D122" s="221" t="s">
        <v>137</v>
      </c>
      <c r="E122" s="222" t="s">
        <v>486</v>
      </c>
      <c r="F122" s="223" t="s">
        <v>487</v>
      </c>
      <c r="G122" s="224" t="s">
        <v>488</v>
      </c>
      <c r="H122" s="225">
        <v>1</v>
      </c>
      <c r="I122" s="226"/>
      <c r="J122" s="226"/>
      <c r="K122" s="227">
        <f>ROUND(P122*H122,2)</f>
        <v>0</v>
      </c>
      <c r="L122" s="223" t="s">
        <v>1</v>
      </c>
      <c r="M122" s="44"/>
      <c r="N122" s="228" t="s">
        <v>1</v>
      </c>
      <c r="O122" s="229" t="s">
        <v>41</v>
      </c>
      <c r="P122" s="230">
        <f>I122+J122</f>
        <v>0</v>
      </c>
      <c r="Q122" s="230">
        <f>ROUND(I122*H122,2)</f>
        <v>0</v>
      </c>
      <c r="R122" s="230">
        <f>ROUND(J122*H122,2)</f>
        <v>0</v>
      </c>
      <c r="S122" s="91"/>
      <c r="T122" s="231">
        <f>S122*H122</f>
        <v>0</v>
      </c>
      <c r="U122" s="231">
        <v>0</v>
      </c>
      <c r="V122" s="231">
        <f>U122*H122</f>
        <v>0</v>
      </c>
      <c r="W122" s="231">
        <v>0</v>
      </c>
      <c r="X122" s="232">
        <f>W122*H122</f>
        <v>0</v>
      </c>
      <c r="Y122" s="38"/>
      <c r="Z122" s="38"/>
      <c r="AA122" s="38"/>
      <c r="AB122" s="38"/>
      <c r="AC122" s="38"/>
      <c r="AD122" s="38"/>
      <c r="AE122" s="38"/>
      <c r="AR122" s="233" t="s">
        <v>142</v>
      </c>
      <c r="AT122" s="233" t="s">
        <v>137</v>
      </c>
      <c r="AU122" s="233" t="s">
        <v>86</v>
      </c>
      <c r="AY122" s="17" t="s">
        <v>135</v>
      </c>
      <c r="BE122" s="234">
        <f>IF(O122="základní",K122,0)</f>
        <v>0</v>
      </c>
      <c r="BF122" s="234">
        <f>IF(O122="snížená",K122,0)</f>
        <v>0</v>
      </c>
      <c r="BG122" s="234">
        <f>IF(O122="zákl. přenesená",K122,0)</f>
        <v>0</v>
      </c>
      <c r="BH122" s="234">
        <f>IF(O122="sníž. přenesená",K122,0)</f>
        <v>0</v>
      </c>
      <c r="BI122" s="234">
        <f>IF(O122="nulová",K122,0)</f>
        <v>0</v>
      </c>
      <c r="BJ122" s="17" t="s">
        <v>86</v>
      </c>
      <c r="BK122" s="234">
        <f>ROUND(P122*H122,2)</f>
        <v>0</v>
      </c>
      <c r="BL122" s="17" t="s">
        <v>142</v>
      </c>
      <c r="BM122" s="233" t="s">
        <v>489</v>
      </c>
    </row>
    <row r="123" spans="1:65" s="2" customFormat="1" ht="24.15" customHeight="1">
      <c r="A123" s="38"/>
      <c r="B123" s="39"/>
      <c r="C123" s="221" t="s">
        <v>142</v>
      </c>
      <c r="D123" s="221" t="s">
        <v>137</v>
      </c>
      <c r="E123" s="222" t="s">
        <v>490</v>
      </c>
      <c r="F123" s="223" t="s">
        <v>491</v>
      </c>
      <c r="G123" s="224" t="s">
        <v>327</v>
      </c>
      <c r="H123" s="225">
        <v>1</v>
      </c>
      <c r="I123" s="226"/>
      <c r="J123" s="226"/>
      <c r="K123" s="227">
        <f>ROUND(P123*H123,2)</f>
        <v>0</v>
      </c>
      <c r="L123" s="223" t="s">
        <v>1</v>
      </c>
      <c r="M123" s="44"/>
      <c r="N123" s="228" t="s">
        <v>1</v>
      </c>
      <c r="O123" s="229" t="s">
        <v>41</v>
      </c>
      <c r="P123" s="230">
        <f>I123+J123</f>
        <v>0</v>
      </c>
      <c r="Q123" s="230">
        <f>ROUND(I123*H123,2)</f>
        <v>0</v>
      </c>
      <c r="R123" s="230">
        <f>ROUND(J123*H123,2)</f>
        <v>0</v>
      </c>
      <c r="S123" s="91"/>
      <c r="T123" s="231">
        <f>S123*H123</f>
        <v>0</v>
      </c>
      <c r="U123" s="231">
        <v>0</v>
      </c>
      <c r="V123" s="231">
        <f>U123*H123</f>
        <v>0</v>
      </c>
      <c r="W123" s="231">
        <v>0</v>
      </c>
      <c r="X123" s="232">
        <f>W123*H123</f>
        <v>0</v>
      </c>
      <c r="Y123" s="38"/>
      <c r="Z123" s="38"/>
      <c r="AA123" s="38"/>
      <c r="AB123" s="38"/>
      <c r="AC123" s="38"/>
      <c r="AD123" s="38"/>
      <c r="AE123" s="38"/>
      <c r="AR123" s="233" t="s">
        <v>142</v>
      </c>
      <c r="AT123" s="233" t="s">
        <v>137</v>
      </c>
      <c r="AU123" s="233" t="s">
        <v>86</v>
      </c>
      <c r="AY123" s="17" t="s">
        <v>135</v>
      </c>
      <c r="BE123" s="234">
        <f>IF(O123="základní",K123,0)</f>
        <v>0</v>
      </c>
      <c r="BF123" s="234">
        <f>IF(O123="snížená",K123,0)</f>
        <v>0</v>
      </c>
      <c r="BG123" s="234">
        <f>IF(O123="zákl. přenesená",K123,0)</f>
        <v>0</v>
      </c>
      <c r="BH123" s="234">
        <f>IF(O123="sníž. přenesená",K123,0)</f>
        <v>0</v>
      </c>
      <c r="BI123" s="234">
        <f>IF(O123="nulová",K123,0)</f>
        <v>0</v>
      </c>
      <c r="BJ123" s="17" t="s">
        <v>86</v>
      </c>
      <c r="BK123" s="234">
        <f>ROUND(P123*H123,2)</f>
        <v>0</v>
      </c>
      <c r="BL123" s="17" t="s">
        <v>142</v>
      </c>
      <c r="BM123" s="233" t="s">
        <v>492</v>
      </c>
    </row>
    <row r="124" spans="1:65" s="2" customFormat="1" ht="24.15" customHeight="1">
      <c r="A124" s="38"/>
      <c r="B124" s="39"/>
      <c r="C124" s="221" t="s">
        <v>173</v>
      </c>
      <c r="D124" s="221" t="s">
        <v>137</v>
      </c>
      <c r="E124" s="222" t="s">
        <v>493</v>
      </c>
      <c r="F124" s="223" t="s">
        <v>494</v>
      </c>
      <c r="G124" s="224" t="s">
        <v>327</v>
      </c>
      <c r="H124" s="225">
        <v>1</v>
      </c>
      <c r="I124" s="226"/>
      <c r="J124" s="226"/>
      <c r="K124" s="227">
        <f>ROUND(P124*H124,2)</f>
        <v>0</v>
      </c>
      <c r="L124" s="223" t="s">
        <v>1</v>
      </c>
      <c r="M124" s="44"/>
      <c r="N124" s="228" t="s">
        <v>1</v>
      </c>
      <c r="O124" s="229" t="s">
        <v>41</v>
      </c>
      <c r="P124" s="230">
        <f>I124+J124</f>
        <v>0</v>
      </c>
      <c r="Q124" s="230">
        <f>ROUND(I124*H124,2)</f>
        <v>0</v>
      </c>
      <c r="R124" s="230">
        <f>ROUND(J124*H124,2)</f>
        <v>0</v>
      </c>
      <c r="S124" s="91"/>
      <c r="T124" s="231">
        <f>S124*H124</f>
        <v>0</v>
      </c>
      <c r="U124" s="231">
        <v>0</v>
      </c>
      <c r="V124" s="231">
        <f>U124*H124</f>
        <v>0</v>
      </c>
      <c r="W124" s="231">
        <v>0</v>
      </c>
      <c r="X124" s="232">
        <f>W124*H124</f>
        <v>0</v>
      </c>
      <c r="Y124" s="38"/>
      <c r="Z124" s="38"/>
      <c r="AA124" s="38"/>
      <c r="AB124" s="38"/>
      <c r="AC124" s="38"/>
      <c r="AD124" s="38"/>
      <c r="AE124" s="38"/>
      <c r="AR124" s="233" t="s">
        <v>142</v>
      </c>
      <c r="AT124" s="233" t="s">
        <v>137</v>
      </c>
      <c r="AU124" s="233" t="s">
        <v>86</v>
      </c>
      <c r="AY124" s="17" t="s">
        <v>135</v>
      </c>
      <c r="BE124" s="234">
        <f>IF(O124="základní",K124,0)</f>
        <v>0</v>
      </c>
      <c r="BF124" s="234">
        <f>IF(O124="snížená",K124,0)</f>
        <v>0</v>
      </c>
      <c r="BG124" s="234">
        <f>IF(O124="zákl. přenesená",K124,0)</f>
        <v>0</v>
      </c>
      <c r="BH124" s="234">
        <f>IF(O124="sníž. přenesená",K124,0)</f>
        <v>0</v>
      </c>
      <c r="BI124" s="234">
        <f>IF(O124="nulová",K124,0)</f>
        <v>0</v>
      </c>
      <c r="BJ124" s="17" t="s">
        <v>86</v>
      </c>
      <c r="BK124" s="234">
        <f>ROUND(P124*H124,2)</f>
        <v>0</v>
      </c>
      <c r="BL124" s="17" t="s">
        <v>142</v>
      </c>
      <c r="BM124" s="233" t="s">
        <v>495</v>
      </c>
    </row>
    <row r="125" spans="1:65" s="2" customFormat="1" ht="16.5" customHeight="1">
      <c r="A125" s="38"/>
      <c r="B125" s="39"/>
      <c r="C125" s="221" t="s">
        <v>178</v>
      </c>
      <c r="D125" s="221" t="s">
        <v>137</v>
      </c>
      <c r="E125" s="222" t="s">
        <v>496</v>
      </c>
      <c r="F125" s="223" t="s">
        <v>497</v>
      </c>
      <c r="G125" s="224" t="s">
        <v>327</v>
      </c>
      <c r="H125" s="225">
        <v>1</v>
      </c>
      <c r="I125" s="226"/>
      <c r="J125" s="226"/>
      <c r="K125" s="227">
        <f>ROUND(P125*H125,2)</f>
        <v>0</v>
      </c>
      <c r="L125" s="223" t="s">
        <v>1</v>
      </c>
      <c r="M125" s="44"/>
      <c r="N125" s="228" t="s">
        <v>1</v>
      </c>
      <c r="O125" s="229" t="s">
        <v>41</v>
      </c>
      <c r="P125" s="230">
        <f>I125+J125</f>
        <v>0</v>
      </c>
      <c r="Q125" s="230">
        <f>ROUND(I125*H125,2)</f>
        <v>0</v>
      </c>
      <c r="R125" s="230">
        <f>ROUND(J125*H125,2)</f>
        <v>0</v>
      </c>
      <c r="S125" s="91"/>
      <c r="T125" s="231">
        <f>S125*H125</f>
        <v>0</v>
      </c>
      <c r="U125" s="231">
        <v>0</v>
      </c>
      <c r="V125" s="231">
        <f>U125*H125</f>
        <v>0</v>
      </c>
      <c r="W125" s="231">
        <v>0</v>
      </c>
      <c r="X125" s="232">
        <f>W125*H125</f>
        <v>0</v>
      </c>
      <c r="Y125" s="38"/>
      <c r="Z125" s="38"/>
      <c r="AA125" s="38"/>
      <c r="AB125" s="38"/>
      <c r="AC125" s="38"/>
      <c r="AD125" s="38"/>
      <c r="AE125" s="38"/>
      <c r="AR125" s="233" t="s">
        <v>142</v>
      </c>
      <c r="AT125" s="233" t="s">
        <v>137</v>
      </c>
      <c r="AU125" s="233" t="s">
        <v>86</v>
      </c>
      <c r="AY125" s="17" t="s">
        <v>135</v>
      </c>
      <c r="BE125" s="234">
        <f>IF(O125="základní",K125,0)</f>
        <v>0</v>
      </c>
      <c r="BF125" s="234">
        <f>IF(O125="snížená",K125,0)</f>
        <v>0</v>
      </c>
      <c r="BG125" s="234">
        <f>IF(O125="zákl. přenesená",K125,0)</f>
        <v>0</v>
      </c>
      <c r="BH125" s="234">
        <f>IF(O125="sníž. přenesená",K125,0)</f>
        <v>0</v>
      </c>
      <c r="BI125" s="234">
        <f>IF(O125="nulová",K125,0)</f>
        <v>0</v>
      </c>
      <c r="BJ125" s="17" t="s">
        <v>86</v>
      </c>
      <c r="BK125" s="234">
        <f>ROUND(P125*H125,2)</f>
        <v>0</v>
      </c>
      <c r="BL125" s="17" t="s">
        <v>142</v>
      </c>
      <c r="BM125" s="233" t="s">
        <v>498</v>
      </c>
    </row>
    <row r="126" spans="1:65" s="2" customFormat="1" ht="16.5" customHeight="1">
      <c r="A126" s="38"/>
      <c r="B126" s="39"/>
      <c r="C126" s="221" t="s">
        <v>186</v>
      </c>
      <c r="D126" s="221" t="s">
        <v>137</v>
      </c>
      <c r="E126" s="222" t="s">
        <v>499</v>
      </c>
      <c r="F126" s="223" t="s">
        <v>500</v>
      </c>
      <c r="G126" s="224" t="s">
        <v>327</v>
      </c>
      <c r="H126" s="225">
        <v>1</v>
      </c>
      <c r="I126" s="226"/>
      <c r="J126" s="226"/>
      <c r="K126" s="227">
        <f>ROUND(P126*H126,2)</f>
        <v>0</v>
      </c>
      <c r="L126" s="223" t="s">
        <v>1</v>
      </c>
      <c r="M126" s="44"/>
      <c r="N126" s="228" t="s">
        <v>1</v>
      </c>
      <c r="O126" s="229" t="s">
        <v>41</v>
      </c>
      <c r="P126" s="230">
        <f>I126+J126</f>
        <v>0</v>
      </c>
      <c r="Q126" s="230">
        <f>ROUND(I126*H126,2)</f>
        <v>0</v>
      </c>
      <c r="R126" s="230">
        <f>ROUND(J126*H126,2)</f>
        <v>0</v>
      </c>
      <c r="S126" s="91"/>
      <c r="T126" s="231">
        <f>S126*H126</f>
        <v>0</v>
      </c>
      <c r="U126" s="231">
        <v>0</v>
      </c>
      <c r="V126" s="231">
        <f>U126*H126</f>
        <v>0</v>
      </c>
      <c r="W126" s="231">
        <v>0</v>
      </c>
      <c r="X126" s="232">
        <f>W126*H126</f>
        <v>0</v>
      </c>
      <c r="Y126" s="38"/>
      <c r="Z126" s="38"/>
      <c r="AA126" s="38"/>
      <c r="AB126" s="38"/>
      <c r="AC126" s="38"/>
      <c r="AD126" s="38"/>
      <c r="AE126" s="38"/>
      <c r="AR126" s="233" t="s">
        <v>142</v>
      </c>
      <c r="AT126" s="233" t="s">
        <v>137</v>
      </c>
      <c r="AU126" s="233" t="s">
        <v>86</v>
      </c>
      <c r="AY126" s="17" t="s">
        <v>135</v>
      </c>
      <c r="BE126" s="234">
        <f>IF(O126="základní",K126,0)</f>
        <v>0</v>
      </c>
      <c r="BF126" s="234">
        <f>IF(O126="snížená",K126,0)</f>
        <v>0</v>
      </c>
      <c r="BG126" s="234">
        <f>IF(O126="zákl. přenesená",K126,0)</f>
        <v>0</v>
      </c>
      <c r="BH126" s="234">
        <f>IF(O126="sníž. přenesená",K126,0)</f>
        <v>0</v>
      </c>
      <c r="BI126" s="234">
        <f>IF(O126="nulová",K126,0)</f>
        <v>0</v>
      </c>
      <c r="BJ126" s="17" t="s">
        <v>86</v>
      </c>
      <c r="BK126" s="234">
        <f>ROUND(P126*H126,2)</f>
        <v>0</v>
      </c>
      <c r="BL126" s="17" t="s">
        <v>142</v>
      </c>
      <c r="BM126" s="233" t="s">
        <v>501</v>
      </c>
    </row>
    <row r="127" spans="1:65" s="2" customFormat="1" ht="37.8" customHeight="1">
      <c r="A127" s="38"/>
      <c r="B127" s="39"/>
      <c r="C127" s="221" t="s">
        <v>164</v>
      </c>
      <c r="D127" s="221" t="s">
        <v>137</v>
      </c>
      <c r="E127" s="222" t="s">
        <v>502</v>
      </c>
      <c r="F127" s="223" t="s">
        <v>503</v>
      </c>
      <c r="G127" s="224" t="s">
        <v>327</v>
      </c>
      <c r="H127" s="225">
        <v>1</v>
      </c>
      <c r="I127" s="226"/>
      <c r="J127" s="226"/>
      <c r="K127" s="227">
        <f>ROUND(P127*H127,2)</f>
        <v>0</v>
      </c>
      <c r="L127" s="223" t="s">
        <v>1</v>
      </c>
      <c r="M127" s="44"/>
      <c r="N127" s="228" t="s">
        <v>1</v>
      </c>
      <c r="O127" s="229" t="s">
        <v>41</v>
      </c>
      <c r="P127" s="230">
        <f>I127+J127</f>
        <v>0</v>
      </c>
      <c r="Q127" s="230">
        <f>ROUND(I127*H127,2)</f>
        <v>0</v>
      </c>
      <c r="R127" s="230">
        <f>ROUND(J127*H127,2)</f>
        <v>0</v>
      </c>
      <c r="S127" s="91"/>
      <c r="T127" s="231">
        <f>S127*H127</f>
        <v>0</v>
      </c>
      <c r="U127" s="231">
        <v>0</v>
      </c>
      <c r="V127" s="231">
        <f>U127*H127</f>
        <v>0</v>
      </c>
      <c r="W127" s="231">
        <v>0</v>
      </c>
      <c r="X127" s="232">
        <f>W127*H127</f>
        <v>0</v>
      </c>
      <c r="Y127" s="38"/>
      <c r="Z127" s="38"/>
      <c r="AA127" s="38"/>
      <c r="AB127" s="38"/>
      <c r="AC127" s="38"/>
      <c r="AD127" s="38"/>
      <c r="AE127" s="38"/>
      <c r="AR127" s="233" t="s">
        <v>142</v>
      </c>
      <c r="AT127" s="233" t="s">
        <v>137</v>
      </c>
      <c r="AU127" s="233" t="s">
        <v>86</v>
      </c>
      <c r="AY127" s="17" t="s">
        <v>135</v>
      </c>
      <c r="BE127" s="234">
        <f>IF(O127="základní",K127,0)</f>
        <v>0</v>
      </c>
      <c r="BF127" s="234">
        <f>IF(O127="snížená",K127,0)</f>
        <v>0</v>
      </c>
      <c r="BG127" s="234">
        <f>IF(O127="zákl. přenesená",K127,0)</f>
        <v>0</v>
      </c>
      <c r="BH127" s="234">
        <f>IF(O127="sníž. přenesená",K127,0)</f>
        <v>0</v>
      </c>
      <c r="BI127" s="234">
        <f>IF(O127="nulová",K127,0)</f>
        <v>0</v>
      </c>
      <c r="BJ127" s="17" t="s">
        <v>86</v>
      </c>
      <c r="BK127" s="234">
        <f>ROUND(P127*H127,2)</f>
        <v>0</v>
      </c>
      <c r="BL127" s="17" t="s">
        <v>142</v>
      </c>
      <c r="BM127" s="233" t="s">
        <v>504</v>
      </c>
    </row>
    <row r="128" spans="1:65" s="2" customFormat="1" ht="24.15" customHeight="1">
      <c r="A128" s="38"/>
      <c r="B128" s="39"/>
      <c r="C128" s="221" t="s">
        <v>199</v>
      </c>
      <c r="D128" s="221" t="s">
        <v>137</v>
      </c>
      <c r="E128" s="222" t="s">
        <v>505</v>
      </c>
      <c r="F128" s="223" t="s">
        <v>506</v>
      </c>
      <c r="G128" s="224" t="s">
        <v>327</v>
      </c>
      <c r="H128" s="225">
        <v>1</v>
      </c>
      <c r="I128" s="226"/>
      <c r="J128" s="226"/>
      <c r="K128" s="227">
        <f>ROUND(P128*H128,2)</f>
        <v>0</v>
      </c>
      <c r="L128" s="223" t="s">
        <v>1</v>
      </c>
      <c r="M128" s="44"/>
      <c r="N128" s="228" t="s">
        <v>1</v>
      </c>
      <c r="O128" s="229" t="s">
        <v>41</v>
      </c>
      <c r="P128" s="230">
        <f>I128+J128</f>
        <v>0</v>
      </c>
      <c r="Q128" s="230">
        <f>ROUND(I128*H128,2)</f>
        <v>0</v>
      </c>
      <c r="R128" s="230">
        <f>ROUND(J128*H128,2)</f>
        <v>0</v>
      </c>
      <c r="S128" s="91"/>
      <c r="T128" s="231">
        <f>S128*H128</f>
        <v>0</v>
      </c>
      <c r="U128" s="231">
        <v>0</v>
      </c>
      <c r="V128" s="231">
        <f>U128*H128</f>
        <v>0</v>
      </c>
      <c r="W128" s="231">
        <v>0</v>
      </c>
      <c r="X128" s="232">
        <f>W128*H128</f>
        <v>0</v>
      </c>
      <c r="Y128" s="38"/>
      <c r="Z128" s="38"/>
      <c r="AA128" s="38"/>
      <c r="AB128" s="38"/>
      <c r="AC128" s="38"/>
      <c r="AD128" s="38"/>
      <c r="AE128" s="38"/>
      <c r="AR128" s="233" t="s">
        <v>142</v>
      </c>
      <c r="AT128" s="233" t="s">
        <v>137</v>
      </c>
      <c r="AU128" s="233" t="s">
        <v>86</v>
      </c>
      <c r="AY128" s="17" t="s">
        <v>135</v>
      </c>
      <c r="BE128" s="234">
        <f>IF(O128="základní",K128,0)</f>
        <v>0</v>
      </c>
      <c r="BF128" s="234">
        <f>IF(O128="snížená",K128,0)</f>
        <v>0</v>
      </c>
      <c r="BG128" s="234">
        <f>IF(O128="zákl. přenesená",K128,0)</f>
        <v>0</v>
      </c>
      <c r="BH128" s="234">
        <f>IF(O128="sníž. přenesená",K128,0)</f>
        <v>0</v>
      </c>
      <c r="BI128" s="234">
        <f>IF(O128="nulová",K128,0)</f>
        <v>0</v>
      </c>
      <c r="BJ128" s="17" t="s">
        <v>86</v>
      </c>
      <c r="BK128" s="234">
        <f>ROUND(P128*H128,2)</f>
        <v>0</v>
      </c>
      <c r="BL128" s="17" t="s">
        <v>142</v>
      </c>
      <c r="BM128" s="233" t="s">
        <v>507</v>
      </c>
    </row>
    <row r="129" spans="1:65" s="2" customFormat="1" ht="16.5" customHeight="1">
      <c r="A129" s="38"/>
      <c r="B129" s="39"/>
      <c r="C129" s="221" t="s">
        <v>210</v>
      </c>
      <c r="D129" s="221" t="s">
        <v>137</v>
      </c>
      <c r="E129" s="222" t="s">
        <v>508</v>
      </c>
      <c r="F129" s="223" t="s">
        <v>509</v>
      </c>
      <c r="G129" s="224" t="s">
        <v>327</v>
      </c>
      <c r="H129" s="225">
        <v>1</v>
      </c>
      <c r="I129" s="226"/>
      <c r="J129" s="226"/>
      <c r="K129" s="227">
        <f>ROUND(P129*H129,2)</f>
        <v>0</v>
      </c>
      <c r="L129" s="223" t="s">
        <v>1</v>
      </c>
      <c r="M129" s="44"/>
      <c r="N129" s="228" t="s">
        <v>1</v>
      </c>
      <c r="O129" s="229" t="s">
        <v>41</v>
      </c>
      <c r="P129" s="230">
        <f>I129+J129</f>
        <v>0</v>
      </c>
      <c r="Q129" s="230">
        <f>ROUND(I129*H129,2)</f>
        <v>0</v>
      </c>
      <c r="R129" s="230">
        <f>ROUND(J129*H129,2)</f>
        <v>0</v>
      </c>
      <c r="S129" s="91"/>
      <c r="T129" s="231">
        <f>S129*H129</f>
        <v>0</v>
      </c>
      <c r="U129" s="231">
        <v>0</v>
      </c>
      <c r="V129" s="231">
        <f>U129*H129</f>
        <v>0</v>
      </c>
      <c r="W129" s="231">
        <v>0</v>
      </c>
      <c r="X129" s="232">
        <f>W129*H129</f>
        <v>0</v>
      </c>
      <c r="Y129" s="38"/>
      <c r="Z129" s="38"/>
      <c r="AA129" s="38"/>
      <c r="AB129" s="38"/>
      <c r="AC129" s="38"/>
      <c r="AD129" s="38"/>
      <c r="AE129" s="38"/>
      <c r="AR129" s="233" t="s">
        <v>142</v>
      </c>
      <c r="AT129" s="233" t="s">
        <v>137</v>
      </c>
      <c r="AU129" s="233" t="s">
        <v>86</v>
      </c>
      <c r="AY129" s="17" t="s">
        <v>135</v>
      </c>
      <c r="BE129" s="234">
        <f>IF(O129="základní",K129,0)</f>
        <v>0</v>
      </c>
      <c r="BF129" s="234">
        <f>IF(O129="snížená",K129,0)</f>
        <v>0</v>
      </c>
      <c r="BG129" s="234">
        <f>IF(O129="zákl. přenesená",K129,0)</f>
        <v>0</v>
      </c>
      <c r="BH129" s="234">
        <f>IF(O129="sníž. přenesená",K129,0)</f>
        <v>0</v>
      </c>
      <c r="BI129" s="234">
        <f>IF(O129="nulová",K129,0)</f>
        <v>0</v>
      </c>
      <c r="BJ129" s="17" t="s">
        <v>86</v>
      </c>
      <c r="BK129" s="234">
        <f>ROUND(P129*H129,2)</f>
        <v>0</v>
      </c>
      <c r="BL129" s="17" t="s">
        <v>142</v>
      </c>
      <c r="BM129" s="233" t="s">
        <v>510</v>
      </c>
    </row>
    <row r="130" spans="1:65" s="2" customFormat="1" ht="16.5" customHeight="1">
      <c r="A130" s="38"/>
      <c r="B130" s="39"/>
      <c r="C130" s="221" t="s">
        <v>216</v>
      </c>
      <c r="D130" s="221" t="s">
        <v>137</v>
      </c>
      <c r="E130" s="222" t="s">
        <v>511</v>
      </c>
      <c r="F130" s="223" t="s">
        <v>512</v>
      </c>
      <c r="G130" s="224" t="s">
        <v>327</v>
      </c>
      <c r="H130" s="225">
        <v>1</v>
      </c>
      <c r="I130" s="226"/>
      <c r="J130" s="226"/>
      <c r="K130" s="227">
        <f>ROUND(P130*H130,2)</f>
        <v>0</v>
      </c>
      <c r="L130" s="223" t="s">
        <v>1</v>
      </c>
      <c r="M130" s="44"/>
      <c r="N130" s="228" t="s">
        <v>1</v>
      </c>
      <c r="O130" s="229" t="s">
        <v>41</v>
      </c>
      <c r="P130" s="230">
        <f>I130+J130</f>
        <v>0</v>
      </c>
      <c r="Q130" s="230">
        <f>ROUND(I130*H130,2)</f>
        <v>0</v>
      </c>
      <c r="R130" s="230">
        <f>ROUND(J130*H130,2)</f>
        <v>0</v>
      </c>
      <c r="S130" s="91"/>
      <c r="T130" s="231">
        <f>S130*H130</f>
        <v>0</v>
      </c>
      <c r="U130" s="231">
        <v>0</v>
      </c>
      <c r="V130" s="231">
        <f>U130*H130</f>
        <v>0</v>
      </c>
      <c r="W130" s="231">
        <v>0</v>
      </c>
      <c r="X130" s="232">
        <f>W130*H130</f>
        <v>0</v>
      </c>
      <c r="Y130" s="38"/>
      <c r="Z130" s="38"/>
      <c r="AA130" s="38"/>
      <c r="AB130" s="38"/>
      <c r="AC130" s="38"/>
      <c r="AD130" s="38"/>
      <c r="AE130" s="38"/>
      <c r="AR130" s="233" t="s">
        <v>142</v>
      </c>
      <c r="AT130" s="233" t="s">
        <v>137</v>
      </c>
      <c r="AU130" s="233" t="s">
        <v>86</v>
      </c>
      <c r="AY130" s="17" t="s">
        <v>135</v>
      </c>
      <c r="BE130" s="234">
        <f>IF(O130="základní",K130,0)</f>
        <v>0</v>
      </c>
      <c r="BF130" s="234">
        <f>IF(O130="snížená",K130,0)</f>
        <v>0</v>
      </c>
      <c r="BG130" s="234">
        <f>IF(O130="zákl. přenesená",K130,0)</f>
        <v>0</v>
      </c>
      <c r="BH130" s="234">
        <f>IF(O130="sníž. přenesená",K130,0)</f>
        <v>0</v>
      </c>
      <c r="BI130" s="234">
        <f>IF(O130="nulová",K130,0)</f>
        <v>0</v>
      </c>
      <c r="BJ130" s="17" t="s">
        <v>86</v>
      </c>
      <c r="BK130" s="234">
        <f>ROUND(P130*H130,2)</f>
        <v>0</v>
      </c>
      <c r="BL130" s="17" t="s">
        <v>142</v>
      </c>
      <c r="BM130" s="233" t="s">
        <v>513</v>
      </c>
    </row>
    <row r="131" spans="1:65" s="2" customFormat="1" ht="16.5" customHeight="1">
      <c r="A131" s="38"/>
      <c r="B131" s="39"/>
      <c r="C131" s="221" t="s">
        <v>222</v>
      </c>
      <c r="D131" s="221" t="s">
        <v>137</v>
      </c>
      <c r="E131" s="222" t="s">
        <v>514</v>
      </c>
      <c r="F131" s="223" t="s">
        <v>515</v>
      </c>
      <c r="G131" s="224" t="s">
        <v>327</v>
      </c>
      <c r="H131" s="225">
        <v>1</v>
      </c>
      <c r="I131" s="226"/>
      <c r="J131" s="226"/>
      <c r="K131" s="227">
        <f>ROUND(P131*H131,2)</f>
        <v>0</v>
      </c>
      <c r="L131" s="223" t="s">
        <v>1</v>
      </c>
      <c r="M131" s="44"/>
      <c r="N131" s="289" t="s">
        <v>1</v>
      </c>
      <c r="O131" s="290" t="s">
        <v>41</v>
      </c>
      <c r="P131" s="291">
        <f>I131+J131</f>
        <v>0</v>
      </c>
      <c r="Q131" s="291">
        <f>ROUND(I131*H131,2)</f>
        <v>0</v>
      </c>
      <c r="R131" s="291">
        <f>ROUND(J131*H131,2)</f>
        <v>0</v>
      </c>
      <c r="S131" s="287"/>
      <c r="T131" s="292">
        <f>S131*H131</f>
        <v>0</v>
      </c>
      <c r="U131" s="292">
        <v>0</v>
      </c>
      <c r="V131" s="292">
        <f>U131*H131</f>
        <v>0</v>
      </c>
      <c r="W131" s="292">
        <v>0</v>
      </c>
      <c r="X131" s="293">
        <f>W131*H131</f>
        <v>0</v>
      </c>
      <c r="Y131" s="38"/>
      <c r="Z131" s="38"/>
      <c r="AA131" s="38"/>
      <c r="AB131" s="38"/>
      <c r="AC131" s="38"/>
      <c r="AD131" s="38"/>
      <c r="AE131" s="38"/>
      <c r="AR131" s="233" t="s">
        <v>142</v>
      </c>
      <c r="AT131" s="233" t="s">
        <v>137</v>
      </c>
      <c r="AU131" s="233" t="s">
        <v>86</v>
      </c>
      <c r="AY131" s="17" t="s">
        <v>135</v>
      </c>
      <c r="BE131" s="234">
        <f>IF(O131="základní",K131,0)</f>
        <v>0</v>
      </c>
      <c r="BF131" s="234">
        <f>IF(O131="snížená",K131,0)</f>
        <v>0</v>
      </c>
      <c r="BG131" s="234">
        <f>IF(O131="zákl. přenesená",K131,0)</f>
        <v>0</v>
      </c>
      <c r="BH131" s="234">
        <f>IF(O131="sníž. přenesená",K131,0)</f>
        <v>0</v>
      </c>
      <c r="BI131" s="234">
        <f>IF(O131="nulová",K131,0)</f>
        <v>0</v>
      </c>
      <c r="BJ131" s="17" t="s">
        <v>86</v>
      </c>
      <c r="BK131" s="234">
        <f>ROUND(P131*H131,2)</f>
        <v>0</v>
      </c>
      <c r="BL131" s="17" t="s">
        <v>142</v>
      </c>
      <c r="BM131" s="233" t="s">
        <v>516</v>
      </c>
    </row>
    <row r="132" spans="1:31" s="2" customFormat="1" ht="6.95" customHeight="1">
      <c r="A132" s="38"/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44"/>
      <c r="N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116:L13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DALIBOR\Basovnik</dc:creator>
  <cp:keywords/>
  <dc:description/>
  <cp:lastModifiedBy>DALIBOR\Basovnik</cp:lastModifiedBy>
  <dcterms:created xsi:type="dcterms:W3CDTF">2023-08-18T08:39:39Z</dcterms:created>
  <dcterms:modified xsi:type="dcterms:W3CDTF">2023-08-18T08:39:46Z</dcterms:modified>
  <cp:category/>
  <cp:version/>
  <cp:contentType/>
  <cp:contentStatus/>
</cp:coreProperties>
</file>