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28680" yWindow="-120" windowWidth="23256" windowHeight="13176" activeTab="1"/>
  </bookViews>
  <sheets>
    <sheet name="Pokyny pro vyplnění" sheetId="11" r:id="rId1"/>
    <sheet name="Stavba" sheetId="1" r:id="rId2"/>
    <sheet name="VzorPolozky" sheetId="10" state="hidden" r:id="rId3"/>
    <sheet name="00 01 Naklady" sheetId="12" r:id="rId4"/>
    <sheet name="SO 01 01 Pol" sheetId="13" r:id="rId5"/>
    <sheet name="SO 02 01 Pol" sheetId="14" r:id="rId6"/>
    <sheet name="SO 03 01 Pol" sheetId="15" r:id="rId7"/>
    <sheet name="SO 03 02 Pol" sheetId="16" r:id="rId8"/>
    <sheet name="SO 04 01 Pol" sheetId="17" r:id="rId9"/>
  </sheets>
  <externalReferences>
    <externalReference r:id="rId10"/>
  </externalReferences>
  <definedNames>
    <definedName name="CelkemDPHVypocet" localSheetId="1">Stavba!$H$52</definedName>
    <definedName name="CenaCelkem">Stavba!$G$29</definedName>
    <definedName name="CenaCelkemBezDPH">Stavba!$G$28</definedName>
    <definedName name="CenaCelkemVypocet" localSheetId="1">Stavba!$I$52</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01 Naklady'!$1:$7</definedName>
    <definedName name="_xlnm.Print_Titles" localSheetId="4">'SO 01 01 Pol'!$1:$7</definedName>
    <definedName name="_xlnm.Print_Titles" localSheetId="5">'SO 02 01 Pol'!$1:$7</definedName>
    <definedName name="_xlnm.Print_Titles" localSheetId="6">'SO 03 01 Pol'!$1:$7</definedName>
    <definedName name="_xlnm.Print_Titles" localSheetId="7">'SO 03 02 Pol'!$1:$7</definedName>
    <definedName name="_xlnm.Print_Titles" localSheetId="8">'SO 04 01 Pol'!$1:$7</definedName>
    <definedName name="oadresa">Stavba!$D$6</definedName>
    <definedName name="Objednatel" localSheetId="1">Stavba!$D$5</definedName>
    <definedName name="Objekt" localSheetId="1">Stavba!$B$38</definedName>
    <definedName name="_xlnm.Print_Area" localSheetId="3">'00 01 Naklady'!$A$1:$X$24</definedName>
    <definedName name="_xlnm.Print_Area" localSheetId="4">'SO 01 01 Pol'!$A$1:$X$87</definedName>
    <definedName name="_xlnm.Print_Area" localSheetId="5">'SO 02 01 Pol'!$A$1:$X$70</definedName>
    <definedName name="_xlnm.Print_Area" localSheetId="6">'SO 03 01 Pol'!$A$1:$X$26</definedName>
    <definedName name="_xlnm.Print_Area" localSheetId="7">'SO 03 02 Pol'!$A$1:$X$48</definedName>
    <definedName name="_xlnm.Print_Area" localSheetId="8">'SO 04 01 Pol'!$A$1:$X$22</definedName>
    <definedName name="_xlnm.Print_Area" localSheetId="1">Stavba!$A$1:$J$222</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Stavba!$F$52</definedName>
    <definedName name="ZakladDPHZakl">Stavba!$G$25</definedName>
    <definedName name="ZakladDPHZaklVypocet" localSheetId="1">Stavba!$G$52</definedName>
    <definedName name="ZaObjednatele">Stavba!$G$34</definedName>
    <definedName name="Zaokrouhleni">Stavba!$G$27</definedName>
    <definedName name="ZaZhotovitele">Stavba!$D$34</definedName>
    <definedName name="Zhotovitel">Stavba!$D$11:$G$11</definedName>
  </definedNames>
  <calcPr calcId="125725"/>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221" i="1"/>
  <c r="I20" s="1"/>
  <c r="I220"/>
  <c r="I19" s="1"/>
  <c r="I219"/>
  <c r="I218"/>
  <c r="I217"/>
  <c r="I216"/>
  <c r="I215"/>
  <c r="I214"/>
  <c r="I213"/>
  <c r="I212"/>
  <c r="I211"/>
  <c r="I210"/>
  <c r="I209"/>
  <c r="I208"/>
  <c r="I207"/>
  <c r="I206"/>
  <c r="I205"/>
  <c r="I204"/>
  <c r="I203"/>
  <c r="I202"/>
  <c r="I201"/>
  <c r="G51"/>
  <c r="F51"/>
  <c r="G50"/>
  <c r="F50"/>
  <c r="G49"/>
  <c r="F49"/>
  <c r="G48"/>
  <c r="F48"/>
  <c r="G47"/>
  <c r="F47"/>
  <c r="G46"/>
  <c r="F46"/>
  <c r="G45"/>
  <c r="F45"/>
  <c r="G44"/>
  <c r="F44"/>
  <c r="G43"/>
  <c r="F43"/>
  <c r="H43" s="1"/>
  <c r="I43" s="1"/>
  <c r="G41"/>
  <c r="F41"/>
  <c r="G40"/>
  <c r="F40"/>
  <c r="G39"/>
  <c r="G52" s="1"/>
  <c r="G25" s="1"/>
  <c r="A25" s="1"/>
  <c r="F39"/>
  <c r="H39" s="1"/>
  <c r="H52" s="1"/>
  <c r="G21" i="17"/>
  <c r="BA16"/>
  <c r="G9"/>
  <c r="I9"/>
  <c r="I8" s="1"/>
  <c r="K9"/>
  <c r="M9"/>
  <c r="O9"/>
  <c r="Q9"/>
  <c r="Q8" s="1"/>
  <c r="V9"/>
  <c r="G11"/>
  <c r="G8" s="1"/>
  <c r="I11"/>
  <c r="K11"/>
  <c r="K8" s="1"/>
  <c r="O11"/>
  <c r="O8" s="1"/>
  <c r="Q11"/>
  <c r="V11"/>
  <c r="V8" s="1"/>
  <c r="G13"/>
  <c r="I13"/>
  <c r="K13"/>
  <c r="M13"/>
  <c r="O13"/>
  <c r="Q13"/>
  <c r="V13"/>
  <c r="G15"/>
  <c r="M15" s="1"/>
  <c r="I15"/>
  <c r="K15"/>
  <c r="O15"/>
  <c r="Q15"/>
  <c r="V15"/>
  <c r="G18"/>
  <c r="I18"/>
  <c r="K18"/>
  <c r="M18"/>
  <c r="O18"/>
  <c r="Q18"/>
  <c r="V18"/>
  <c r="G19"/>
  <c r="M19" s="1"/>
  <c r="I19"/>
  <c r="K19"/>
  <c r="O19"/>
  <c r="Q19"/>
  <c r="V19"/>
  <c r="AE21"/>
  <c r="AF21"/>
  <c r="G47" i="16"/>
  <c r="G9"/>
  <c r="I9"/>
  <c r="I8" s="1"/>
  <c r="K9"/>
  <c r="M9"/>
  <c r="O9"/>
  <c r="Q9"/>
  <c r="Q8" s="1"/>
  <c r="V9"/>
  <c r="G10"/>
  <c r="M10" s="1"/>
  <c r="I10"/>
  <c r="K10"/>
  <c r="K8" s="1"/>
  <c r="O10"/>
  <c r="O8" s="1"/>
  <c r="Q10"/>
  <c r="V10"/>
  <c r="V8" s="1"/>
  <c r="G11"/>
  <c r="I11"/>
  <c r="K11"/>
  <c r="M11"/>
  <c r="O11"/>
  <c r="Q11"/>
  <c r="V11"/>
  <c r="G12"/>
  <c r="M12" s="1"/>
  <c r="I12"/>
  <c r="K12"/>
  <c r="O12"/>
  <c r="Q12"/>
  <c r="V12"/>
  <c r="G13"/>
  <c r="I13"/>
  <c r="K13"/>
  <c r="M13"/>
  <c r="O13"/>
  <c r="Q13"/>
  <c r="V13"/>
  <c r="G14"/>
  <c r="M14" s="1"/>
  <c r="I14"/>
  <c r="K14"/>
  <c r="O14"/>
  <c r="Q14"/>
  <c r="V14"/>
  <c r="G15"/>
  <c r="I15"/>
  <c r="K15"/>
  <c r="M15"/>
  <c r="O15"/>
  <c r="Q15"/>
  <c r="V15"/>
  <c r="G16"/>
  <c r="M16" s="1"/>
  <c r="I16"/>
  <c r="K16"/>
  <c r="O16"/>
  <c r="Q16"/>
  <c r="V16"/>
  <c r="G17"/>
  <c r="I17"/>
  <c r="K17"/>
  <c r="M17"/>
  <c r="O17"/>
  <c r="Q17"/>
  <c r="V17"/>
  <c r="G18"/>
  <c r="M18" s="1"/>
  <c r="I18"/>
  <c r="K18"/>
  <c r="O18"/>
  <c r="Q18"/>
  <c r="V18"/>
  <c r="G19"/>
  <c r="I19"/>
  <c r="K19"/>
  <c r="M19"/>
  <c r="O19"/>
  <c r="Q19"/>
  <c r="V19"/>
  <c r="G20"/>
  <c r="M20" s="1"/>
  <c r="I20"/>
  <c r="K20"/>
  <c r="O20"/>
  <c r="Q20"/>
  <c r="V20"/>
  <c r="G21"/>
  <c r="I21"/>
  <c r="K21"/>
  <c r="M21"/>
  <c r="O21"/>
  <c r="Q21"/>
  <c r="V21"/>
  <c r="G22"/>
  <c r="M22" s="1"/>
  <c r="I22"/>
  <c r="K22"/>
  <c r="O22"/>
  <c r="Q22"/>
  <c r="V22"/>
  <c r="G23"/>
  <c r="I23"/>
  <c r="K23"/>
  <c r="M23"/>
  <c r="O23"/>
  <c r="Q23"/>
  <c r="V23"/>
  <c r="G24"/>
  <c r="M24" s="1"/>
  <c r="I24"/>
  <c r="K24"/>
  <c r="O24"/>
  <c r="Q24"/>
  <c r="V24"/>
  <c r="G25"/>
  <c r="I25"/>
  <c r="K25"/>
  <c r="M25"/>
  <c r="O25"/>
  <c r="Q25"/>
  <c r="V25"/>
  <c r="G26"/>
  <c r="M26" s="1"/>
  <c r="I26"/>
  <c r="K26"/>
  <c r="O26"/>
  <c r="Q26"/>
  <c r="V26"/>
  <c r="G27"/>
  <c r="I27"/>
  <c r="K27"/>
  <c r="M27"/>
  <c r="O27"/>
  <c r="Q27"/>
  <c r="V27"/>
  <c r="G28"/>
  <c r="M28" s="1"/>
  <c r="I28"/>
  <c r="K28"/>
  <c r="O28"/>
  <c r="Q28"/>
  <c r="V28"/>
  <c r="G29"/>
  <c r="I29"/>
  <c r="K29"/>
  <c r="M29"/>
  <c r="O29"/>
  <c r="Q29"/>
  <c r="V29"/>
  <c r="G30"/>
  <c r="M30" s="1"/>
  <c r="I30"/>
  <c r="K30"/>
  <c r="O30"/>
  <c r="Q30"/>
  <c r="V30"/>
  <c r="G31"/>
  <c r="I31"/>
  <c r="K31"/>
  <c r="M31"/>
  <c r="O31"/>
  <c r="Q31"/>
  <c r="V31"/>
  <c r="G32"/>
  <c r="M32" s="1"/>
  <c r="I32"/>
  <c r="K32"/>
  <c r="O32"/>
  <c r="Q32"/>
  <c r="V32"/>
  <c r="G33"/>
  <c r="I33"/>
  <c r="K33"/>
  <c r="M33"/>
  <c r="O33"/>
  <c r="Q33"/>
  <c r="V33"/>
  <c r="G34"/>
  <c r="M34" s="1"/>
  <c r="I34"/>
  <c r="K34"/>
  <c r="O34"/>
  <c r="Q34"/>
  <c r="V34"/>
  <c r="G35"/>
  <c r="I35"/>
  <c r="K35"/>
  <c r="M35"/>
  <c r="O35"/>
  <c r="Q35"/>
  <c r="V35"/>
  <c r="G36"/>
  <c r="M36" s="1"/>
  <c r="I36"/>
  <c r="K36"/>
  <c r="O36"/>
  <c r="Q36"/>
  <c r="V36"/>
  <c r="G38"/>
  <c r="G37" s="1"/>
  <c r="I38"/>
  <c r="K38"/>
  <c r="K37" s="1"/>
  <c r="O38"/>
  <c r="O37" s="1"/>
  <c r="Q38"/>
  <c r="V38"/>
  <c r="V37" s="1"/>
  <c r="G39"/>
  <c r="I39"/>
  <c r="I37" s="1"/>
  <c r="K39"/>
  <c r="M39"/>
  <c r="O39"/>
  <c r="Q39"/>
  <c r="Q37" s="1"/>
  <c r="V39"/>
  <c r="G40"/>
  <c r="M40" s="1"/>
  <c r="I40"/>
  <c r="K40"/>
  <c r="O40"/>
  <c r="Q40"/>
  <c r="V40"/>
  <c r="G41"/>
  <c r="I41"/>
  <c r="K41"/>
  <c r="M41"/>
  <c r="O41"/>
  <c r="Q41"/>
  <c r="V41"/>
  <c r="G42"/>
  <c r="M42" s="1"/>
  <c r="I42"/>
  <c r="K42"/>
  <c r="O42"/>
  <c r="Q42"/>
  <c r="V42"/>
  <c r="G44"/>
  <c r="G43" s="1"/>
  <c r="I44"/>
  <c r="I43" s="1"/>
  <c r="K44"/>
  <c r="K43" s="1"/>
  <c r="M44"/>
  <c r="M43" s="1"/>
  <c r="O44"/>
  <c r="O43" s="1"/>
  <c r="Q44"/>
  <c r="Q43" s="1"/>
  <c r="V44"/>
  <c r="V43" s="1"/>
  <c r="G45"/>
  <c r="I45"/>
  <c r="K45"/>
  <c r="M45"/>
  <c r="O45"/>
  <c r="Q45"/>
  <c r="V45"/>
  <c r="AE47"/>
  <c r="AF47"/>
  <c r="G25" i="15"/>
  <c r="G9"/>
  <c r="I9"/>
  <c r="I8" s="1"/>
  <c r="K9"/>
  <c r="M9"/>
  <c r="O9"/>
  <c r="Q9"/>
  <c r="Q8" s="1"/>
  <c r="V9"/>
  <c r="G10"/>
  <c r="M10" s="1"/>
  <c r="I10"/>
  <c r="K10"/>
  <c r="K8" s="1"/>
  <c r="O10"/>
  <c r="O8" s="1"/>
  <c r="Q10"/>
  <c r="V10"/>
  <c r="V8" s="1"/>
  <c r="G11"/>
  <c r="I11"/>
  <c r="K11"/>
  <c r="M11"/>
  <c r="O11"/>
  <c r="Q11"/>
  <c r="V11"/>
  <c r="G12"/>
  <c r="M12" s="1"/>
  <c r="I12"/>
  <c r="K12"/>
  <c r="O12"/>
  <c r="Q12"/>
  <c r="V12"/>
  <c r="G13"/>
  <c r="I13"/>
  <c r="K13"/>
  <c r="M13"/>
  <c r="O13"/>
  <c r="Q13"/>
  <c r="V13"/>
  <c r="G14"/>
  <c r="M14" s="1"/>
  <c r="I14"/>
  <c r="K14"/>
  <c r="O14"/>
  <c r="Q14"/>
  <c r="V14"/>
  <c r="G15"/>
  <c r="I15"/>
  <c r="K15"/>
  <c r="M15"/>
  <c r="O15"/>
  <c r="Q15"/>
  <c r="V15"/>
  <c r="G16"/>
  <c r="M16" s="1"/>
  <c r="I16"/>
  <c r="K16"/>
  <c r="O16"/>
  <c r="Q16"/>
  <c r="V16"/>
  <c r="G17"/>
  <c r="I17"/>
  <c r="K17"/>
  <c r="M17"/>
  <c r="O17"/>
  <c r="Q17"/>
  <c r="V17"/>
  <c r="G18"/>
  <c r="M18" s="1"/>
  <c r="I18"/>
  <c r="K18"/>
  <c r="O18"/>
  <c r="Q18"/>
  <c r="V18"/>
  <c r="G19"/>
  <c r="I19"/>
  <c r="K19"/>
  <c r="M19"/>
  <c r="O19"/>
  <c r="Q19"/>
  <c r="V19"/>
  <c r="G20"/>
  <c r="M20" s="1"/>
  <c r="I20"/>
  <c r="K20"/>
  <c r="O20"/>
  <c r="Q20"/>
  <c r="V20"/>
  <c r="G21"/>
  <c r="I21"/>
  <c r="K21"/>
  <c r="M21"/>
  <c r="O21"/>
  <c r="Q21"/>
  <c r="V21"/>
  <c r="G22"/>
  <c r="M22" s="1"/>
  <c r="I22"/>
  <c r="K22"/>
  <c r="O22"/>
  <c r="Q22"/>
  <c r="V22"/>
  <c r="G23"/>
  <c r="I23"/>
  <c r="K23"/>
  <c r="M23"/>
  <c r="O23"/>
  <c r="Q23"/>
  <c r="V23"/>
  <c r="AE25"/>
  <c r="G69" i="14"/>
  <c r="G9"/>
  <c r="I9"/>
  <c r="I8" s="1"/>
  <c r="K9"/>
  <c r="M9"/>
  <c r="O9"/>
  <c r="Q9"/>
  <c r="Q8" s="1"/>
  <c r="V9"/>
  <c r="G10"/>
  <c r="M10" s="1"/>
  <c r="I10"/>
  <c r="K10"/>
  <c r="K8" s="1"/>
  <c r="O10"/>
  <c r="O8" s="1"/>
  <c r="Q10"/>
  <c r="V10"/>
  <c r="V8" s="1"/>
  <c r="G11"/>
  <c r="I11"/>
  <c r="K11"/>
  <c r="M11"/>
  <c r="O11"/>
  <c r="Q11"/>
  <c r="V11"/>
  <c r="G12"/>
  <c r="M12" s="1"/>
  <c r="I12"/>
  <c r="K12"/>
  <c r="O12"/>
  <c r="Q12"/>
  <c r="V12"/>
  <c r="G13"/>
  <c r="I13"/>
  <c r="K13"/>
  <c r="M13"/>
  <c r="O13"/>
  <c r="Q13"/>
  <c r="V13"/>
  <c r="G14"/>
  <c r="M14" s="1"/>
  <c r="I14"/>
  <c r="K14"/>
  <c r="O14"/>
  <c r="Q14"/>
  <c r="V14"/>
  <c r="G15"/>
  <c r="I15"/>
  <c r="K15"/>
  <c r="M15"/>
  <c r="O15"/>
  <c r="Q15"/>
  <c r="V15"/>
  <c r="G16"/>
  <c r="M16" s="1"/>
  <c r="I16"/>
  <c r="K16"/>
  <c r="O16"/>
  <c r="Q16"/>
  <c r="V16"/>
  <c r="G17"/>
  <c r="I17"/>
  <c r="K17"/>
  <c r="M17"/>
  <c r="O17"/>
  <c r="Q17"/>
  <c r="V17"/>
  <c r="G18"/>
  <c r="M18" s="1"/>
  <c r="I18"/>
  <c r="K18"/>
  <c r="O18"/>
  <c r="Q18"/>
  <c r="V18"/>
  <c r="G19"/>
  <c r="I19"/>
  <c r="K19"/>
  <c r="M19"/>
  <c r="O19"/>
  <c r="Q19"/>
  <c r="V19"/>
  <c r="G21"/>
  <c r="I21"/>
  <c r="I20" s="1"/>
  <c r="K21"/>
  <c r="M21"/>
  <c r="O21"/>
  <c r="Q21"/>
  <c r="Q20" s="1"/>
  <c r="V21"/>
  <c r="G22"/>
  <c r="M22" s="1"/>
  <c r="I22"/>
  <c r="K22"/>
  <c r="K20" s="1"/>
  <c r="O22"/>
  <c r="O20" s="1"/>
  <c r="Q22"/>
  <c r="V22"/>
  <c r="V20" s="1"/>
  <c r="G23"/>
  <c r="I23"/>
  <c r="K23"/>
  <c r="M23"/>
  <c r="O23"/>
  <c r="Q23"/>
  <c r="V23"/>
  <c r="G24"/>
  <c r="M24" s="1"/>
  <c r="I24"/>
  <c r="K24"/>
  <c r="O24"/>
  <c r="Q24"/>
  <c r="V24"/>
  <c r="G25"/>
  <c r="I25"/>
  <c r="K25"/>
  <c r="M25"/>
  <c r="O25"/>
  <c r="Q25"/>
  <c r="V25"/>
  <c r="G27"/>
  <c r="I27"/>
  <c r="I26" s="1"/>
  <c r="K27"/>
  <c r="M27"/>
  <c r="O27"/>
  <c r="Q27"/>
  <c r="Q26" s="1"/>
  <c r="V27"/>
  <c r="G28"/>
  <c r="M28" s="1"/>
  <c r="I28"/>
  <c r="K28"/>
  <c r="K26" s="1"/>
  <c r="O28"/>
  <c r="O26" s="1"/>
  <c r="Q28"/>
  <c r="V28"/>
  <c r="V26" s="1"/>
  <c r="G29"/>
  <c r="I29"/>
  <c r="K29"/>
  <c r="M29"/>
  <c r="O29"/>
  <c r="Q29"/>
  <c r="V29"/>
  <c r="G30"/>
  <c r="M30" s="1"/>
  <c r="I30"/>
  <c r="K30"/>
  <c r="O30"/>
  <c r="Q30"/>
  <c r="V30"/>
  <c r="G31"/>
  <c r="I31"/>
  <c r="K31"/>
  <c r="M31"/>
  <c r="O31"/>
  <c r="Q31"/>
  <c r="V31"/>
  <c r="G32"/>
  <c r="M32" s="1"/>
  <c r="I32"/>
  <c r="K32"/>
  <c r="O32"/>
  <c r="Q32"/>
  <c r="V32"/>
  <c r="G33"/>
  <c r="I33"/>
  <c r="K33"/>
  <c r="M33"/>
  <c r="O33"/>
  <c r="Q33"/>
  <c r="V33"/>
  <c r="G34"/>
  <c r="M34" s="1"/>
  <c r="I34"/>
  <c r="K34"/>
  <c r="O34"/>
  <c r="Q34"/>
  <c r="V34"/>
  <c r="G35"/>
  <c r="I35"/>
  <c r="K35"/>
  <c r="M35"/>
  <c r="O35"/>
  <c r="Q35"/>
  <c r="V35"/>
  <c r="G36"/>
  <c r="M36" s="1"/>
  <c r="I36"/>
  <c r="K36"/>
  <c r="O36"/>
  <c r="Q36"/>
  <c r="V36"/>
  <c r="G37"/>
  <c r="I37"/>
  <c r="K37"/>
  <c r="M37"/>
  <c r="O37"/>
  <c r="Q37"/>
  <c r="V37"/>
  <c r="G38"/>
  <c r="M38" s="1"/>
  <c r="I38"/>
  <c r="K38"/>
  <c r="O38"/>
  <c r="Q38"/>
  <c r="V38"/>
  <c r="G39"/>
  <c r="I39"/>
  <c r="K39"/>
  <c r="M39"/>
  <c r="O39"/>
  <c r="Q39"/>
  <c r="V39"/>
  <c r="G40"/>
  <c r="M40" s="1"/>
  <c r="I40"/>
  <c r="K40"/>
  <c r="O40"/>
  <c r="Q40"/>
  <c r="V40"/>
  <c r="G41"/>
  <c r="I41"/>
  <c r="K41"/>
  <c r="M41"/>
  <c r="O41"/>
  <c r="Q41"/>
  <c r="V41"/>
  <c r="G42"/>
  <c r="M42" s="1"/>
  <c r="I42"/>
  <c r="K42"/>
  <c r="O42"/>
  <c r="Q42"/>
  <c r="V42"/>
  <c r="G43"/>
  <c r="I43"/>
  <c r="K43"/>
  <c r="M43"/>
  <c r="O43"/>
  <c r="Q43"/>
  <c r="V43"/>
  <c r="G44"/>
  <c r="M44" s="1"/>
  <c r="I44"/>
  <c r="K44"/>
  <c r="O44"/>
  <c r="Q44"/>
  <c r="V44"/>
  <c r="G45"/>
  <c r="I45"/>
  <c r="K45"/>
  <c r="M45"/>
  <c r="O45"/>
  <c r="Q45"/>
  <c r="V45"/>
  <c r="G46"/>
  <c r="M46" s="1"/>
  <c r="I46"/>
  <c r="K46"/>
  <c r="O46"/>
  <c r="Q46"/>
  <c r="V46"/>
  <c r="G47"/>
  <c r="I47"/>
  <c r="K47"/>
  <c r="M47"/>
  <c r="O47"/>
  <c r="Q47"/>
  <c r="V47"/>
  <c r="G48"/>
  <c r="M48" s="1"/>
  <c r="I48"/>
  <c r="K48"/>
  <c r="O48"/>
  <c r="Q48"/>
  <c r="V48"/>
  <c r="G49"/>
  <c r="I49"/>
  <c r="K49"/>
  <c r="M49"/>
  <c r="O49"/>
  <c r="Q49"/>
  <c r="V49"/>
  <c r="G51"/>
  <c r="I51"/>
  <c r="I50" s="1"/>
  <c r="K51"/>
  <c r="M51"/>
  <c r="O51"/>
  <c r="Q51"/>
  <c r="Q50" s="1"/>
  <c r="V51"/>
  <c r="G52"/>
  <c r="M52" s="1"/>
  <c r="I52"/>
  <c r="K52"/>
  <c r="K50" s="1"/>
  <c r="O52"/>
  <c r="O50" s="1"/>
  <c r="Q52"/>
  <c r="V52"/>
  <c r="V50" s="1"/>
  <c r="G53"/>
  <c r="I53"/>
  <c r="K53"/>
  <c r="M53"/>
  <c r="O53"/>
  <c r="Q53"/>
  <c r="V53"/>
  <c r="G54"/>
  <c r="M54" s="1"/>
  <c r="I54"/>
  <c r="K54"/>
  <c r="O54"/>
  <c r="Q54"/>
  <c r="V54"/>
  <c r="G55"/>
  <c r="I55"/>
  <c r="K55"/>
  <c r="M55"/>
  <c r="O55"/>
  <c r="Q55"/>
  <c r="V55"/>
  <c r="G56"/>
  <c r="M56" s="1"/>
  <c r="I56"/>
  <c r="K56"/>
  <c r="O56"/>
  <c r="Q56"/>
  <c r="V56"/>
  <c r="G57"/>
  <c r="I57"/>
  <c r="K57"/>
  <c r="M57"/>
  <c r="O57"/>
  <c r="Q57"/>
  <c r="V57"/>
  <c r="G58"/>
  <c r="M58" s="1"/>
  <c r="I58"/>
  <c r="K58"/>
  <c r="O58"/>
  <c r="Q58"/>
  <c r="V58"/>
  <c r="G59"/>
  <c r="I59"/>
  <c r="K59"/>
  <c r="M59"/>
  <c r="O59"/>
  <c r="Q59"/>
  <c r="V59"/>
  <c r="G60"/>
  <c r="M60" s="1"/>
  <c r="I60"/>
  <c r="K60"/>
  <c r="O60"/>
  <c r="Q60"/>
  <c r="V60"/>
  <c r="G61"/>
  <c r="I61"/>
  <c r="K61"/>
  <c r="M61"/>
  <c r="O61"/>
  <c r="Q61"/>
  <c r="V61"/>
  <c r="G62"/>
  <c r="M62" s="1"/>
  <c r="I62"/>
  <c r="K62"/>
  <c r="O62"/>
  <c r="Q62"/>
  <c r="V62"/>
  <c r="G63"/>
  <c r="I63"/>
  <c r="K63"/>
  <c r="M63"/>
  <c r="O63"/>
  <c r="Q63"/>
  <c r="V63"/>
  <c r="G64"/>
  <c r="M64" s="1"/>
  <c r="I64"/>
  <c r="K64"/>
  <c r="O64"/>
  <c r="Q64"/>
  <c r="V64"/>
  <c r="G65"/>
  <c r="I65"/>
  <c r="K65"/>
  <c r="M65"/>
  <c r="O65"/>
  <c r="Q65"/>
  <c r="V65"/>
  <c r="G66"/>
  <c r="M66" s="1"/>
  <c r="I66"/>
  <c r="K66"/>
  <c r="O66"/>
  <c r="Q66"/>
  <c r="V66"/>
  <c r="G67"/>
  <c r="I67"/>
  <c r="K67"/>
  <c r="M67"/>
  <c r="O67"/>
  <c r="Q67"/>
  <c r="V67"/>
  <c r="AE69"/>
  <c r="G86" i="13"/>
  <c r="BA51"/>
  <c r="BA32"/>
  <c r="BA16"/>
  <c r="BA14"/>
  <c r="BA12"/>
  <c r="BA10"/>
  <c r="G9"/>
  <c r="I9"/>
  <c r="I8" s="1"/>
  <c r="K9"/>
  <c r="M9"/>
  <c r="O9"/>
  <c r="Q9"/>
  <c r="Q8" s="1"/>
  <c r="V9"/>
  <c r="G11"/>
  <c r="M11" s="1"/>
  <c r="I11"/>
  <c r="K11"/>
  <c r="K8" s="1"/>
  <c r="O11"/>
  <c r="O8" s="1"/>
  <c r="Q11"/>
  <c r="V11"/>
  <c r="V8" s="1"/>
  <c r="G13"/>
  <c r="I13"/>
  <c r="K13"/>
  <c r="M13"/>
  <c r="O13"/>
  <c r="Q13"/>
  <c r="V13"/>
  <c r="G15"/>
  <c r="M15" s="1"/>
  <c r="I15"/>
  <c r="K15"/>
  <c r="O15"/>
  <c r="Q15"/>
  <c r="V15"/>
  <c r="G17"/>
  <c r="I17"/>
  <c r="K17"/>
  <c r="M17"/>
  <c r="O17"/>
  <c r="Q17"/>
  <c r="V17"/>
  <c r="G20"/>
  <c r="M20" s="1"/>
  <c r="I20"/>
  <c r="K20"/>
  <c r="O20"/>
  <c r="Q20"/>
  <c r="V20"/>
  <c r="G24"/>
  <c r="I24"/>
  <c r="K24"/>
  <c r="M24"/>
  <c r="O24"/>
  <c r="Q24"/>
  <c r="V24"/>
  <c r="G26"/>
  <c r="I26"/>
  <c r="I25" s="1"/>
  <c r="K26"/>
  <c r="M26"/>
  <c r="O26"/>
  <c r="Q26"/>
  <c r="Q25" s="1"/>
  <c r="V26"/>
  <c r="G27"/>
  <c r="M27" s="1"/>
  <c r="I27"/>
  <c r="K27"/>
  <c r="K25" s="1"/>
  <c r="O27"/>
  <c r="O25" s="1"/>
  <c r="Q27"/>
  <c r="V27"/>
  <c r="V25" s="1"/>
  <c r="G29"/>
  <c r="I29"/>
  <c r="K29"/>
  <c r="M29"/>
  <c r="O29"/>
  <c r="Q29"/>
  <c r="V29"/>
  <c r="G30"/>
  <c r="M30" s="1"/>
  <c r="I30"/>
  <c r="K30"/>
  <c r="O30"/>
  <c r="Q30"/>
  <c r="V30"/>
  <c r="G31"/>
  <c r="I31"/>
  <c r="K31"/>
  <c r="M31"/>
  <c r="O31"/>
  <c r="Q31"/>
  <c r="V31"/>
  <c r="G34"/>
  <c r="I34"/>
  <c r="I33" s="1"/>
  <c r="K34"/>
  <c r="M34"/>
  <c r="O34"/>
  <c r="Q34"/>
  <c r="Q33" s="1"/>
  <c r="V34"/>
  <c r="G36"/>
  <c r="M36" s="1"/>
  <c r="I36"/>
  <c r="K36"/>
  <c r="K33" s="1"/>
  <c r="O36"/>
  <c r="O33" s="1"/>
  <c r="Q36"/>
  <c r="V36"/>
  <c r="V33" s="1"/>
  <c r="G38"/>
  <c r="I38"/>
  <c r="K38"/>
  <c r="M38"/>
  <c r="O38"/>
  <c r="Q38"/>
  <c r="V38"/>
  <c r="G41"/>
  <c r="I41"/>
  <c r="I40" s="1"/>
  <c r="K41"/>
  <c r="M41"/>
  <c r="O41"/>
  <c r="Q41"/>
  <c r="Q40" s="1"/>
  <c r="V41"/>
  <c r="G43"/>
  <c r="M43" s="1"/>
  <c r="I43"/>
  <c r="K43"/>
  <c r="K40" s="1"/>
  <c r="O43"/>
  <c r="O40" s="1"/>
  <c r="Q43"/>
  <c r="V43"/>
  <c r="V40" s="1"/>
  <c r="G45"/>
  <c r="I45"/>
  <c r="K45"/>
  <c r="M45"/>
  <c r="O45"/>
  <c r="Q45"/>
  <c r="V45"/>
  <c r="G47"/>
  <c r="K47"/>
  <c r="O47"/>
  <c r="V47"/>
  <c r="G48"/>
  <c r="I48"/>
  <c r="I47" s="1"/>
  <c r="K48"/>
  <c r="M48"/>
  <c r="M47" s="1"/>
  <c r="O48"/>
  <c r="Q48"/>
  <c r="Q47" s="1"/>
  <c r="V48"/>
  <c r="G50"/>
  <c r="I50"/>
  <c r="I49" s="1"/>
  <c r="K50"/>
  <c r="M50"/>
  <c r="O50"/>
  <c r="Q50"/>
  <c r="Q49" s="1"/>
  <c r="V50"/>
  <c r="G52"/>
  <c r="M52" s="1"/>
  <c r="I52"/>
  <c r="K52"/>
  <c r="K49" s="1"/>
  <c r="O52"/>
  <c r="O49" s="1"/>
  <c r="Q52"/>
  <c r="V52"/>
  <c r="V49" s="1"/>
  <c r="G53"/>
  <c r="I53"/>
  <c r="K53"/>
  <c r="M53"/>
  <c r="O53"/>
  <c r="Q53"/>
  <c r="V53"/>
  <c r="G56"/>
  <c r="I56"/>
  <c r="I55" s="1"/>
  <c r="K56"/>
  <c r="M56"/>
  <c r="O56"/>
  <c r="Q56"/>
  <c r="Q55" s="1"/>
  <c r="V56"/>
  <c r="G57"/>
  <c r="M57" s="1"/>
  <c r="I57"/>
  <c r="K57"/>
  <c r="K55" s="1"/>
  <c r="O57"/>
  <c r="O55" s="1"/>
  <c r="Q57"/>
  <c r="V57"/>
  <c r="V55" s="1"/>
  <c r="G59"/>
  <c r="G58" s="1"/>
  <c r="I59"/>
  <c r="K59"/>
  <c r="K58" s="1"/>
  <c r="O59"/>
  <c r="O58" s="1"/>
  <c r="Q59"/>
  <c r="V59"/>
  <c r="V58" s="1"/>
  <c r="G60"/>
  <c r="I60"/>
  <c r="I58" s="1"/>
  <c r="K60"/>
  <c r="M60"/>
  <c r="O60"/>
  <c r="Q60"/>
  <c r="Q58" s="1"/>
  <c r="V60"/>
  <c r="G62"/>
  <c r="M62" s="1"/>
  <c r="I62"/>
  <c r="K62"/>
  <c r="O62"/>
  <c r="Q62"/>
  <c r="V62"/>
  <c r="G64"/>
  <c r="I64"/>
  <c r="K64"/>
  <c r="M64"/>
  <c r="O64"/>
  <c r="Q64"/>
  <c r="V64"/>
  <c r="G66"/>
  <c r="K66"/>
  <c r="O66"/>
  <c r="V66"/>
  <c r="G67"/>
  <c r="I67"/>
  <c r="I66" s="1"/>
  <c r="K67"/>
  <c r="M67"/>
  <c r="M66" s="1"/>
  <c r="O67"/>
  <c r="Q67"/>
  <c r="Q66" s="1"/>
  <c r="V67"/>
  <c r="G72"/>
  <c r="G73"/>
  <c r="I73"/>
  <c r="I72" s="1"/>
  <c r="K73"/>
  <c r="M73"/>
  <c r="O73"/>
  <c r="Q73"/>
  <c r="Q72" s="1"/>
  <c r="V73"/>
  <c r="G77"/>
  <c r="M77" s="1"/>
  <c r="I77"/>
  <c r="K77"/>
  <c r="K72" s="1"/>
  <c r="O77"/>
  <c r="O72" s="1"/>
  <c r="Q77"/>
  <c r="V77"/>
  <c r="V72" s="1"/>
  <c r="G81"/>
  <c r="I81"/>
  <c r="K81"/>
  <c r="M81"/>
  <c r="O81"/>
  <c r="Q81"/>
  <c r="V81"/>
  <c r="AE86"/>
  <c r="G23" i="12"/>
  <c r="G9"/>
  <c r="I9"/>
  <c r="I8" s="1"/>
  <c r="K9"/>
  <c r="M9"/>
  <c r="O9"/>
  <c r="Q9"/>
  <c r="Q8" s="1"/>
  <c r="V9"/>
  <c r="G10"/>
  <c r="M10" s="1"/>
  <c r="I10"/>
  <c r="K10"/>
  <c r="K8" s="1"/>
  <c r="O10"/>
  <c r="O8" s="1"/>
  <c r="Q10"/>
  <c r="V10"/>
  <c r="V8" s="1"/>
  <c r="G11"/>
  <c r="I11"/>
  <c r="K11"/>
  <c r="M11"/>
  <c r="O11"/>
  <c r="Q11"/>
  <c r="V11"/>
  <c r="G12"/>
  <c r="M12" s="1"/>
  <c r="I12"/>
  <c r="K12"/>
  <c r="O12"/>
  <c r="Q12"/>
  <c r="V12"/>
  <c r="G13"/>
  <c r="I13"/>
  <c r="K13"/>
  <c r="M13"/>
  <c r="O13"/>
  <c r="Q13"/>
  <c r="V13"/>
  <c r="G14"/>
  <c r="M14" s="1"/>
  <c r="I14"/>
  <c r="K14"/>
  <c r="O14"/>
  <c r="Q14"/>
  <c r="V14"/>
  <c r="G15"/>
  <c r="I15"/>
  <c r="K15"/>
  <c r="M15"/>
  <c r="O15"/>
  <c r="Q15"/>
  <c r="V15"/>
  <c r="G17"/>
  <c r="I17"/>
  <c r="I16" s="1"/>
  <c r="K17"/>
  <c r="M17"/>
  <c r="O17"/>
  <c r="Q17"/>
  <c r="Q16" s="1"/>
  <c r="V17"/>
  <c r="G18"/>
  <c r="M18" s="1"/>
  <c r="I18"/>
  <c r="K18"/>
  <c r="K16" s="1"/>
  <c r="O18"/>
  <c r="O16" s="1"/>
  <c r="Q18"/>
  <c r="V18"/>
  <c r="V16" s="1"/>
  <c r="G19"/>
  <c r="I19"/>
  <c r="K19"/>
  <c r="M19"/>
  <c r="O19"/>
  <c r="Q19"/>
  <c r="V19"/>
  <c r="G20"/>
  <c r="M20" s="1"/>
  <c r="I20"/>
  <c r="K20"/>
  <c r="O20"/>
  <c r="Q20"/>
  <c r="V20"/>
  <c r="G21"/>
  <c r="I21"/>
  <c r="K21"/>
  <c r="M21"/>
  <c r="O21"/>
  <c r="Q21"/>
  <c r="V21"/>
  <c r="AE23"/>
  <c r="I18" i="1"/>
  <c r="I17"/>
  <c r="AZ195"/>
  <c r="AZ194"/>
  <c r="AZ192"/>
  <c r="AZ191"/>
  <c r="AZ189"/>
  <c r="AZ188"/>
  <c r="AZ186"/>
  <c r="AZ184"/>
  <c r="AZ183"/>
  <c r="AZ182"/>
  <c r="AZ180"/>
  <c r="AZ177"/>
  <c r="AZ175"/>
  <c r="AZ171"/>
  <c r="AZ170"/>
  <c r="AZ168"/>
  <c r="AZ167"/>
  <c r="AZ165"/>
  <c r="AZ164"/>
  <c r="AZ163"/>
  <c r="AZ161"/>
  <c r="AZ160"/>
  <c r="AZ158"/>
  <c r="AZ156"/>
  <c r="AZ155"/>
  <c r="AZ153"/>
  <c r="AZ151"/>
  <c r="AZ150"/>
  <c r="AZ148"/>
  <c r="AZ147"/>
  <c r="AZ145"/>
  <c r="AZ144"/>
  <c r="AZ142"/>
  <c r="AZ140"/>
  <c r="AZ139"/>
  <c r="AZ138"/>
  <c r="AZ137"/>
  <c r="AZ136"/>
  <c r="AZ135"/>
  <c r="AZ132"/>
  <c r="AZ130"/>
  <c r="AZ129"/>
  <c r="AZ127"/>
  <c r="AZ125"/>
  <c r="AZ124"/>
  <c r="AZ123"/>
  <c r="AZ121"/>
  <c r="AZ120"/>
  <c r="AZ118"/>
  <c r="AZ117"/>
  <c r="AZ115"/>
  <c r="AZ113"/>
  <c r="AZ112"/>
  <c r="AZ111"/>
  <c r="AZ109"/>
  <c r="AZ106"/>
  <c r="AZ104"/>
  <c r="AZ100"/>
  <c r="AZ99"/>
  <c r="AZ97"/>
  <c r="AZ96"/>
  <c r="AZ94"/>
  <c r="AZ93"/>
  <c r="AZ92"/>
  <c r="AZ90"/>
  <c r="AZ89"/>
  <c r="AZ87"/>
  <c r="AZ85"/>
  <c r="AZ84"/>
  <c r="AZ82"/>
  <c r="AZ80"/>
  <c r="AZ79"/>
  <c r="AZ77"/>
  <c r="AZ76"/>
  <c r="AZ74"/>
  <c r="AZ73"/>
  <c r="AZ71"/>
  <c r="AZ69"/>
  <c r="AZ68"/>
  <c r="AZ67"/>
  <c r="AZ66"/>
  <c r="AZ65"/>
  <c r="AZ64"/>
  <c r="AZ61"/>
  <c r="AZ59"/>
  <c r="AZ58"/>
  <c r="AZ56"/>
  <c r="AZ54"/>
  <c r="F52"/>
  <c r="G23" s="1"/>
  <c r="A23" s="1"/>
  <c r="A24" s="1"/>
  <c r="H42"/>
  <c r="H40" l="1"/>
  <c r="H45"/>
  <c r="I45" s="1"/>
  <c r="H47"/>
  <c r="I47" s="1"/>
  <c r="H49"/>
  <c r="I49" s="1"/>
  <c r="H51"/>
  <c r="I51" s="1"/>
  <c r="I16"/>
  <c r="I21" s="1"/>
  <c r="I222"/>
  <c r="J201" s="1"/>
  <c r="H50"/>
  <c r="I50" s="1"/>
  <c r="H48"/>
  <c r="I48" s="1"/>
  <c r="H46"/>
  <c r="I46" s="1"/>
  <c r="H44"/>
  <c r="I44" s="1"/>
  <c r="H41"/>
  <c r="I41" s="1"/>
  <c r="I40"/>
  <c r="A26"/>
  <c r="G26"/>
  <c r="G28"/>
  <c r="G24"/>
  <c r="A27" s="1"/>
  <c r="M8" i="17"/>
  <c r="M11"/>
  <c r="M8" i="16"/>
  <c r="G8"/>
  <c r="M38"/>
  <c r="M37" s="1"/>
  <c r="M8" i="15"/>
  <c r="G8"/>
  <c r="AF25"/>
  <c r="M50" i="14"/>
  <c r="M26"/>
  <c r="M20"/>
  <c r="M8"/>
  <c r="G50"/>
  <c r="G26"/>
  <c r="G20"/>
  <c r="G8"/>
  <c r="AF69"/>
  <c r="M72" i="13"/>
  <c r="M40"/>
  <c r="M33"/>
  <c r="M55"/>
  <c r="M49"/>
  <c r="M25"/>
  <c r="M8"/>
  <c r="G55"/>
  <c r="G49"/>
  <c r="G40"/>
  <c r="G33"/>
  <c r="G25"/>
  <c r="G8"/>
  <c r="AF86"/>
  <c r="M59"/>
  <c r="M58" s="1"/>
  <c r="M16" i="12"/>
  <c r="M8"/>
  <c r="G16"/>
  <c r="G8"/>
  <c r="AF23"/>
  <c r="I39" i="1"/>
  <c r="I52" s="1"/>
  <c r="J51" s="1"/>
  <c r="J28"/>
  <c r="J26"/>
  <c r="G38"/>
  <c r="F38"/>
  <c r="J23"/>
  <c r="J24"/>
  <c r="J25"/>
  <c r="J27"/>
  <c r="E24"/>
  <c r="E26"/>
  <c r="J207" l="1"/>
  <c r="J215"/>
  <c r="J203"/>
  <c r="J211"/>
  <c r="J219"/>
  <c r="J205"/>
  <c r="J209"/>
  <c r="J213"/>
  <c r="J217"/>
  <c r="J221"/>
  <c r="J202"/>
  <c r="J204"/>
  <c r="J206"/>
  <c r="J208"/>
  <c r="J210"/>
  <c r="J212"/>
  <c r="J214"/>
  <c r="J216"/>
  <c r="J218"/>
  <c r="J220"/>
  <c r="G29"/>
  <c r="G27" s="1"/>
  <c r="A29"/>
  <c r="J40"/>
  <c r="J46"/>
  <c r="J50"/>
  <c r="J41"/>
  <c r="J45"/>
  <c r="J49"/>
  <c r="J44"/>
  <c r="J48"/>
  <c r="J39"/>
  <c r="J52" s="1"/>
  <c r="J43"/>
  <c r="J47"/>
  <c r="J222" l="1"/>
</calcChain>
</file>

<file path=xl/comments1.xml><?xml version="1.0" encoding="utf-8"?>
<comments xmlns="http://schemas.openxmlformats.org/spreadsheetml/2006/main">
  <authors>
    <author>Radim Štěpánek</author>
    <author>Pavel Veternik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D13" authorId="0">
      <text>
        <r>
          <rPr>
            <sz val="9"/>
            <color indexed="81"/>
            <rFont val="Tahoma"/>
            <family val="2"/>
            <charset val="238"/>
          </rPr>
          <t>PSČ</t>
        </r>
      </text>
    </comment>
    <comment ref="E13" authorId="1">
      <text>
        <r>
          <rPr>
            <sz val="9"/>
            <color indexed="81"/>
            <rFont val="Tahoma"/>
            <family val="2"/>
            <charset val="238"/>
          </rPr>
          <t>Místo</t>
        </r>
      </text>
    </comment>
  </commentList>
</comments>
</file>

<file path=xl/comments2.xml><?xml version="1.0" encoding="utf-8"?>
<comments xmlns="http://schemas.openxmlformats.org/spreadsheetml/2006/main">
  <authors>
    <author>Ejdy</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Ejdy</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Ejdy</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Ejdy</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authors>
    <author>Ejdy</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authors>
    <author>Ejdy</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<sst xmlns="http://schemas.openxmlformats.org/spreadsheetml/2006/main" count="1856" uniqueCount="515">
  <si>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</si>
  <si>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</si>
  <si>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</si>
  <si>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</si>
  <si>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</si>
  <si>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</si>
  <si>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</si>
  <si>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</si>
  <si>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</si>
  <si>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</si>
  <si>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</si>
  <si>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</si>
  <si>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</si>
  <si>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</si>
  <si>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</si>
  <si>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</si>
  <si>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</si>
  <si>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</si>
  <si>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</si>
  <si>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</si>
  <si>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</si>
  <si>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</si>
  <si>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</si>
  <si>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</si>
  <si>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</si>
  <si>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</si>
  <si>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</si>
  <si>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</si>
  <si>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</si>
  <si>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</si>
  <si>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</si>
  <si>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</si>
  <si>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</si>
  <si>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</si>
  <si>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</si>
  <si>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</si>
  <si>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</si>
  <si>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</si>
  <si>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</si>
  <si>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</si>
  <si>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</si>
  <si>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</si>
  <si>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</si>
  <si>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Šimo</t>
  </si>
  <si>
    <t>20030</t>
  </si>
  <si>
    <t>Centrální prostor hřbitova v Kvítkovicích</t>
  </si>
  <si>
    <t>Stavba</t>
  </si>
  <si>
    <t>Ostatní a vedlejší náklady</t>
  </si>
  <si>
    <t>01</t>
  </si>
  <si>
    <t>VRN</t>
  </si>
  <si>
    <t>Stavební objekt</t>
  </si>
  <si>
    <t>SO 01</t>
  </si>
  <si>
    <t>Komunikace a zpevněné plochy pro pěší</t>
  </si>
  <si>
    <t>Stavební rozpočet</t>
  </si>
  <si>
    <t>SO 02</t>
  </si>
  <si>
    <t>Veřejné osvětlení</t>
  </si>
  <si>
    <t>Rozpočet</t>
  </si>
  <si>
    <t>SO 03</t>
  </si>
  <si>
    <t>Sadové úpravy</t>
  </si>
  <si>
    <t>02</t>
  </si>
  <si>
    <t>SO 04</t>
  </si>
  <si>
    <t>Mobiliář</t>
  </si>
  <si>
    <t>Celkem za stavbu</t>
  </si>
  <si>
    <t>CZK</t>
  </si>
  <si>
    <t>#POPS</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</si>
  <si>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</si>
  <si>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</si>
  <si>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</si>
  <si>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</si>
  <si>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</si>
  <si>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</si>
  <si>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</si>
  <si>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</si>
  <si>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</si>
  <si>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</si>
  <si>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</si>
  <si>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</si>
  <si>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</si>
  <si>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</si>
  <si>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</si>
  <si>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</si>
  <si>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</si>
  <si>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</si>
  <si>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</si>
  <si>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</si>
  <si>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</si>
  <si>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</si>
  <si>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</si>
  <si>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</si>
  <si>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</si>
  <si>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</si>
  <si>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</si>
  <si>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</si>
  <si>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</si>
  <si>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</si>
  <si>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</si>
  <si>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</si>
  <si>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</si>
  <si>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</si>
  <si>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</si>
  <si>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</si>
  <si>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</si>
  <si>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</si>
  <si>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</si>
  <si>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</si>
  <si>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</si>
  <si>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</si>
  <si>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</si>
  <si>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</si>
  <si>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Rekapitulace dílů</t>
  </si>
  <si>
    <t>Typ dílu</t>
  </si>
  <si>
    <t>_1</t>
  </si>
  <si>
    <t>Demontáže</t>
  </si>
  <si>
    <t>Trvalky</t>
  </si>
  <si>
    <t>_2</t>
  </si>
  <si>
    <t>cibuloviny</t>
  </si>
  <si>
    <t>ZEMNÍ PRÁCE PRO DEMONTÁŽE</t>
  </si>
  <si>
    <t>_3</t>
  </si>
  <si>
    <t>MONTÁŽ NOVÉHO ROZVODU VO</t>
  </si>
  <si>
    <t>Specifikace ostatní</t>
  </si>
  <si>
    <t>_4</t>
  </si>
  <si>
    <t>ZEMNÍ PRÁCE PRO NOVÝ ROZVOD VO</t>
  </si>
  <si>
    <t>1</t>
  </si>
  <si>
    <t>Zemní práce</t>
  </si>
  <si>
    <t>11</t>
  </si>
  <si>
    <t>Přípravné a přidružené práce</t>
  </si>
  <si>
    <t>18</t>
  </si>
  <si>
    <t>Povrchové úpravy terénu</t>
  </si>
  <si>
    <t>21</t>
  </si>
  <si>
    <t>Úprava podloží a základ.spáry</t>
  </si>
  <si>
    <t>56</t>
  </si>
  <si>
    <t>Podkladní vrstvy komunikací a zpevněných ploch</t>
  </si>
  <si>
    <t>58</t>
  </si>
  <si>
    <t>Cementobetonové kryty komunikací</t>
  </si>
  <si>
    <t>59</t>
  </si>
  <si>
    <t>Dlažby a předlažby komunikací</t>
  </si>
  <si>
    <t>63</t>
  </si>
  <si>
    <t>Podlahy a podlahové konstrukce</t>
  </si>
  <si>
    <t>91</t>
  </si>
  <si>
    <t>Doplňující práce na komunikaci</t>
  </si>
  <si>
    <t>93</t>
  </si>
  <si>
    <t>Dokončovací práce inženýrských staveb</t>
  </si>
  <si>
    <t>99</t>
  </si>
  <si>
    <t>Staveništní přesun hmot</t>
  </si>
  <si>
    <t>D96</t>
  </si>
  <si>
    <t>Přesuny suti a vybouraných hmot</t>
  </si>
  <si>
    <t>PSU</t>
  </si>
  <si>
    <t>VN</t>
  </si>
  <si>
    <t>ON</t>
  </si>
  <si>
    <t>Soupis vedlejších a ostatních nákladů</t>
  </si>
  <si>
    <t>#TypZaznamu#</t>
  </si>
  <si>
    <t>STA</t>
  </si>
  <si>
    <t>00</t>
  </si>
  <si>
    <t>Vedlejší a ostatní náklady</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</si>
  <si>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</si>
  <si>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</si>
  <si>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</si>
  <si>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</si>
  <si>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</si>
  <si>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</si>
  <si>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</si>
  <si>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</si>
  <si>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</si>
  <si>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</si>
  <si>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</si>
  <si>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</si>
  <si>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</si>
  <si>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</si>
  <si>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</si>
  <si>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</si>
  <si>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</si>
  <si>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</si>
  <si>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</si>
  <si>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</si>
  <si>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</si>
  <si>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</si>
  <si>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</si>
  <si>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</si>
  <si>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</si>
  <si>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</si>
  <si>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005111020R</t>
  </si>
  <si>
    <t>Vytyčení stavby</t>
  </si>
  <si>
    <t>Soubor</t>
  </si>
  <si>
    <t>RTS 20/ I</t>
  </si>
  <si>
    <t>Indiv</t>
  </si>
  <si>
    <t>POL99_8</t>
  </si>
  <si>
    <t>005111021R</t>
  </si>
  <si>
    <t>Vytyčení inženýrských sítí</t>
  </si>
  <si>
    <t>005121010R</t>
  </si>
  <si>
    <t>Vybudování zařízení staveniště</t>
  </si>
  <si>
    <t>005121020R</t>
  </si>
  <si>
    <t xml:space="preserve">Provoz zařízení staveniště </t>
  </si>
  <si>
    <t>005121030R</t>
  </si>
  <si>
    <t>Odstranění zařízení staveniště</t>
  </si>
  <si>
    <t>005123010R</t>
  </si>
  <si>
    <t>Extrémní místo provádění</t>
  </si>
  <si>
    <t>005124010R</t>
  </si>
  <si>
    <t>Koordinační činnost</t>
  </si>
  <si>
    <t>005211020R</t>
  </si>
  <si>
    <t>Ochrana stávaj. inženýrských sítí na staveništi</t>
  </si>
  <si>
    <t>005211030R</t>
  </si>
  <si>
    <t xml:space="preserve">Dočasná dopravní opatření </t>
  </si>
  <si>
    <t>005211080R</t>
  </si>
  <si>
    <t xml:space="preserve">Bezpečnostní a hygienická opatření na staveništi </t>
  </si>
  <si>
    <t>005241010R</t>
  </si>
  <si>
    <t xml:space="preserve">Dokumentace skutečného provedení </t>
  </si>
  <si>
    <t>005241020R</t>
  </si>
  <si>
    <t xml:space="preserve">Geodetické zaměření skutečného provedení  </t>
  </si>
  <si>
    <t>SUM</t>
  </si>
  <si>
    <t>END</t>
  </si>
  <si>
    <t>Položkový soupis prací a dodávek</t>
  </si>
  <si>
    <t>122202201R00</t>
  </si>
  <si>
    <t>Odkopávky a prokopávky pro silnice v hornině 3 do 100 m3</t>
  </si>
  <si>
    <t>m3</t>
  </si>
  <si>
    <t>800-1</t>
  </si>
  <si>
    <t>Práce</t>
  </si>
  <si>
    <t>POL1_</t>
  </si>
  <si>
    <t>s přemístěním výkopku v příčných profilech na vzdálenost do 15 m nebo s naložením na dopravní prostředek.</t>
  </si>
  <si>
    <t>SPI</t>
  </si>
  <si>
    <t>122202209R00</t>
  </si>
  <si>
    <t>Odkopávky a prokopávky pro silnice v hornině 3 příplatek za lepivost horniny</t>
  </si>
  <si>
    <t>132201111R00</t>
  </si>
  <si>
    <t>Hloubení rýh šířky do 60 cm do 100 m3, v hornině 3, hloubení strojně</t>
  </si>
  <si>
    <t>zapažených i nezapažených s urovnáním dna do předepsaného profilu a spádu, s přehozením výkopku na přilehlém terénu na vzdálenost do 3 m od podélné osy rýhy nebo s naložením výkopku na dopravní prostředek.</t>
  </si>
  <si>
    <t>132201119R00</t>
  </si>
  <si>
    <t xml:space="preserve">Hloubení rýh šířky do 60 cm příplatek za lepivost, v hornině 3,  </t>
  </si>
  <si>
    <t>162701105R00</t>
  </si>
  <si>
    <t>Vodorovné přemístění výkopku z horniny 1 až 4, na vzdálenost přes 9 000  do 10 000 m</t>
  </si>
  <si>
    <t>po suchu, bez naložení výkopku, avšak se složením bez rozhrnutí, zpáteční cesta vozidla.</t>
  </si>
  <si>
    <t>47,00+13,50</t>
  </si>
  <si>
    <t>VV</t>
  </si>
  <si>
    <t>181101102R00</t>
  </si>
  <si>
    <t>Úprava pláně v zářezech v hornině 1 až 4, se zhutněním</t>
  </si>
  <si>
    <t>m2</t>
  </si>
  <si>
    <t>vyrovnáním výškových rozdílů, ploch vodorovných a ploch do sklonu 1 : 5.</t>
  </si>
  <si>
    <t>375,00*1,05</t>
  </si>
  <si>
    <t>86,10*1,05</t>
  </si>
  <si>
    <t>199000002R00</t>
  </si>
  <si>
    <t>Poplatky za skládku horniny 1- 4, skupina 17 05 04 z Katalogu odpadů</t>
  </si>
  <si>
    <t>113107420R00</t>
  </si>
  <si>
    <t>Odstranění podkladů nebo krytů z kameniva těženého, v ploše jednotlivě nad 50 m2, tloušťka vrstvy 200 mm</t>
  </si>
  <si>
    <t>822-1</t>
  </si>
  <si>
    <t>113107620R00</t>
  </si>
  <si>
    <t>Odstranění podkladů nebo krytů z kameniva hrubého drceného, v ploše jednotlivě nad 50 m2, tloušťka vrstvy 200 mm</t>
  </si>
  <si>
    <t>460,00+40,00</t>
  </si>
  <si>
    <t>113108410R00</t>
  </si>
  <si>
    <t>Odstranění podkladů nebo krytů živičných, v ploše jednotlivě nad 50 m2, tloušťka vrstvy 100 mm</t>
  </si>
  <si>
    <t>113109320R00</t>
  </si>
  <si>
    <t>Odstranění podkladů nebo krytů z betonu prostého, v ploše jednotlivě do 50 m2, tloušťka vrstvy 200 mm</t>
  </si>
  <si>
    <t>113201111R00</t>
  </si>
  <si>
    <t>Vytrhání obrub chodníkových ležatých</t>
  </si>
  <si>
    <t>m</t>
  </si>
  <si>
    <t>s vybouráním lože, s přemístěním hmot na skládku na vzdálenost do 3 m nebo naložením na dopravní prostředek</t>
  </si>
  <si>
    <t>211531111R00</t>
  </si>
  <si>
    <t>Výplň odvodňovacích žeber kamenivem hrubým drceným frakce 16 - 63 mm</t>
  </si>
  <si>
    <t>800-2</t>
  </si>
  <si>
    <t>do rýh bez zhutnění s úpravou povrchu výplně, s vytvořením průduchů z lomového kamene</t>
  </si>
  <si>
    <t>212971110R00</t>
  </si>
  <si>
    <t xml:space="preserve">Zřízení opláštění odvod. trativodů z geotextilie o sklonu do 2,5,  </t>
  </si>
  <si>
    <t>v rýze nebo v zářezu se stěnami,</t>
  </si>
  <si>
    <t>693660192R</t>
  </si>
  <si>
    <t>geotextilie směs přírodních a syntetických vláken; funkce separační, ochranná, filtrační; plošná hmotnost 300 g/m2</t>
  </si>
  <si>
    <t>SPCM</t>
  </si>
  <si>
    <t>Specifikace</t>
  </si>
  <si>
    <t>POL3_</t>
  </si>
  <si>
    <t>79,00*1,20</t>
  </si>
  <si>
    <t>564761111T01</t>
  </si>
  <si>
    <t>Podklad nebo kryt z kameniva hrubého drceného Podklad z kameniva drceného vel.8-16 mm,tl. 20 cm</t>
  </si>
  <si>
    <t>Vlastní</t>
  </si>
  <si>
    <t>velikost 32 - 63 mm s rozprostřením a zhutněním</t>
  </si>
  <si>
    <t>564861111R00</t>
  </si>
  <si>
    <t>Podklad ze štěrkodrti s rozprostřením a zhutněním frakce 0-63 mm, tloušťka po zhutnění 200 mm</t>
  </si>
  <si>
    <t>564871111R00</t>
  </si>
  <si>
    <t>Podklad ze štěrkodrti s rozprostřením a zhutněním frakce 0-63 mm, tloušťka po zhutnění 250 mm</t>
  </si>
  <si>
    <t>581142111R00</t>
  </si>
  <si>
    <t>Kryt cementobetonový silničních komunikací skupiny 1 a 2, tloušťky 210 mm</t>
  </si>
  <si>
    <t>596215021R00</t>
  </si>
  <si>
    <t>Kladení zámkové dlažby do drtě tloušťka dlažby 60 mm, tloušťka lože 40 mm</t>
  </si>
  <si>
    <t>s provedením lože z kameniva drceného, s vyplněním spár, s dvojitým hutněním a se smetením přebytečného materiálu na krajnici. S dodáním hmot pro lože a výplň spár.</t>
  </si>
  <si>
    <t>596291111R00</t>
  </si>
  <si>
    <t>Řezání zámkové dlažby tloušťky 60 mm</t>
  </si>
  <si>
    <t>59245110T1</t>
  </si>
  <si>
    <t>dlažba typ DITON San Marino Nero; tl. 60,0 mm</t>
  </si>
  <si>
    <t>375,00*1,01</t>
  </si>
  <si>
    <t>639571215R00</t>
  </si>
  <si>
    <t>Kačírek pro okapový chodník tl. 150 mm</t>
  </si>
  <si>
    <t>801-1</t>
  </si>
  <si>
    <t>639571311R00</t>
  </si>
  <si>
    <t>Textilie proti prorůstání 45 g/m2</t>
  </si>
  <si>
    <t>916581111R00</t>
  </si>
  <si>
    <t>Osazení zahradních obrubníků osazení na trny</t>
  </si>
  <si>
    <t>823-1</t>
  </si>
  <si>
    <t>917862111R00</t>
  </si>
  <si>
    <t>Osazení silničního nebo chodníkového betonového obrubníku stojatého, s boční opěrou z betonu prostého, do lože z betonu prostého C 12/15</t>
  </si>
  <si>
    <t>S dodáním hmot pro lože tl. 80-100 mm.</t>
  </si>
  <si>
    <t>59217422T1</t>
  </si>
  <si>
    <t>obrubník chodníkový materiál beton; l = 1000,0 mm; š = 80,0 mm; h = 200,0 mm; barva šedá, povrchová úprava NERO</t>
  </si>
  <si>
    <t>kus</t>
  </si>
  <si>
    <t>220,00*1,01</t>
  </si>
  <si>
    <t>910001</t>
  </si>
  <si>
    <t>Ocelový obrubník</t>
  </si>
  <si>
    <t xml:space="preserve">m     </t>
  </si>
  <si>
    <t>101,00*1,01</t>
  </si>
  <si>
    <t>998223011R00</t>
  </si>
  <si>
    <t>Přesun hmot pozemních komunikací, kryt dlážděný jakékoliv délky objektu</t>
  </si>
  <si>
    <t>t</t>
  </si>
  <si>
    <t>Přesun hmot</t>
  </si>
  <si>
    <t>POL7_</t>
  </si>
  <si>
    <t>vodorovně do 200 m</t>
  </si>
  <si>
    <t xml:space="preserve">Hmotnosti z položek s pořadovými čísly: : </t>
  </si>
  <si>
    <t xml:space="preserve">13,14,15,16,17,18,19,20,21,22,23,26,27,28, : </t>
  </si>
  <si>
    <t>Součet: : 494,07105</t>
  </si>
  <si>
    <t>979082213R00</t>
  </si>
  <si>
    <t>Vodorovná doprava suti po suchu bez naložení, ale se složením a hrubým urovnáním na vzdálenost do 1 km</t>
  </si>
  <si>
    <t>Přesun suti</t>
  </si>
  <si>
    <t>POL8_</t>
  </si>
  <si>
    <t xml:space="preserve">Demontážní hmotnosti z položek s pořadovými čísly: : </t>
  </si>
  <si>
    <t xml:space="preserve">8,9,10,11,12, : </t>
  </si>
  <si>
    <t>Součet: : 591,20000</t>
  </si>
  <si>
    <t>979082219R00</t>
  </si>
  <si>
    <t>Vodorovná doprava suti po suchu příplatek k ceně za každý další i započatý 1 km přes 1 km</t>
  </si>
  <si>
    <t>Součet: : 5320,80000</t>
  </si>
  <si>
    <t>979990001R00</t>
  </si>
  <si>
    <t>Poplatek za skládku stavební suti, skupina 17 09 04 z Katalogu odpadů</t>
  </si>
  <si>
    <t>801-3</t>
  </si>
  <si>
    <t>Pol__0001</t>
  </si>
  <si>
    <t>Montáž stožárů osvětlení bez zemních prací parkových ocelových</t>
  </si>
  <si>
    <t>ks</t>
  </si>
  <si>
    <t>POL1_1</t>
  </si>
  <si>
    <t>Pol__0002</t>
  </si>
  <si>
    <t>Montáž elektovýzbroje stožárů 1 okruh</t>
  </si>
  <si>
    <t>Pol__0003</t>
  </si>
  <si>
    <t>Montáž svítidel výbojkových se zapojením vodičů, průmyslových nebo venkovních na sloupek parkových</t>
  </si>
  <si>
    <t>Pol__0004</t>
  </si>
  <si>
    <t>Montáž kabelů hliníkových bez ukončení uložených volně  AYKY, 750 V 4 x 16 mm2</t>
  </si>
  <si>
    <t>Pol__0005</t>
  </si>
  <si>
    <t>KABEL SILOVÝ,IZOLACE PVC S VODIČEM PE CYKY-J 3x1.5 mm2 , pevně</t>
  </si>
  <si>
    <t>Pol__0006</t>
  </si>
  <si>
    <t>UKONČENÍ Al KABELŮ  DO 4x25 mm2</t>
  </si>
  <si>
    <t>Pol__0007</t>
  </si>
  <si>
    <t>UKONČENÍ VODIČŮ NA SVORKOVNICI do 16 mm2</t>
  </si>
  <si>
    <t>Pol__0008</t>
  </si>
  <si>
    <t>OCELOVÝ DRÁT POZINKOVANÝ FeZn-D10 (0,62kg/m), pevně</t>
  </si>
  <si>
    <t>Pol__0009</t>
  </si>
  <si>
    <t>OCELOVÝ PÁSEK POZINKOVANÝ FeZn30x4 (1.0 kg/m), pevně</t>
  </si>
  <si>
    <t>Pol__0010</t>
  </si>
  <si>
    <t>SVORKA HROMOSVODNÍ, UZEMŇOVACÍ SPb připojovací</t>
  </si>
  <si>
    <t>Pol__0011</t>
  </si>
  <si>
    <t>SVORKA HROMOSVODNÍ, UZEMŇOVACÍ SR3b spoj pásek-drát</t>
  </si>
  <si>
    <t>Pol__0012</t>
  </si>
  <si>
    <t>VYTÝČENÍ TRATI Kabelové vedení v zastaveném prostoru</t>
  </si>
  <si>
    <t>km</t>
  </si>
  <si>
    <t>Pol__0013</t>
  </si>
  <si>
    <t>HLOUBENÍ KABELOVÉ RÝHY Zemina třídy 3, šíře 500mm,hloubka 800mm</t>
  </si>
  <si>
    <t>Pol__0014</t>
  </si>
  <si>
    <t>ODKOPÁNÍ STÁVAJÍCÍHO STOŽÁRU Zemina třídy 3-4,ručně</t>
  </si>
  <si>
    <t>Pol__0015</t>
  </si>
  <si>
    <t>ROZBOURÁNÍ BETONOVÉHO ZÁKLADU Premist.mater.nalozeni,odvoz</t>
  </si>
  <si>
    <t>Pol__0016</t>
  </si>
  <si>
    <t>HZS Spolupráce s provozovatelem VO</t>
  </si>
  <si>
    <t>hod</t>
  </si>
  <si>
    <t>Pol__0017</t>
  </si>
  <si>
    <t>SVÍTIDLA VEŘEJNÉHO OSVĚTLENÍ Svítidlo venkovního osvětlení, sadové, provedení na vrchol stožáru, D60mm, zdroj LED 30W/1800lm/3000K, IP65, IK10. Designový stndard HELLUX 417.</t>
  </si>
  <si>
    <t>Pol__0018</t>
  </si>
  <si>
    <t>Montáž svítidel uličních se zapojením vodičů, průmyslových nebo venkovních na sloupek parkových</t>
  </si>
  <si>
    <t>Pol__0019</t>
  </si>
  <si>
    <t>STOŽÁR SADOVÝ BEZPATICOVÝ Ocelový osvětlovací stožár, kuželový, vetknutý, žárově zinkovaný +, práškový lak černý Antracit, celková délka 4800mm, výška nad terénem 4000mm</t>
  </si>
  <si>
    <t>Pol__0020</t>
  </si>
  <si>
    <t>STOŽÁR SADOVÝ BEZPATICOVÝ Příplatek za práškové lakování</t>
  </si>
  <si>
    <t>Pol__0021</t>
  </si>
  <si>
    <t>STOŽÁROVÁ VÝZBROJ max 3x4x16Cu, 1 jištěný vývod</t>
  </si>
  <si>
    <t>Pol__0022</t>
  </si>
  <si>
    <t>Pol__0023</t>
  </si>
  <si>
    <t>Pol__0024</t>
  </si>
  <si>
    <t>Pol__0025</t>
  </si>
  <si>
    <t>KABEL SILOVÝ,IZOLACE PVC S VODIČEM PE CYKY-J 4x10 mm2 , pevně</t>
  </si>
  <si>
    <t>Pol__0026</t>
  </si>
  <si>
    <t>TRUBKA OHEBNÁ OHEBNÁ TRUBKA d 32 mm</t>
  </si>
  <si>
    <t>Pol__0027</t>
  </si>
  <si>
    <t>TRUBKA OHEBNÁ CHRÁNIČKA KOPOFLEX 60</t>
  </si>
  <si>
    <t>Pol__0028</t>
  </si>
  <si>
    <t>TRUBKA OHEBNÁ CHRÁNIČKA KOPOFLEX 110</t>
  </si>
  <si>
    <t>Pol__0029</t>
  </si>
  <si>
    <t>UKONČENÍ Cu KABELŮ  DO 3x1,5 až 4 mm2</t>
  </si>
  <si>
    <t>Pol__0030</t>
  </si>
  <si>
    <t>UKONČENÍ Cu KABELŮ  DO 4x16 mm2</t>
  </si>
  <si>
    <t>Pol__0031</t>
  </si>
  <si>
    <t>Pol__0032</t>
  </si>
  <si>
    <t>Příplatek za protahování kabelů do chráničky 4 x 16 mm2</t>
  </si>
  <si>
    <t>Pol__0033</t>
  </si>
  <si>
    <t>Pol__0034</t>
  </si>
  <si>
    <t>Pol__0035</t>
  </si>
  <si>
    <t>Pol__0036</t>
  </si>
  <si>
    <t>SVORKA HROMOSVODNÍ, UZEMŇOVACÍ SR2b pro pásek 30x4mm</t>
  </si>
  <si>
    <t>Pol__0037</t>
  </si>
  <si>
    <t>Pol__0038</t>
  </si>
  <si>
    <t>MONTÁŽNÍ PRÁCE tvarování mont.dílu</t>
  </si>
  <si>
    <t>Pol__0039</t>
  </si>
  <si>
    <t>MONTÁŽNÍ PRÁCE Nátěr zemnící svorky</t>
  </si>
  <si>
    <t>Pol__0040</t>
  </si>
  <si>
    <t>Pol__0041</t>
  </si>
  <si>
    <t>HLOUBENÍ KABELOVÉ RÝHY Zemina třídy 3, šíře 350mm,hloubka 800mm</t>
  </si>
  <si>
    <t>Pol__0042</t>
  </si>
  <si>
    <t>HLOUBENÍ KABELOVÉ RÝHY Zemina třídy 4, šíře 350mm,hloubka 800mm</t>
  </si>
  <si>
    <t>Pol__0043</t>
  </si>
  <si>
    <t>ZŘÍZENÍ KABELOVÉHO LOŽE Z kopaného písku, bez zakrytí, šíře do 65cm,tloušťka 5cm</t>
  </si>
  <si>
    <t>Pol__0045</t>
  </si>
  <si>
    <t>JÁMA PRO STOŽÁRY VER.OSVĚTLENÍ POUZDROVÝ ZÁKLAD 400/400/900</t>
  </si>
  <si>
    <t>Pol__0046</t>
  </si>
  <si>
    <t>ZÁHOZ KABELOVÉ RÝHY Zemina třídy 3, šíře 350mm,hloubka 800mm</t>
  </si>
  <si>
    <t>Pol__0047</t>
  </si>
  <si>
    <t>ODVOZ ZEMINY Do vzdálenosti 1 km</t>
  </si>
  <si>
    <t>Pol__0048</t>
  </si>
  <si>
    <t>HODINOVE ZUCTOVACI SAZBY Demontaz stavajiciho zarizeni - mimo C21</t>
  </si>
  <si>
    <t>Pol__0049</t>
  </si>
  <si>
    <t>HODINOVE ZUCTOVACI SAZBY Uprava stavajiciho zarizeni</t>
  </si>
  <si>
    <t>Pol__0050</t>
  </si>
  <si>
    <t>HODINOVE ZUCTOVACI SAZBY Napojeni na stavajici zarizeni</t>
  </si>
  <si>
    <t>Pol__0051</t>
  </si>
  <si>
    <t>HODINOVE ZUCTOVACI SAZBY Zkusebni provoz</t>
  </si>
  <si>
    <t>Pol__0052</t>
  </si>
  <si>
    <t>SPOLUPRACE S PROVOZOVATELEM VO zapojovani a zkouskach</t>
  </si>
  <si>
    <t>Pol__0053</t>
  </si>
  <si>
    <t>KOORDINACE POSTUPU PRACI S ostatnimi profesemi</t>
  </si>
  <si>
    <t>Pol__0054</t>
  </si>
  <si>
    <t>PROVEDENI REVIZNICH ZKOUSEK DLE CSN 331500 Spoluprace s reviz.technikem</t>
  </si>
  <si>
    <t>Pol__0055</t>
  </si>
  <si>
    <t>PROVEDENI REVIZNICH ZKOUSEK DLE CSN 331500 Revizni technik</t>
  </si>
  <si>
    <t>Pol__0056</t>
  </si>
  <si>
    <t>Podružný materiál</t>
  </si>
  <si>
    <t>Pol__0057</t>
  </si>
  <si>
    <t>16710-1101</t>
  </si>
  <si>
    <t>naložení výkopku-štěrk</t>
  </si>
  <si>
    <t>16270-1105</t>
  </si>
  <si>
    <t>vodorovné přemístění výkopku-štěrk</t>
  </si>
  <si>
    <t>12110-1102</t>
  </si>
  <si>
    <t>sejmutí ornice</t>
  </si>
  <si>
    <t>naložení výkopku-ornice</t>
  </si>
  <si>
    <t>R-položka</t>
  </si>
  <si>
    <t>POL12_1</t>
  </si>
  <si>
    <t>vodorovné přemístění výkopku-ornice</t>
  </si>
  <si>
    <t>R1</t>
  </si>
  <si>
    <t>obstarání ornice</t>
  </si>
  <si>
    <t>POL3_0</t>
  </si>
  <si>
    <t>18480-2111</t>
  </si>
  <si>
    <t>chem. odplevelení půdy před založením kultury postřikem</t>
  </si>
  <si>
    <t>18340-3132</t>
  </si>
  <si>
    <t>rytí</t>
  </si>
  <si>
    <t>18321-1211</t>
  </si>
  <si>
    <t>založení štěrkového záhonu,technologie viz. Tech. zpráva</t>
  </si>
  <si>
    <t>18311-1111</t>
  </si>
  <si>
    <t>hl.jamek do 0,002m3, trvalky+cibuloviny</t>
  </si>
  <si>
    <t>18321-1313</t>
  </si>
  <si>
    <t>výsadba cibulí, hlíz se zalitím</t>
  </si>
  <si>
    <t>18321-1322</t>
  </si>
  <si>
    <t>výsadba trvalek,květináč do 12cm,se zalitím</t>
  </si>
  <si>
    <t>18585-1121</t>
  </si>
  <si>
    <t>dovoz vody pro zálivku do 1km</t>
  </si>
  <si>
    <t>18585-1129</t>
  </si>
  <si>
    <t>dovoz vody pro zálivku, příplatek  9km x17,4Kč</t>
  </si>
  <si>
    <t>R2</t>
  </si>
  <si>
    <t>pitná voda-vodné</t>
  </si>
  <si>
    <t>POL12_0</t>
  </si>
  <si>
    <t>Eremurus Shelfort hybridy</t>
  </si>
  <si>
    <t>Festuca mairei</t>
  </si>
  <si>
    <t>Panicum virgatum Rehbraun</t>
  </si>
  <si>
    <t>Eryngium amethystinum</t>
  </si>
  <si>
    <t>Echinacea purpurea Alba</t>
  </si>
  <si>
    <t>Achilea Moonshine</t>
  </si>
  <si>
    <t>Anaphalis margaritacea Neuschnee</t>
  </si>
  <si>
    <t>Aster amelleus Rudolf Goethe</t>
  </si>
  <si>
    <t>Aster linosyris</t>
  </si>
  <si>
    <t>Euphorbia polychroma</t>
  </si>
  <si>
    <t>Linum perenne</t>
  </si>
  <si>
    <t>Filipendula vulgaris</t>
  </si>
  <si>
    <t>Inula ensifolia Compacta</t>
  </si>
  <si>
    <t>Knautia macedonica Mars Midget</t>
  </si>
  <si>
    <t>Lychnis coronaria</t>
  </si>
  <si>
    <t>Sedum Matrona</t>
  </si>
  <si>
    <t>Anemone sylvestris</t>
  </si>
  <si>
    <t>Nasella tenuissima</t>
  </si>
  <si>
    <t>Veronica teucrium Knallblau</t>
  </si>
  <si>
    <t>Calamintha nepeta subs.Nepeta</t>
  </si>
  <si>
    <t>Geranium dalmaticum</t>
  </si>
  <si>
    <t>Geranium sanguineum Album</t>
  </si>
  <si>
    <t>Euphorbia cyparissias</t>
  </si>
  <si>
    <t>Thymus serpyllum</t>
  </si>
  <si>
    <t>Pseudolysimachion incanum</t>
  </si>
  <si>
    <t>Lychnis viscaria Atropurpurea</t>
  </si>
  <si>
    <t>Prunella grandiflora</t>
  </si>
  <si>
    <t>Artemisia schmidtiana Nana</t>
  </si>
  <si>
    <t>Crocus tommasinianus Ruby Giant</t>
  </si>
  <si>
    <t>Muscari latifolium</t>
  </si>
  <si>
    <t>Tulipa clusiana var. Chrysantha</t>
  </si>
  <si>
    <t>Tulipa batalanii Bright Gem</t>
  </si>
  <si>
    <t>Allium sphaerocephalon</t>
  </si>
  <si>
    <t>neselektivní herbicid</t>
  </si>
  <si>
    <t>l</t>
  </si>
  <si>
    <t>štěrk</t>
  </si>
  <si>
    <t>93001</t>
  </si>
  <si>
    <t>Lavička na zídku s opěradlem délka 0,58 m, bočnice odlitky Al slitiny, ocel.ohýbané spojky, v RAL9006, lamely z akátového dřeva bez povrchové úpravy</t>
  </si>
  <si>
    <t>dodávka a montáž</t>
  </si>
  <si>
    <t>POP</t>
  </si>
  <si>
    <t>93002</t>
  </si>
  <si>
    <t>Parková lavička bez opěradla délka 1,82 m, bočnice odlitky Al slitiny, ocel.ohýbané spojky, v RAL9006, lamely z akátového dřeva bez povrchové úpravy</t>
  </si>
  <si>
    <t>93003</t>
  </si>
  <si>
    <t>Lavička na zídku s opěradlem délka 1,82 m, bočnice odlitky Al slitiny, ocel.ohýbané spojky, v RAL9006, lamely z akátového dřeva bez povrchové úpravy</t>
  </si>
  <si>
    <t>93004</t>
  </si>
  <si>
    <t>Odpadkový koš kruhového půdorysu opláštěný 26 lamelami z akátového dřeva bez povrchové úpravy, pozinkovaná nádoba o objemu 45 l</t>
  </si>
  <si>
    <t>ocelová konstrukce opatřena ochranou vrstvou zinku a práškovým vypalovacím lakem, kotveno pod dlažbu nebo ve zhutněném terénu  do bet.základu pomocí závitových tyčí M12</t>
  </si>
  <si>
    <t>93005</t>
  </si>
  <si>
    <t>Lavička bez opěradla betonový blok 200x45x45 cm</t>
  </si>
  <si>
    <t>93006</t>
  </si>
  <si>
    <t>Doprava</t>
  </si>
  <si>
    <t>soubor</t>
  </si>
</sst>
</file>

<file path=xl/styles.xml><?xml version="1.0" encoding="utf-8"?>
<styleSheet xmlns="http://schemas.openxmlformats.org/spreadsheetml/2006/main">
  <numFmts count="1">
    <numFmt numFmtId="164" formatCode="#,##0.00000"/>
  </numFmts>
  <fonts count="2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family val="2"/>
      <charset val="238"/>
    </font>
    <font>
      <b/>
      <sz val="9"/>
      <name val="Arial CE"/>
      <family val="2"/>
      <charset val="238"/>
    </font>
    <font>
      <sz val="8"/>
      <name val="Arial CE"/>
      <family val="2"/>
      <charset val="238"/>
    </font>
    <font>
      <sz val="8"/>
      <color indexed="12"/>
      <name val="Arial CE"/>
      <family val="2"/>
      <charset val="238"/>
    </font>
    <font>
      <sz val="8"/>
      <color indexed="9"/>
      <name val="Arial CE"/>
      <family val="2"/>
      <charset val="238"/>
    </font>
    <font>
      <sz val="8"/>
      <color indexed="17"/>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0">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0" fontId="8" fillId="0" borderId="0" xfId="0" applyFont="1" applyAlignment="1">
      <alignment horizontal="left" vertical="center" wrapTex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0" borderId="18" xfId="0" applyFont="1" applyBorder="1" applyAlignment="1">
      <alignment horizontal="left" vertical="center" wrapText="1"/>
    </xf>
    <xf numFmtId="0" fontId="0" fillId="0" borderId="18" xfId="0" applyBorder="1" applyAlignment="1">
      <alignmen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2" xfId="0" applyNumberFormat="1" applyFont="1" applyBorder="1" applyAlignment="1">
      <alignment vertical="center" wrapText="1"/>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4" fillId="0" borderId="0" xfId="0" applyFont="1"/>
    <xf numFmtId="49" fontId="0" fillId="0" borderId="0" xfId="0" applyNumberFormat="1"/>
    <xf numFmtId="0" fontId="16"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3" fillId="0" borderId="31" xfId="0" applyNumberFormat="1" applyFont="1" applyBorder="1" applyAlignment="1">
      <alignment vertical="center"/>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3" fontId="3" fillId="0" borderId="33" xfId="0" applyNumberFormat="1" applyFont="1" applyBorder="1" applyAlignment="1">
      <alignment vertical="center"/>
    </xf>
    <xf numFmtId="3" fontId="3" fillId="3" borderId="37" xfId="0" applyNumberFormat="1" applyFont="1" applyFill="1" applyBorder="1" applyAlignment="1">
      <alignment vertical="center"/>
    </xf>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4" fillId="0" borderId="0" xfId="0" applyFont="1" applyAlignment="1">
      <alignment horizontal="center"/>
    </xf>
    <xf numFmtId="0" fontId="1"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4" fontId="17" fillId="0" borderId="0" xfId="0" applyNumberFormat="1" applyFont="1" applyBorder="1" applyAlignment="1">
      <alignment vertical="top" shrinkToFit="1"/>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4"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4"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4"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4" fontId="5" fillId="3" borderId="22" xfId="0" applyNumberFormat="1" applyFont="1" applyFill="1" applyBorder="1" applyAlignment="1">
      <alignment vertical="top"/>
    </xf>
    <xf numFmtId="49" fontId="5" fillId="3" borderId="18" xfId="0" applyNumberFormat="1" applyFont="1" applyFill="1" applyBorder="1" applyAlignment="1">
      <alignment horizontal="left" vertical="top" wrapText="1"/>
    </xf>
    <xf numFmtId="49" fontId="17" fillId="0" borderId="43" xfId="0" applyNumberFormat="1" applyFont="1" applyBorder="1" applyAlignment="1">
      <alignment horizontal="left" vertical="top" wrapText="1"/>
    </xf>
    <xf numFmtId="49" fontId="17" fillId="0" borderId="40"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0" fontId="19" fillId="0" borderId="0" xfId="0" applyNumberFormat="1" applyFont="1" applyAlignment="1">
      <alignment wrapText="1"/>
    </xf>
    <xf numFmtId="0" fontId="17" fillId="0" borderId="18" xfId="0" applyNumberFormat="1" applyFont="1" applyBorder="1" applyAlignment="1">
      <alignment vertical="top" wrapText="1"/>
    </xf>
    <xf numFmtId="0" fontId="17" fillId="0" borderId="18" xfId="0" applyNumberFormat="1" applyFont="1" applyBorder="1" applyAlignment="1">
      <alignment horizontal="left" vertical="top" wrapText="1"/>
    </xf>
    <xf numFmtId="164" fontId="18" fillId="0" borderId="0" xfId="0" quotePrefix="1" applyNumberFormat="1" applyFont="1" applyBorder="1" applyAlignment="1">
      <alignment horizontal="left" vertical="top" wrapText="1"/>
    </xf>
    <xf numFmtId="0" fontId="20" fillId="0" borderId="18" xfId="0" applyNumberFormat="1" applyFont="1" applyBorder="1" applyAlignment="1">
      <alignment vertical="top" wrapText="1"/>
    </xf>
    <xf numFmtId="0" fontId="20" fillId="0" borderId="0" xfId="0" applyNumberFormat="1" applyFont="1" applyBorder="1" applyAlignment="1">
      <alignment vertical="top" wrapText="1"/>
    </xf>
    <xf numFmtId="0" fontId="20" fillId="0" borderId="18" xfId="0" applyNumberFormat="1" applyFont="1" applyBorder="1" applyAlignment="1">
      <alignment horizontal="left" vertical="top" wrapText="1"/>
    </xf>
    <xf numFmtId="0" fontId="20" fillId="0" borderId="0" xfId="0" applyNumberFormat="1" applyFont="1" applyBorder="1" applyAlignment="1">
      <alignment horizontal="lef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List1"/>
  <dimension ref="A1:G2"/>
  <sheetViews>
    <sheetView workbookViewId="0">
      <selection activeCell="A2" sqref="A2:G2"/>
    </sheetView>
  </sheetViews>
  <sheetFormatPr defaultRowHeight="13.2"/>
  <sheetData>
    <row r="1" spans="1:7">
      <c r="A1" s="21" t="s">
        <v>38</v>
      </c>
    </row>
    <row r="2" spans="1:7" ht="57.75" customHeight="1">
      <c r="A2" s="76" t="s">
        <v>39</v>
      </c>
      <c r="B2" s="76"/>
      <c r="C2" s="76"/>
      <c r="D2" s="76"/>
      <c r="E2" s="76"/>
      <c r="F2" s="76"/>
      <c r="G2" s="76"/>
    </row>
  </sheetData>
  <sheetProtection password="C71F"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sheetPr codeName="List5112">
    <tabColor rgb="FF66FF66"/>
  </sheetPr>
  <dimension ref="A1:AZ225"/>
  <sheetViews>
    <sheetView showGridLines="0" tabSelected="1" topLeftCell="B1" zoomScaleNormal="100" zoomScaleSheetLayoutView="75" workbookViewId="0">
      <selection activeCell="A28" sqref="A28"/>
    </sheetView>
  </sheetViews>
  <sheetFormatPr defaultColWidth="9" defaultRowHeight="13.2"/>
  <cols>
    <col min="1" max="1" width="8.44140625" hidden="1" customWidth="1"/>
    <col min="2" max="2" width="13.44140625" customWidth="1"/>
    <col min="3" max="3" width="7.44140625" style="52" customWidth="1"/>
    <col min="4" max="4" width="13" style="52" customWidth="1"/>
    <col min="5" max="5" width="9.6640625" style="52" customWidth="1"/>
    <col min="6" max="6" width="11.6640625" customWidth="1"/>
    <col min="7" max="9" width="13" customWidth="1"/>
    <col min="10" max="10" width="5.5546875" customWidth="1"/>
    <col min="11" max="11" width="4.33203125" customWidth="1"/>
    <col min="12" max="15" width="10.6640625" customWidth="1"/>
    <col min="52" max="52" width="94" customWidth="1"/>
  </cols>
  <sheetData>
    <row r="1" spans="1:15" ht="33.75" customHeight="1">
      <c r="A1" s="47" t="s">
        <v>36</v>
      </c>
      <c r="B1" s="77" t="s">
        <v>41</v>
      </c>
      <c r="C1" s="78"/>
      <c r="D1" s="78"/>
      <c r="E1" s="78"/>
      <c r="F1" s="78"/>
      <c r="G1" s="78"/>
      <c r="H1" s="78"/>
      <c r="I1" s="78"/>
      <c r="J1" s="79"/>
    </row>
    <row r="2" spans="1:15" ht="36" customHeight="1">
      <c r="A2" s="2"/>
      <c r="B2" s="111" t="s">
        <v>22</v>
      </c>
      <c r="C2" s="112"/>
      <c r="D2" s="113" t="s">
        <v>44</v>
      </c>
      <c r="E2" s="114" t="s">
        <v>45</v>
      </c>
      <c r="F2" s="115"/>
      <c r="G2" s="115"/>
      <c r="H2" s="115"/>
      <c r="I2" s="115"/>
      <c r="J2" s="116"/>
      <c r="O2" s="1"/>
    </row>
    <row r="3" spans="1:15" ht="27" hidden="1" customHeight="1">
      <c r="A3" s="2"/>
      <c r="B3" s="117"/>
      <c r="C3" s="112"/>
      <c r="D3" s="118"/>
      <c r="E3" s="119"/>
      <c r="F3" s="120"/>
      <c r="G3" s="120"/>
      <c r="H3" s="120"/>
      <c r="I3" s="120"/>
      <c r="J3" s="121"/>
    </row>
    <row r="4" spans="1:15" ht="23.25" customHeight="1">
      <c r="A4" s="2"/>
      <c r="B4" s="122"/>
      <c r="C4" s="123"/>
      <c r="D4" s="124"/>
      <c r="E4" s="125"/>
      <c r="F4" s="125"/>
      <c r="G4" s="125"/>
      <c r="H4" s="125"/>
      <c r="I4" s="125"/>
      <c r="J4" s="126"/>
    </row>
    <row r="5" spans="1:15" ht="24" customHeight="1">
      <c r="A5" s="2"/>
      <c r="B5" s="31" t="s">
        <v>42</v>
      </c>
      <c r="D5" s="92"/>
      <c r="E5" s="93"/>
      <c r="F5" s="93"/>
      <c r="G5" s="93"/>
      <c r="H5" s="18" t="s">
        <v>40</v>
      </c>
      <c r="I5" s="22"/>
      <c r="J5" s="8"/>
    </row>
    <row r="6" spans="1:15" ht="15.75" customHeight="1">
      <c r="A6" s="2"/>
      <c r="B6" s="28"/>
      <c r="C6" s="55"/>
      <c r="D6" s="86"/>
      <c r="E6" s="94"/>
      <c r="F6" s="94"/>
      <c r="G6" s="94"/>
      <c r="H6" s="18" t="s">
        <v>34</v>
      </c>
      <c r="I6" s="22"/>
      <c r="J6" s="8"/>
    </row>
    <row r="7" spans="1:15" ht="15.75" customHeight="1">
      <c r="A7" s="2"/>
      <c r="B7" s="29"/>
      <c r="C7" s="56"/>
      <c r="D7" s="53"/>
      <c r="E7" s="95"/>
      <c r="F7" s="96"/>
      <c r="G7" s="96"/>
      <c r="H7" s="24"/>
      <c r="I7" s="23"/>
      <c r="J7" s="34"/>
    </row>
    <row r="8" spans="1:15" ht="24" hidden="1" customHeight="1">
      <c r="A8" s="2"/>
      <c r="B8" s="31" t="s">
        <v>20</v>
      </c>
      <c r="D8" s="51"/>
      <c r="H8" s="18" t="s">
        <v>40</v>
      </c>
      <c r="I8" s="22"/>
      <c r="J8" s="8"/>
    </row>
    <row r="9" spans="1:15" ht="15.75" hidden="1" customHeight="1">
      <c r="A9" s="2"/>
      <c r="B9" s="2"/>
      <c r="D9" s="51"/>
      <c r="H9" s="18" t="s">
        <v>34</v>
      </c>
      <c r="I9" s="22"/>
      <c r="J9" s="8"/>
    </row>
    <row r="10" spans="1:15" ht="15.75" hidden="1" customHeight="1">
      <c r="A10" s="2"/>
      <c r="B10" s="35"/>
      <c r="C10" s="56"/>
      <c r="D10" s="53"/>
      <c r="E10" s="57"/>
      <c r="F10" s="24"/>
      <c r="G10" s="14"/>
      <c r="H10" s="14"/>
      <c r="I10" s="36"/>
      <c r="J10" s="34"/>
    </row>
    <row r="11" spans="1:15" ht="24" customHeight="1">
      <c r="A11" s="2"/>
      <c r="B11" s="31" t="s">
        <v>19</v>
      </c>
      <c r="D11" s="127"/>
      <c r="E11" s="127"/>
      <c r="F11" s="127"/>
      <c r="G11" s="127"/>
      <c r="H11" s="18" t="s">
        <v>40</v>
      </c>
      <c r="I11" s="132"/>
      <c r="J11" s="8"/>
    </row>
    <row r="12" spans="1:15" ht="15.75" customHeight="1">
      <c r="A12" s="2"/>
      <c r="B12" s="28"/>
      <c r="C12" s="55"/>
      <c r="D12" s="128"/>
      <c r="E12" s="128"/>
      <c r="F12" s="128"/>
      <c r="G12" s="128"/>
      <c r="H12" s="18" t="s">
        <v>34</v>
      </c>
      <c r="I12" s="132"/>
      <c r="J12" s="8"/>
    </row>
    <row r="13" spans="1:15" ht="15.75" customHeight="1">
      <c r="A13" s="2"/>
      <c r="B13" s="29"/>
      <c r="C13" s="56"/>
      <c r="D13" s="131"/>
      <c r="E13" s="129"/>
      <c r="F13" s="130"/>
      <c r="G13" s="130"/>
      <c r="H13" s="19"/>
      <c r="I13" s="23"/>
      <c r="J13" s="34"/>
    </row>
    <row r="14" spans="1:15" ht="24" customHeight="1">
      <c r="A14" s="2"/>
      <c r="B14" s="43" t="s">
        <v>21</v>
      </c>
      <c r="C14" s="58"/>
      <c r="D14" s="59" t="s">
        <v>43</v>
      </c>
      <c r="E14" s="60"/>
      <c r="F14" s="44"/>
      <c r="G14" s="44"/>
      <c r="H14" s="45"/>
      <c r="I14" s="44"/>
      <c r="J14" s="46"/>
    </row>
    <row r="15" spans="1:15" ht="32.25" customHeight="1">
      <c r="A15" s="2"/>
      <c r="B15" s="35" t="s">
        <v>32</v>
      </c>
      <c r="C15" s="61"/>
      <c r="D15" s="54"/>
      <c r="E15" s="87"/>
      <c r="F15" s="87"/>
      <c r="G15" s="88"/>
      <c r="H15" s="88"/>
      <c r="I15" s="88" t="s">
        <v>29</v>
      </c>
      <c r="J15" s="89"/>
    </row>
    <row r="16" spans="1:15" ht="23.25" customHeight="1">
      <c r="A16" s="196" t="s">
        <v>24</v>
      </c>
      <c r="B16" s="38" t="s">
        <v>24</v>
      </c>
      <c r="C16" s="62"/>
      <c r="D16" s="63"/>
      <c r="E16" s="83"/>
      <c r="F16" s="84"/>
      <c r="G16" s="83"/>
      <c r="H16" s="84"/>
      <c r="I16" s="83">
        <f>SUMIF(F201:F221,A16,I201:I221)+SUMIF(F201:F221,"PSU",I201:I221)</f>
        <v>0</v>
      </c>
      <c r="J16" s="85"/>
    </row>
    <row r="17" spans="1:10" ht="23.25" customHeight="1">
      <c r="A17" s="196" t="s">
        <v>25</v>
      </c>
      <c r="B17" s="38" t="s">
        <v>25</v>
      </c>
      <c r="C17" s="62"/>
      <c r="D17" s="63"/>
      <c r="E17" s="83"/>
      <c r="F17" s="84"/>
      <c r="G17" s="83"/>
      <c r="H17" s="84"/>
      <c r="I17" s="83">
        <f>SUMIF(F201:F221,A17,I201:I221)</f>
        <v>0</v>
      </c>
      <c r="J17" s="85"/>
    </row>
    <row r="18" spans="1:10" ht="23.25" customHeight="1">
      <c r="A18" s="196" t="s">
        <v>26</v>
      </c>
      <c r="B18" s="38" t="s">
        <v>26</v>
      </c>
      <c r="C18" s="62"/>
      <c r="D18" s="63"/>
      <c r="E18" s="83"/>
      <c r="F18" s="84"/>
      <c r="G18" s="83"/>
      <c r="H18" s="84"/>
      <c r="I18" s="83">
        <f>SUMIF(F201:F221,A18,I201:I221)</f>
        <v>0</v>
      </c>
      <c r="J18" s="85"/>
    </row>
    <row r="19" spans="1:10" ht="23.25" customHeight="1">
      <c r="A19" s="196" t="s">
        <v>147</v>
      </c>
      <c r="B19" s="38" t="s">
        <v>27</v>
      </c>
      <c r="C19" s="62"/>
      <c r="D19" s="63"/>
      <c r="E19" s="83"/>
      <c r="F19" s="84"/>
      <c r="G19" s="83"/>
      <c r="H19" s="84"/>
      <c r="I19" s="83">
        <f>SUMIF(F201:F221,A19,I201:I221)</f>
        <v>0</v>
      </c>
      <c r="J19" s="85"/>
    </row>
    <row r="20" spans="1:10" ht="23.25" customHeight="1">
      <c r="A20" s="196" t="s">
        <v>148</v>
      </c>
      <c r="B20" s="38" t="s">
        <v>28</v>
      </c>
      <c r="C20" s="62"/>
      <c r="D20" s="63"/>
      <c r="E20" s="83"/>
      <c r="F20" s="84"/>
      <c r="G20" s="83"/>
      <c r="H20" s="84"/>
      <c r="I20" s="83">
        <f>SUMIF(F201:F221,A20,I201:I221)</f>
        <v>0</v>
      </c>
      <c r="J20" s="85"/>
    </row>
    <row r="21" spans="1:10" ht="23.25" customHeight="1">
      <c r="A21" s="2"/>
      <c r="B21" s="48" t="s">
        <v>29</v>
      </c>
      <c r="C21" s="64"/>
      <c r="D21" s="65"/>
      <c r="E21" s="90"/>
      <c r="F21" s="91"/>
      <c r="G21" s="90"/>
      <c r="H21" s="91"/>
      <c r="I21" s="90">
        <f>SUM(I16:J20)</f>
        <v>0</v>
      </c>
      <c r="J21" s="102"/>
    </row>
    <row r="22" spans="1:10" ht="33" customHeight="1">
      <c r="A22" s="2"/>
      <c r="B22" s="42" t="s">
        <v>33</v>
      </c>
      <c r="C22" s="62"/>
      <c r="D22" s="63"/>
      <c r="E22" s="66"/>
      <c r="F22" s="39"/>
      <c r="G22" s="33"/>
      <c r="H22" s="33"/>
      <c r="I22" s="33"/>
      <c r="J22" s="40"/>
    </row>
    <row r="23" spans="1:10" ht="23.25" customHeight="1">
      <c r="A23" s="2">
        <f>ZakladDPHSni*SazbaDPH1/100</f>
        <v>0</v>
      </c>
      <c r="B23" s="38" t="s">
        <v>12</v>
      </c>
      <c r="C23" s="62"/>
      <c r="D23" s="63"/>
      <c r="E23" s="67">
        <v>15</v>
      </c>
      <c r="F23" s="39" t="s">
        <v>0</v>
      </c>
      <c r="G23" s="100">
        <f>ZakladDPHSniVypocet</f>
        <v>0</v>
      </c>
      <c r="H23" s="101"/>
      <c r="I23" s="101"/>
      <c r="J23" s="40" t="str">
        <f t="shared" ref="J23:J28" si="0">Mena</f>
        <v>CZK</v>
      </c>
    </row>
    <row r="24" spans="1:10" ht="23.25" customHeight="1">
      <c r="A24" s="2">
        <f>(A23-INT(A23))*100</f>
        <v>0</v>
      </c>
      <c r="B24" s="38" t="s">
        <v>13</v>
      </c>
      <c r="C24" s="62"/>
      <c r="D24" s="63"/>
      <c r="E24" s="67">
        <f>SazbaDPH1</f>
        <v>15</v>
      </c>
      <c r="F24" s="39" t="s">
        <v>0</v>
      </c>
      <c r="G24" s="98">
        <f>A23</f>
        <v>0</v>
      </c>
      <c r="H24" s="99"/>
      <c r="I24" s="99"/>
      <c r="J24" s="40" t="str">
        <f t="shared" si="0"/>
        <v>CZK</v>
      </c>
    </row>
    <row r="25" spans="1:10" ht="23.25" customHeight="1">
      <c r="A25" s="2">
        <f>ZakladDPHZakl*SazbaDPH2/100</f>
        <v>0</v>
      </c>
      <c r="B25" s="38" t="s">
        <v>14</v>
      </c>
      <c r="C25" s="62"/>
      <c r="D25" s="63"/>
      <c r="E25" s="67">
        <v>21</v>
      </c>
      <c r="F25" s="39" t="s">
        <v>0</v>
      </c>
      <c r="G25" s="100">
        <f>ZakladDPHZaklVypocet</f>
        <v>0</v>
      </c>
      <c r="H25" s="101"/>
      <c r="I25" s="101"/>
      <c r="J25" s="40" t="str">
        <f t="shared" si="0"/>
        <v>CZK</v>
      </c>
    </row>
    <row r="26" spans="1:10" ht="23.25" customHeight="1">
      <c r="A26" s="2">
        <f>(A25-INT(A25))*100</f>
        <v>0</v>
      </c>
      <c r="B26" s="32" t="s">
        <v>15</v>
      </c>
      <c r="C26" s="68"/>
      <c r="D26" s="54"/>
      <c r="E26" s="69">
        <f>SazbaDPH2</f>
        <v>21</v>
      </c>
      <c r="F26" s="30" t="s">
        <v>0</v>
      </c>
      <c r="G26" s="80">
        <f>A25</f>
        <v>0</v>
      </c>
      <c r="H26" s="81"/>
      <c r="I26" s="81"/>
      <c r="J26" s="37" t="str">
        <f t="shared" si="0"/>
        <v>CZK</v>
      </c>
    </row>
    <row r="27" spans="1:10" ht="23.25" customHeight="1" thickBot="1">
      <c r="A27" s="2">
        <f>ZakladDPHSni+DPHSni+ZakladDPHZakl+DPHZakl</f>
        <v>0</v>
      </c>
      <c r="B27" s="31" t="s">
        <v>4</v>
      </c>
      <c r="C27" s="70"/>
      <c r="D27" s="71"/>
      <c r="E27" s="70"/>
      <c r="F27" s="16"/>
      <c r="G27" s="82">
        <f>CenaCelkem-(ZakladDPHSni+DPHSni+ZakladDPHZakl+DPHZakl)</f>
        <v>0</v>
      </c>
      <c r="H27" s="82"/>
      <c r="I27" s="82"/>
      <c r="J27" s="41" t="str">
        <f t="shared" si="0"/>
        <v>CZK</v>
      </c>
    </row>
    <row r="28" spans="1:10" ht="27.75" hidden="1" customHeight="1" thickBot="1">
      <c r="A28" s="2"/>
      <c r="B28" s="164" t="s">
        <v>23</v>
      </c>
      <c r="C28" s="165"/>
      <c r="D28" s="165"/>
      <c r="E28" s="166"/>
      <c r="F28" s="167"/>
      <c r="G28" s="168">
        <f>ZakladDPHSniVypocet+ZakladDPHZaklVypocet</f>
        <v>0</v>
      </c>
      <c r="H28" s="168"/>
      <c r="I28" s="168"/>
      <c r="J28" s="169" t="str">
        <f t="shared" si="0"/>
        <v>CZK</v>
      </c>
    </row>
    <row r="29" spans="1:10" ht="27.75" customHeight="1" thickBot="1">
      <c r="A29" s="2">
        <f>(A27-INT(A27))*100</f>
        <v>0</v>
      </c>
      <c r="B29" s="164" t="s">
        <v>35</v>
      </c>
      <c r="C29" s="170"/>
      <c r="D29" s="170"/>
      <c r="E29" s="170"/>
      <c r="F29" s="171"/>
      <c r="G29" s="172">
        <f>A27</f>
        <v>0</v>
      </c>
      <c r="H29" s="172"/>
      <c r="I29" s="172"/>
      <c r="J29" s="173" t="s">
        <v>63</v>
      </c>
    </row>
    <row r="30" spans="1:10" ht="12.75" customHeight="1">
      <c r="A30" s="2"/>
      <c r="B30" s="2"/>
      <c r="J30" s="9"/>
    </row>
    <row r="31" spans="1:10" ht="30" customHeight="1">
      <c r="A31" s="2"/>
      <c r="B31" s="2"/>
      <c r="J31" s="9"/>
    </row>
    <row r="32" spans="1:10" ht="18.75" customHeight="1">
      <c r="A32" s="2"/>
      <c r="B32" s="17"/>
      <c r="C32" s="72" t="s">
        <v>11</v>
      </c>
      <c r="D32" s="73"/>
      <c r="E32" s="73"/>
      <c r="F32" s="15" t="s">
        <v>10</v>
      </c>
      <c r="G32" s="26"/>
      <c r="H32" s="27"/>
      <c r="I32" s="26"/>
      <c r="J32" s="9"/>
    </row>
    <row r="33" spans="1:10" ht="47.25" customHeight="1">
      <c r="A33" s="2"/>
      <c r="B33" s="2"/>
      <c r="J33" s="9"/>
    </row>
    <row r="34" spans="1:10" s="21" customFormat="1" ht="18.75" customHeight="1">
      <c r="A34" s="20"/>
      <c r="B34" s="20"/>
      <c r="C34" s="74"/>
      <c r="D34" s="103"/>
      <c r="E34" s="104"/>
      <c r="G34" s="105"/>
      <c r="H34" s="106"/>
      <c r="I34" s="106"/>
      <c r="J34" s="25"/>
    </row>
    <row r="35" spans="1:10" ht="12.75" customHeight="1">
      <c r="A35" s="2"/>
      <c r="B35" s="2"/>
      <c r="D35" s="97" t="s">
        <v>2</v>
      </c>
      <c r="E35" s="97"/>
      <c r="H35" s="10" t="s">
        <v>3</v>
      </c>
      <c r="J35" s="9"/>
    </row>
    <row r="36" spans="1:10" ht="13.5" customHeight="1" thickBot="1">
      <c r="A36" s="11"/>
      <c r="B36" s="11"/>
      <c r="C36" s="75"/>
      <c r="D36" s="75"/>
      <c r="E36" s="75"/>
      <c r="F36" s="12"/>
      <c r="G36" s="12"/>
      <c r="H36" s="12"/>
      <c r="I36" s="12"/>
      <c r="J36" s="13"/>
    </row>
    <row r="37" spans="1:10" ht="27" customHeight="1">
      <c r="B37" s="136" t="s">
        <v>16</v>
      </c>
      <c r="C37" s="137"/>
      <c r="D37" s="137"/>
      <c r="E37" s="137"/>
      <c r="F37" s="138"/>
      <c r="G37" s="138"/>
      <c r="H37" s="138"/>
      <c r="I37" s="138"/>
      <c r="J37" s="139"/>
    </row>
    <row r="38" spans="1:10" ht="25.5" customHeight="1">
      <c r="A38" s="135" t="s">
        <v>37</v>
      </c>
      <c r="B38" s="140" t="s">
        <v>17</v>
      </c>
      <c r="C38" s="141" t="s">
        <v>5</v>
      </c>
      <c r="D38" s="141"/>
      <c r="E38" s="141"/>
      <c r="F38" s="142" t="str">
        <f>B23</f>
        <v>Základ pro sníženou DPH</v>
      </c>
      <c r="G38" s="142" t="str">
        <f>B25</f>
        <v>Základ pro základní DPH</v>
      </c>
      <c r="H38" s="143" t="s">
        <v>18</v>
      </c>
      <c r="I38" s="143" t="s">
        <v>1</v>
      </c>
      <c r="J38" s="144" t="s">
        <v>0</v>
      </c>
    </row>
    <row r="39" spans="1:10" ht="25.5" hidden="1" customHeight="1">
      <c r="A39" s="135">
        <v>1</v>
      </c>
      <c r="B39" s="145" t="s">
        <v>46</v>
      </c>
      <c r="C39" s="146"/>
      <c r="D39" s="146"/>
      <c r="E39" s="146"/>
      <c r="F39" s="147">
        <f>'00 01 Naklady'!AE23+'SO 01 01 Pol'!AE86+'SO 02 01 Pol'!AE69+'SO 03 01 Pol'!AE25+'SO 03 02 Pol'!AE47+'SO 04 01 Pol'!AE21</f>
        <v>0</v>
      </c>
      <c r="G39" s="148">
        <f>'00 01 Naklady'!AF23+'SO 01 01 Pol'!AF86+'SO 02 01 Pol'!AF69+'SO 03 01 Pol'!AF25+'SO 03 02 Pol'!AF47+'SO 04 01 Pol'!AF21</f>
        <v>0</v>
      </c>
      <c r="H39" s="149">
        <f>(F39*SazbaDPH1/100)+(G39*SazbaDPH2/100)</f>
        <v>0</v>
      </c>
      <c r="I39" s="149">
        <f>F39+G39+H39</f>
        <v>0</v>
      </c>
      <c r="J39" s="150" t="str">
        <f>IF(CenaCelkemVypocet=0,"",I39/CenaCelkemVypocet*100)</f>
        <v/>
      </c>
    </row>
    <row r="40" spans="1:10" ht="25.5" customHeight="1">
      <c r="A40" s="135">
        <v>2</v>
      </c>
      <c r="B40" s="151"/>
      <c r="C40" s="152" t="s">
        <v>47</v>
      </c>
      <c r="D40" s="152"/>
      <c r="E40" s="152"/>
      <c r="F40" s="153">
        <f>'00 01 Naklady'!AE23</f>
        <v>0</v>
      </c>
      <c r="G40" s="154">
        <f>'00 01 Naklady'!AF23</f>
        <v>0</v>
      </c>
      <c r="H40" s="154">
        <f>(F40*SazbaDPH1/100)+(G40*SazbaDPH2/100)</f>
        <v>0</v>
      </c>
      <c r="I40" s="154">
        <f>F40+G40+H40</f>
        <v>0</v>
      </c>
      <c r="J40" s="155" t="str">
        <f>IF(CenaCelkemVypocet=0,"",I40/CenaCelkemVypocet*100)</f>
        <v/>
      </c>
    </row>
    <row r="41" spans="1:10" ht="25.5" customHeight="1">
      <c r="A41" s="135">
        <v>3</v>
      </c>
      <c r="B41" s="156" t="s">
        <v>48</v>
      </c>
      <c r="C41" s="146" t="s">
        <v>49</v>
      </c>
      <c r="D41" s="146"/>
      <c r="E41" s="146"/>
      <c r="F41" s="157">
        <f>'00 01 Naklady'!AE23</f>
        <v>0</v>
      </c>
      <c r="G41" s="149">
        <f>'00 01 Naklady'!AF23</f>
        <v>0</v>
      </c>
      <c r="H41" s="149">
        <f>(F41*SazbaDPH1/100)+(G41*SazbaDPH2/100)</f>
        <v>0</v>
      </c>
      <c r="I41" s="149">
        <f>F41+G41+H41</f>
        <v>0</v>
      </c>
      <c r="J41" s="150" t="str">
        <f>IF(CenaCelkemVypocet=0,"",I41/CenaCelkemVypocet*100)</f>
        <v/>
      </c>
    </row>
    <row r="42" spans="1:10" ht="25.5" customHeight="1">
      <c r="A42" s="135">
        <v>2</v>
      </c>
      <c r="B42" s="151"/>
      <c r="C42" s="152" t="s">
        <v>50</v>
      </c>
      <c r="D42" s="152"/>
      <c r="E42" s="152"/>
      <c r="F42" s="153"/>
      <c r="G42" s="154"/>
      <c r="H42" s="154">
        <f>(F42*SazbaDPH1/100)+(G42*SazbaDPH2/100)</f>
        <v>0</v>
      </c>
      <c r="I42" s="154"/>
      <c r="J42" s="155"/>
    </row>
    <row r="43" spans="1:10" ht="25.5" customHeight="1">
      <c r="A43" s="135">
        <v>2</v>
      </c>
      <c r="B43" s="151" t="s">
        <v>51</v>
      </c>
      <c r="C43" s="152" t="s">
        <v>52</v>
      </c>
      <c r="D43" s="152"/>
      <c r="E43" s="152"/>
      <c r="F43" s="153">
        <f>'SO 01 01 Pol'!AE86</f>
        <v>0</v>
      </c>
      <c r="G43" s="154">
        <f>'SO 01 01 Pol'!AF86</f>
        <v>0</v>
      </c>
      <c r="H43" s="154">
        <f>(F43*SazbaDPH1/100)+(G43*SazbaDPH2/100)</f>
        <v>0</v>
      </c>
      <c r="I43" s="154">
        <f>F43+G43+H43</f>
        <v>0</v>
      </c>
      <c r="J43" s="155" t="str">
        <f>IF(CenaCelkemVypocet=0,"",I43/CenaCelkemVypocet*100)</f>
        <v/>
      </c>
    </row>
    <row r="44" spans="1:10" ht="25.5" customHeight="1">
      <c r="A44" s="135">
        <v>3</v>
      </c>
      <c r="B44" s="156" t="s">
        <v>48</v>
      </c>
      <c r="C44" s="146" t="s">
        <v>53</v>
      </c>
      <c r="D44" s="146"/>
      <c r="E44" s="146"/>
      <c r="F44" s="157">
        <f>'SO 01 01 Pol'!AE86</f>
        <v>0</v>
      </c>
      <c r="G44" s="149">
        <f>'SO 01 01 Pol'!AF86</f>
        <v>0</v>
      </c>
      <c r="H44" s="149">
        <f>(F44*SazbaDPH1/100)+(G44*SazbaDPH2/100)</f>
        <v>0</v>
      </c>
      <c r="I44" s="149">
        <f>F44+G44+H44</f>
        <v>0</v>
      </c>
      <c r="J44" s="150" t="str">
        <f>IF(CenaCelkemVypocet=0,"",I44/CenaCelkemVypocet*100)</f>
        <v/>
      </c>
    </row>
    <row r="45" spans="1:10" ht="25.5" customHeight="1">
      <c r="A45" s="135">
        <v>2</v>
      </c>
      <c r="B45" s="151" t="s">
        <v>54</v>
      </c>
      <c r="C45" s="152" t="s">
        <v>55</v>
      </c>
      <c r="D45" s="152"/>
      <c r="E45" s="152"/>
      <c r="F45" s="153">
        <f>'SO 02 01 Pol'!AE69</f>
        <v>0</v>
      </c>
      <c r="G45" s="154">
        <f>'SO 02 01 Pol'!AF69</f>
        <v>0</v>
      </c>
      <c r="H45" s="154">
        <f>(F45*SazbaDPH1/100)+(G45*SazbaDPH2/100)</f>
        <v>0</v>
      </c>
      <c r="I45" s="154">
        <f>F45+G45+H45</f>
        <v>0</v>
      </c>
      <c r="J45" s="155" t="str">
        <f>IF(CenaCelkemVypocet=0,"",I45/CenaCelkemVypocet*100)</f>
        <v/>
      </c>
    </row>
    <row r="46" spans="1:10" ht="25.5" customHeight="1">
      <c r="A46" s="135">
        <v>3</v>
      </c>
      <c r="B46" s="156" t="s">
        <v>48</v>
      </c>
      <c r="C46" s="146" t="s">
        <v>56</v>
      </c>
      <c r="D46" s="146"/>
      <c r="E46" s="146"/>
      <c r="F46" s="157">
        <f>'SO 02 01 Pol'!AE69</f>
        <v>0</v>
      </c>
      <c r="G46" s="149">
        <f>'SO 02 01 Pol'!AF69</f>
        <v>0</v>
      </c>
      <c r="H46" s="149">
        <f>(F46*SazbaDPH1/100)+(G46*SazbaDPH2/100)</f>
        <v>0</v>
      </c>
      <c r="I46" s="149">
        <f>F46+G46+H46</f>
        <v>0</v>
      </c>
      <c r="J46" s="150" t="str">
        <f>IF(CenaCelkemVypocet=0,"",I46/CenaCelkemVypocet*100)</f>
        <v/>
      </c>
    </row>
    <row r="47" spans="1:10" ht="25.5" customHeight="1">
      <c r="A47" s="135">
        <v>2</v>
      </c>
      <c r="B47" s="151" t="s">
        <v>57</v>
      </c>
      <c r="C47" s="152" t="s">
        <v>58</v>
      </c>
      <c r="D47" s="152"/>
      <c r="E47" s="152"/>
      <c r="F47" s="153">
        <f>'SO 03 01 Pol'!AE25+'SO 03 02 Pol'!AE47</f>
        <v>0</v>
      </c>
      <c r="G47" s="154">
        <f>'SO 03 01 Pol'!AF25+'SO 03 02 Pol'!AF47</f>
        <v>0</v>
      </c>
      <c r="H47" s="154">
        <f>(F47*SazbaDPH1/100)+(G47*SazbaDPH2/100)</f>
        <v>0</v>
      </c>
      <c r="I47" s="154">
        <f>F47+G47+H47</f>
        <v>0</v>
      </c>
      <c r="J47" s="155" t="str">
        <f>IF(CenaCelkemVypocet=0,"",I47/CenaCelkemVypocet*100)</f>
        <v/>
      </c>
    </row>
    <row r="48" spans="1:10" ht="25.5" customHeight="1">
      <c r="A48" s="135">
        <v>3</v>
      </c>
      <c r="B48" s="156" t="s">
        <v>48</v>
      </c>
      <c r="C48" s="146" t="s">
        <v>56</v>
      </c>
      <c r="D48" s="146"/>
      <c r="E48" s="146"/>
      <c r="F48" s="157">
        <f>'SO 03 01 Pol'!AE25</f>
        <v>0</v>
      </c>
      <c r="G48" s="149">
        <f>'SO 03 01 Pol'!AF25</f>
        <v>0</v>
      </c>
      <c r="H48" s="149">
        <f>(F48*SazbaDPH1/100)+(G48*SazbaDPH2/100)</f>
        <v>0</v>
      </c>
      <c r="I48" s="149">
        <f>F48+G48+H48</f>
        <v>0</v>
      </c>
      <c r="J48" s="150" t="str">
        <f>IF(CenaCelkemVypocet=0,"",I48/CenaCelkemVypocet*100)</f>
        <v/>
      </c>
    </row>
    <row r="49" spans="1:52" ht="25.5" customHeight="1">
      <c r="A49" s="135">
        <v>3</v>
      </c>
      <c r="B49" s="156" t="s">
        <v>59</v>
      </c>
      <c r="C49" s="146" t="s">
        <v>56</v>
      </c>
      <c r="D49" s="146"/>
      <c r="E49" s="146"/>
      <c r="F49" s="157">
        <f>'SO 03 02 Pol'!AE47</f>
        <v>0</v>
      </c>
      <c r="G49" s="149">
        <f>'SO 03 02 Pol'!AF47</f>
        <v>0</v>
      </c>
      <c r="H49" s="149">
        <f>(F49*SazbaDPH1/100)+(G49*SazbaDPH2/100)</f>
        <v>0</v>
      </c>
      <c r="I49" s="149">
        <f>F49+G49+H49</f>
        <v>0</v>
      </c>
      <c r="J49" s="150" t="str">
        <f>IF(CenaCelkemVypocet=0,"",I49/CenaCelkemVypocet*100)</f>
        <v/>
      </c>
    </row>
    <row r="50" spans="1:52" ht="25.5" customHeight="1">
      <c r="A50" s="135">
        <v>2</v>
      </c>
      <c r="B50" s="151" t="s">
        <v>60</v>
      </c>
      <c r="C50" s="152" t="s">
        <v>61</v>
      </c>
      <c r="D50" s="152"/>
      <c r="E50" s="152"/>
      <c r="F50" s="153">
        <f>'SO 04 01 Pol'!AE21</f>
        <v>0</v>
      </c>
      <c r="G50" s="154">
        <f>'SO 04 01 Pol'!AF21</f>
        <v>0</v>
      </c>
      <c r="H50" s="154">
        <f>(F50*SazbaDPH1/100)+(G50*SazbaDPH2/100)</f>
        <v>0</v>
      </c>
      <c r="I50" s="154">
        <f>F50+G50+H50</f>
        <v>0</v>
      </c>
      <c r="J50" s="155" t="str">
        <f>IF(CenaCelkemVypocet=0,"",I50/CenaCelkemVypocet*100)</f>
        <v/>
      </c>
    </row>
    <row r="51" spans="1:52" ht="25.5" customHeight="1">
      <c r="A51" s="135">
        <v>3</v>
      </c>
      <c r="B51" s="156" t="s">
        <v>48</v>
      </c>
      <c r="C51" s="146" t="s">
        <v>56</v>
      </c>
      <c r="D51" s="146"/>
      <c r="E51" s="146"/>
      <c r="F51" s="157">
        <f>'SO 04 01 Pol'!AE21</f>
        <v>0</v>
      </c>
      <c r="G51" s="149">
        <f>'SO 04 01 Pol'!AF21</f>
        <v>0</v>
      </c>
      <c r="H51" s="149">
        <f>(F51*SazbaDPH1/100)+(G51*SazbaDPH2/100)</f>
        <v>0</v>
      </c>
      <c r="I51" s="149">
        <f>F51+G51+H51</f>
        <v>0</v>
      </c>
      <c r="J51" s="150" t="str">
        <f>IF(CenaCelkemVypocet=0,"",I51/CenaCelkemVypocet*100)</f>
        <v/>
      </c>
    </row>
    <row r="52" spans="1:52" ht="25.5" customHeight="1">
      <c r="A52" s="135"/>
      <c r="B52" s="158" t="s">
        <v>62</v>
      </c>
      <c r="C52" s="159"/>
      <c r="D52" s="159"/>
      <c r="E52" s="160"/>
      <c r="F52" s="161">
        <f>SUMIF(A39:A51,"=1",F39:F51)</f>
        <v>0</v>
      </c>
      <c r="G52" s="162">
        <f>SUMIF(A39:A51,"=1",G39:G51)</f>
        <v>0</v>
      </c>
      <c r="H52" s="162">
        <f>SUMIF(A39:A51,"=1",H39:H51)</f>
        <v>0</v>
      </c>
      <c r="I52" s="162">
        <f>SUMIF(A39:A51,"=1",I39:I51)</f>
        <v>0</v>
      </c>
      <c r="J52" s="163">
        <f>SUMIF(A39:A51,"=1",J39:J51)</f>
        <v>0</v>
      </c>
    </row>
    <row r="54" spans="1:52">
      <c r="A54" t="s">
        <v>64</v>
      </c>
      <c r="B54" s="175" t="s">
        <v>65</v>
      </c>
      <c r="C54" s="175"/>
      <c r="D54" s="175"/>
      <c r="E54" s="175"/>
      <c r="F54" s="175"/>
      <c r="G54" s="175"/>
      <c r="H54" s="175"/>
      <c r="I54" s="175"/>
      <c r="J54" s="175"/>
      <c r="AZ54" s="174" t="str">
        <f>B54</f>
        <v>1. PODMÍNKY PRO ZPRACOVÁNÍ NABÍDKOVÉ CENY</v>
      </c>
    </row>
    <row r="55" spans="1:52">
      <c r="A55" t="s">
        <v>64</v>
      </c>
    </row>
    <row r="56" spans="1:52">
      <c r="A56" t="s">
        <v>64</v>
      </c>
      <c r="B56" s="175" t="s">
        <v>66</v>
      </c>
      <c r="C56" s="175"/>
      <c r="D56" s="175"/>
      <c r="E56" s="175"/>
      <c r="F56" s="175"/>
      <c r="G56" s="175"/>
      <c r="H56" s="175"/>
      <c r="I56" s="175"/>
      <c r="J56" s="175"/>
      <c r="AZ56" s="174" t="str">
        <f>B56</f>
        <v xml:space="preserve">        Preambule</v>
      </c>
    </row>
    <row r="57" spans="1:52">
      <c r="A57" t="s">
        <v>64</v>
      </c>
    </row>
    <row r="58" spans="1:52" ht="52.8">
      <c r="A58" t="s">
        <v>64</v>
      </c>
      <c r="B58" s="175" t="s">
        <v>67</v>
      </c>
      <c r="C58" s="175"/>
      <c r="D58" s="175"/>
      <c r="E58" s="175"/>
      <c r="F58" s="175"/>
      <c r="G58" s="175"/>
      <c r="H58" s="175"/>
      <c r="I58" s="175"/>
      <c r="J58" s="175"/>
      <c r="AZ58" s="174" t="str">
        <f>B58</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9" spans="1:52" ht="52.8">
      <c r="A59" t="s">
        <v>64</v>
      </c>
      <c r="B59" s="175" t="s">
        <v>68</v>
      </c>
      <c r="C59" s="175"/>
      <c r="D59" s="175"/>
      <c r="E59" s="175"/>
      <c r="F59" s="175"/>
      <c r="G59" s="175"/>
      <c r="H59" s="175"/>
      <c r="I59" s="175"/>
      <c r="J59" s="175"/>
      <c r="AZ59" s="174" t="str">
        <f>B59</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60" spans="1:52">
      <c r="A60" t="s">
        <v>64</v>
      </c>
    </row>
    <row r="61" spans="1:52">
      <c r="A61" t="s">
        <v>64</v>
      </c>
      <c r="B61" s="175" t="s">
        <v>69</v>
      </c>
      <c r="C61" s="175"/>
      <c r="D61" s="175"/>
      <c r="E61" s="175"/>
      <c r="F61" s="175"/>
      <c r="G61" s="175"/>
      <c r="H61" s="175"/>
      <c r="I61" s="175"/>
      <c r="J61" s="175"/>
      <c r="AZ61" s="174" t="str">
        <f>B61</f>
        <v xml:space="preserve">        Vymezení některých pojmů</v>
      </c>
    </row>
    <row r="62" spans="1:52">
      <c r="A62" t="s">
        <v>64</v>
      </c>
    </row>
    <row r="63" spans="1:52">
      <c r="A63" t="s">
        <v>64</v>
      </c>
    </row>
    <row r="64" spans="1:52">
      <c r="A64" t="s">
        <v>64</v>
      </c>
      <c r="B64" s="175" t="s">
        <v>70</v>
      </c>
      <c r="C64" s="175"/>
      <c r="D64" s="175"/>
      <c r="E64" s="175"/>
      <c r="F64" s="175"/>
      <c r="G64" s="175"/>
      <c r="H64" s="175"/>
      <c r="I64" s="175"/>
      <c r="J64" s="175"/>
      <c r="AZ64" s="174" t="str">
        <f>B64</f>
        <v>Pro účely zpracování nabídkové ceny se jsou použity některé pojmy, pod kterými se rozumí:</v>
      </c>
    </row>
    <row r="65" spans="1:52" ht="39.6">
      <c r="A65" t="s">
        <v>64</v>
      </c>
      <c r="B65" s="175" t="s">
        <v>71</v>
      </c>
      <c r="C65" s="175"/>
      <c r="D65" s="175"/>
      <c r="E65" s="175"/>
      <c r="F65" s="175"/>
      <c r="G65" s="175"/>
      <c r="H65" s="175"/>
      <c r="I65" s="175"/>
      <c r="J65" s="175"/>
      <c r="AZ65" s="174" t="str">
        <f>B65</f>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66" spans="1:52" ht="39.6">
      <c r="A66" t="s">
        <v>64</v>
      </c>
      <c r="B66" s="175" t="s">
        <v>72</v>
      </c>
      <c r="C66" s="175"/>
      <c r="D66" s="175"/>
      <c r="E66" s="175"/>
      <c r="F66" s="175"/>
      <c r="G66" s="175"/>
      <c r="H66" s="175"/>
      <c r="I66" s="175"/>
      <c r="J66" s="175"/>
      <c r="AZ66" s="174" t="str">
        <f>B66</f>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7" spans="1:52" ht="52.8">
      <c r="A67" t="s">
        <v>64</v>
      </c>
      <c r="B67" s="175" t="s">
        <v>73</v>
      </c>
      <c r="C67" s="175"/>
      <c r="D67" s="175"/>
      <c r="E67" s="175"/>
      <c r="F67" s="175"/>
      <c r="G67" s="175"/>
      <c r="H67" s="175"/>
      <c r="I67" s="175"/>
      <c r="J67" s="175"/>
      <c r="AZ67" s="174" t="str">
        <f>B67</f>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8" spans="1:52" ht="79.2">
      <c r="A68" t="s">
        <v>64</v>
      </c>
      <c r="B68" s="175" t="s">
        <v>74</v>
      </c>
      <c r="C68" s="175"/>
      <c r="D68" s="175"/>
      <c r="E68" s="175"/>
      <c r="F68" s="175"/>
      <c r="G68" s="175"/>
      <c r="H68" s="175"/>
      <c r="I68" s="175"/>
      <c r="J68" s="175"/>
      <c r="AZ68" s="174" t="str">
        <f>B68</f>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9" spans="1:52" ht="52.8">
      <c r="A69" t="s">
        <v>64</v>
      </c>
      <c r="B69" s="175" t="s">
        <v>75</v>
      </c>
      <c r="C69" s="175"/>
      <c r="D69" s="175"/>
      <c r="E69" s="175"/>
      <c r="F69" s="175"/>
      <c r="G69" s="175"/>
      <c r="H69" s="175"/>
      <c r="I69" s="175"/>
      <c r="J69" s="175"/>
      <c r="AZ69" s="174" t="str">
        <f>B69</f>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70" spans="1:52">
      <c r="A70" t="s">
        <v>64</v>
      </c>
    </row>
    <row r="71" spans="1:52">
      <c r="A71" t="s">
        <v>64</v>
      </c>
      <c r="B71" s="175" t="s">
        <v>76</v>
      </c>
      <c r="C71" s="175"/>
      <c r="D71" s="175"/>
      <c r="E71" s="175"/>
      <c r="F71" s="175"/>
      <c r="G71" s="175"/>
      <c r="H71" s="175"/>
      <c r="I71" s="175"/>
      <c r="J71" s="175"/>
      <c r="AZ71" s="174" t="str">
        <f>B71</f>
        <v xml:space="preserve">        Cenová soustava</v>
      </c>
    </row>
    <row r="72" spans="1:52">
      <c r="A72" t="s">
        <v>64</v>
      </c>
    </row>
    <row r="73" spans="1:52">
      <c r="A73" t="s">
        <v>64</v>
      </c>
      <c r="B73" s="175" t="s">
        <v>77</v>
      </c>
      <c r="C73" s="175"/>
      <c r="D73" s="175"/>
      <c r="E73" s="175"/>
      <c r="F73" s="175"/>
      <c r="G73" s="175"/>
      <c r="H73" s="175"/>
      <c r="I73" s="175"/>
      <c r="J73" s="175"/>
      <c r="AZ73" s="174" t="str">
        <f>B73</f>
        <v xml:space="preserve">        Použitá cenová soustava</v>
      </c>
    </row>
    <row r="74" spans="1:52" ht="39.6">
      <c r="A74" t="s">
        <v>64</v>
      </c>
      <c r="B74" s="175" t="s">
        <v>78</v>
      </c>
      <c r="C74" s="175"/>
      <c r="D74" s="175"/>
      <c r="E74" s="175"/>
      <c r="F74" s="175"/>
      <c r="G74" s="175"/>
      <c r="H74" s="175"/>
      <c r="I74" s="175"/>
      <c r="J74" s="175"/>
      <c r="AZ74" s="174" t="str">
        <f>B74</f>
        <v>Soupisy stavebních prací, dodávek a služeb jsou zpracovány s použitím cenové soustavy zpracované společností RTS, a.s.. Položky z cenové soustavy mají uveden odkaz na cenovou soustavu včetně označení příslušného ceníku.</v>
      </c>
    </row>
    <row r="75" spans="1:52">
      <c r="A75" t="s">
        <v>64</v>
      </c>
    </row>
    <row r="76" spans="1:52">
      <c r="A76" t="s">
        <v>64</v>
      </c>
      <c r="B76" s="175" t="s">
        <v>79</v>
      </c>
      <c r="C76" s="175"/>
      <c r="D76" s="175"/>
      <c r="E76" s="175"/>
      <c r="F76" s="175"/>
      <c r="G76" s="175"/>
      <c r="H76" s="175"/>
      <c r="I76" s="175"/>
      <c r="J76" s="175"/>
      <c r="AZ76" s="174" t="str">
        <f>B76</f>
        <v xml:space="preserve">        Technické podmínky</v>
      </c>
    </row>
    <row r="77" spans="1:52" ht="39.6">
      <c r="A77" t="s">
        <v>64</v>
      </c>
      <c r="B77" s="175" t="s">
        <v>80</v>
      </c>
      <c r="C77" s="175"/>
      <c r="D77" s="175"/>
      <c r="E77" s="175"/>
      <c r="F77" s="175"/>
      <c r="G77" s="175"/>
      <c r="H77" s="175"/>
      <c r="I77" s="175"/>
      <c r="J77" s="175"/>
      <c r="AZ77" s="174" t="str">
        <f>B77</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8" spans="1:52">
      <c r="A78" t="s">
        <v>64</v>
      </c>
    </row>
    <row r="79" spans="1:52">
      <c r="A79" t="s">
        <v>64</v>
      </c>
      <c r="B79" s="175" t="s">
        <v>81</v>
      </c>
      <c r="C79" s="175"/>
      <c r="D79" s="175"/>
      <c r="E79" s="175"/>
      <c r="F79" s="175"/>
      <c r="G79" s="175"/>
      <c r="H79" s="175"/>
      <c r="I79" s="175"/>
      <c r="J79" s="175"/>
      <c r="AZ79" s="174" t="str">
        <f>B79</f>
        <v>Individuální položky</v>
      </c>
    </row>
    <row r="80" spans="1:52" ht="39.6">
      <c r="A80" t="s">
        <v>64</v>
      </c>
      <c r="B80" s="175" t="s">
        <v>82</v>
      </c>
      <c r="C80" s="175"/>
      <c r="D80" s="175"/>
      <c r="E80" s="175"/>
      <c r="F80" s="175"/>
      <c r="G80" s="175"/>
      <c r="H80" s="175"/>
      <c r="I80" s="175"/>
      <c r="J80" s="175"/>
      <c r="AZ80" s="174" t="str">
        <f>B80</f>
        <v>Položky soupisu prací, které cenová soustava neobsahuje, jsou označeny popisem „vlastní“. Pro tyto položky jsou cenové a technické podmínky definovány jejich popisem, případně odkazem na konkrétní část příslušné dokumentace.</v>
      </c>
    </row>
    <row r="81" spans="1:52">
      <c r="A81" t="s">
        <v>64</v>
      </c>
    </row>
    <row r="82" spans="1:52">
      <c r="A82" t="s">
        <v>64</v>
      </c>
      <c r="B82" s="175" t="s">
        <v>83</v>
      </c>
      <c r="C82" s="175"/>
      <c r="D82" s="175"/>
      <c r="E82" s="175"/>
      <c r="F82" s="175"/>
      <c r="G82" s="175"/>
      <c r="H82" s="175"/>
      <c r="I82" s="175"/>
      <c r="J82" s="175"/>
      <c r="AZ82" s="174" t="str">
        <f>B82</f>
        <v xml:space="preserve">        Závaznost a změna soupisu</v>
      </c>
    </row>
    <row r="83" spans="1:52">
      <c r="A83" t="s">
        <v>64</v>
      </c>
    </row>
    <row r="84" spans="1:52">
      <c r="A84" t="s">
        <v>64</v>
      </c>
      <c r="B84" s="175" t="s">
        <v>84</v>
      </c>
      <c r="C84" s="175"/>
      <c r="D84" s="175"/>
      <c r="E84" s="175"/>
      <c r="F84" s="175"/>
      <c r="G84" s="175"/>
      <c r="H84" s="175"/>
      <c r="I84" s="175"/>
      <c r="J84" s="175"/>
      <c r="AZ84" s="174" t="str">
        <f>B84</f>
        <v xml:space="preserve">        Závaznost soupisu</v>
      </c>
    </row>
    <row r="85" spans="1:52" ht="39.6">
      <c r="A85" t="s">
        <v>64</v>
      </c>
      <c r="B85" s="175" t="s">
        <v>85</v>
      </c>
      <c r="C85" s="175"/>
      <c r="D85" s="175"/>
      <c r="E85" s="175"/>
      <c r="F85" s="175"/>
      <c r="G85" s="175"/>
      <c r="H85" s="175"/>
      <c r="I85" s="175"/>
      <c r="J85" s="175"/>
      <c r="AZ85" s="174" t="str">
        <f>B85</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86" spans="1:52">
      <c r="A86" t="s">
        <v>64</v>
      </c>
    </row>
    <row r="87" spans="1:52">
      <c r="A87" t="s">
        <v>64</v>
      </c>
      <c r="B87" s="175" t="s">
        <v>86</v>
      </c>
      <c r="C87" s="175"/>
      <c r="D87" s="175"/>
      <c r="E87" s="175"/>
      <c r="F87" s="175"/>
      <c r="G87" s="175"/>
      <c r="H87" s="175"/>
      <c r="I87" s="175"/>
      <c r="J87" s="175"/>
      <c r="AZ87" s="174" t="str">
        <f>B87</f>
        <v xml:space="preserve">        Zvláštní podmínky pro stanovení nabídkové ceny</v>
      </c>
    </row>
    <row r="88" spans="1:52">
      <c r="A88" t="s">
        <v>64</v>
      </c>
    </row>
    <row r="89" spans="1:52">
      <c r="A89" t="s">
        <v>64</v>
      </c>
      <c r="B89" s="175" t="s">
        <v>87</v>
      </c>
      <c r="C89" s="175"/>
      <c r="D89" s="175"/>
      <c r="E89" s="175"/>
      <c r="F89" s="175"/>
      <c r="G89" s="175"/>
      <c r="H89" s="175"/>
      <c r="I89" s="175"/>
      <c r="J89" s="175"/>
      <c r="AZ89" s="174" t="str">
        <f>B89</f>
        <v xml:space="preserve">        Přeprava vybouraných hmot, suti a vytěžené zeminy</v>
      </c>
    </row>
    <row r="90" spans="1:52" ht="79.2">
      <c r="A90" t="s">
        <v>64</v>
      </c>
      <c r="B90" s="175" t="s">
        <v>88</v>
      </c>
      <c r="C90" s="175"/>
      <c r="D90" s="175"/>
      <c r="E90" s="175"/>
      <c r="F90" s="175"/>
      <c r="G90" s="175"/>
      <c r="H90" s="175"/>
      <c r="I90" s="175"/>
      <c r="J90" s="175"/>
      <c r="AZ90" s="174" t="str">
        <f>B90</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91" spans="1:52">
      <c r="A91" t="s">
        <v>64</v>
      </c>
    </row>
    <row r="92" spans="1:52">
      <c r="A92" t="s">
        <v>64</v>
      </c>
      <c r="B92" s="175" t="s">
        <v>89</v>
      </c>
      <c r="C92" s="175"/>
      <c r="D92" s="175"/>
      <c r="E92" s="175"/>
      <c r="F92" s="175"/>
      <c r="G92" s="175"/>
      <c r="H92" s="175"/>
      <c r="I92" s="175"/>
      <c r="J92" s="175"/>
      <c r="AZ92" s="174" t="str">
        <f>B92</f>
        <v xml:space="preserve">        Vnitrostaveništní přesun stavebního materiálu</v>
      </c>
    </row>
    <row r="93" spans="1:52" ht="52.8">
      <c r="A93" t="s">
        <v>64</v>
      </c>
      <c r="B93" s="175" t="s">
        <v>90</v>
      </c>
      <c r="C93" s="175"/>
      <c r="D93" s="175"/>
      <c r="E93" s="175"/>
      <c r="F93" s="175"/>
      <c r="G93" s="175"/>
      <c r="H93" s="175"/>
      <c r="I93" s="175"/>
      <c r="J93" s="175"/>
      <c r="AZ93" s="174" t="str">
        <f>B93</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94" spans="1:52" ht="52.8">
      <c r="A94" t="s">
        <v>64</v>
      </c>
      <c r="B94" s="175" t="s">
        <v>91</v>
      </c>
      <c r="C94" s="175"/>
      <c r="D94" s="175"/>
      <c r="E94" s="175"/>
      <c r="F94" s="175"/>
      <c r="G94" s="175"/>
      <c r="H94" s="175"/>
      <c r="I94" s="175"/>
      <c r="J94" s="175"/>
      <c r="AZ94" s="174" t="str">
        <f>B94</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95" spans="1:52">
      <c r="A95" t="s">
        <v>64</v>
      </c>
    </row>
    <row r="96" spans="1:52">
      <c r="A96" t="s">
        <v>64</v>
      </c>
      <c r="B96" s="175" t="s">
        <v>92</v>
      </c>
      <c r="C96" s="175"/>
      <c r="D96" s="175"/>
      <c r="E96" s="175"/>
      <c r="F96" s="175"/>
      <c r="G96" s="175"/>
      <c r="H96" s="175"/>
      <c r="I96" s="175"/>
      <c r="J96" s="175"/>
      <c r="AZ96" s="174" t="str">
        <f>B96</f>
        <v xml:space="preserve">        Příplatky za ztížené podmínky prací</v>
      </c>
    </row>
    <row r="97" spans="1:52" ht="26.4">
      <c r="A97" t="s">
        <v>64</v>
      </c>
      <c r="B97" s="175" t="s">
        <v>93</v>
      </c>
      <c r="C97" s="175"/>
      <c r="D97" s="175"/>
      <c r="E97" s="175"/>
      <c r="F97" s="175"/>
      <c r="G97" s="175"/>
      <c r="H97" s="175"/>
      <c r="I97" s="175"/>
      <c r="J97" s="175"/>
      <c r="AZ97" s="174" t="str">
        <f>B97</f>
        <v>Pokud soupis položku příplatku za ztížené podmínky obsahuje, je dodavatel povinen ji ocenit bez ohledu na to, že tento příplatek dodavatel standardně neuplatňuje.</v>
      </c>
    </row>
    <row r="98" spans="1:52">
      <c r="A98" t="s">
        <v>64</v>
      </c>
    </row>
    <row r="99" spans="1:52">
      <c r="A99" t="s">
        <v>64</v>
      </c>
      <c r="B99" s="175" t="s">
        <v>94</v>
      </c>
      <c r="C99" s="175"/>
      <c r="D99" s="175"/>
      <c r="E99" s="175"/>
      <c r="F99" s="175"/>
      <c r="G99" s="175"/>
      <c r="H99" s="175"/>
      <c r="I99" s="175"/>
      <c r="J99" s="175"/>
      <c r="AZ99" s="174" t="str">
        <f>B99</f>
        <v xml:space="preserve">        Vedlejší a ostatní náklady</v>
      </c>
    </row>
    <row r="100" spans="1:52" ht="26.4">
      <c r="A100" t="s">
        <v>64</v>
      </c>
      <c r="B100" s="175" t="s">
        <v>95</v>
      </c>
      <c r="C100" s="175"/>
      <c r="D100" s="175"/>
      <c r="E100" s="175"/>
      <c r="F100" s="175"/>
      <c r="G100" s="175"/>
      <c r="H100" s="175"/>
      <c r="I100" s="175"/>
      <c r="J100" s="175"/>
      <c r="AZ100" s="174" t="str">
        <f>B100</f>
        <v>Tyto náklady jsou popsány v samostatném soupisu stavebních prací, dodávek a služeb s tím, že dodavatel je povinen v rámci těchto nákladů ocenit všechny definované náklady souhrnně pro celou stavbu.</v>
      </c>
    </row>
    <row r="101" spans="1:52">
      <c r="A101" t="s">
        <v>64</v>
      </c>
    </row>
    <row r="102" spans="1:52">
      <c r="A102" t="s">
        <v>64</v>
      </c>
    </row>
    <row r="103" spans="1:52">
      <c r="A103" t="s">
        <v>64</v>
      </c>
    </row>
    <row r="104" spans="1:52">
      <c r="A104" t="s">
        <v>64</v>
      </c>
      <c r="B104" s="175" t="s">
        <v>96</v>
      </c>
      <c r="C104" s="175"/>
      <c r="D104" s="175"/>
      <c r="E104" s="175"/>
      <c r="F104" s="175"/>
      <c r="G104" s="175"/>
      <c r="H104" s="175"/>
      <c r="I104" s="175"/>
      <c r="J104" s="175"/>
      <c r="AZ104" s="174" t="str">
        <f>B104</f>
        <v>2. SPECIFICKÉ PODMÍNKY PRO ZPRACOVÁNÍ NABÍDKOVÉ CENY</v>
      </c>
    </row>
    <row r="105" spans="1:52">
      <c r="A105" t="s">
        <v>64</v>
      </c>
    </row>
    <row r="106" spans="1:52">
      <c r="A106" t="s">
        <v>64</v>
      </c>
      <c r="B106" s="175" t="s">
        <v>97</v>
      </c>
      <c r="C106" s="175"/>
      <c r="D106" s="175"/>
      <c r="E106" s="175"/>
      <c r="F106" s="175"/>
      <c r="G106" s="175"/>
      <c r="H106" s="175"/>
      <c r="I106" s="175"/>
      <c r="J106" s="175"/>
      <c r="AZ106" s="174" t="str">
        <f>B106</f>
        <v>Zde doplní zpracovatel soupisu  případná specifika týkající se konkrétní zakázky.</v>
      </c>
    </row>
    <row r="107" spans="1:52">
      <c r="A107" t="s">
        <v>64</v>
      </c>
    </row>
    <row r="108" spans="1:52">
      <c r="A108" t="s">
        <v>64</v>
      </c>
    </row>
    <row r="109" spans="1:52">
      <c r="A109" t="s">
        <v>64</v>
      </c>
      <c r="B109" s="175" t="s">
        <v>98</v>
      </c>
      <c r="C109" s="175"/>
      <c r="D109" s="175"/>
      <c r="E109" s="175"/>
      <c r="F109" s="175"/>
      <c r="G109" s="175"/>
      <c r="H109" s="175"/>
      <c r="I109" s="175"/>
      <c r="J109" s="175"/>
      <c r="AZ109" s="174" t="str">
        <f>B109</f>
        <v>3. ELEKTRONICKÁ PODOBA SOUPISU</v>
      </c>
    </row>
    <row r="110" spans="1:52">
      <c r="A110" t="s">
        <v>64</v>
      </c>
    </row>
    <row r="111" spans="1:52">
      <c r="A111" t="s">
        <v>64</v>
      </c>
      <c r="B111" s="175" t="s">
        <v>99</v>
      </c>
      <c r="C111" s="175"/>
      <c r="D111" s="175"/>
      <c r="E111" s="175"/>
      <c r="F111" s="175"/>
      <c r="G111" s="175"/>
      <c r="H111" s="175"/>
      <c r="I111" s="175"/>
      <c r="J111" s="175"/>
      <c r="AZ111" s="174" t="str">
        <f>B111</f>
        <v xml:space="preserve">        Elektronická podoba soupisu</v>
      </c>
    </row>
    <row r="112" spans="1:52" ht="26.4">
      <c r="A112" t="s">
        <v>64</v>
      </c>
      <c r="B112" s="175" t="s">
        <v>100</v>
      </c>
      <c r="C112" s="175"/>
      <c r="D112" s="175"/>
      <c r="E112" s="175"/>
      <c r="F112" s="175"/>
      <c r="G112" s="175"/>
      <c r="H112" s="175"/>
      <c r="I112" s="175"/>
      <c r="J112" s="175"/>
      <c r="AZ112" s="174" t="str">
        <f>B112</f>
        <v>V souladu se zákonem jsou předložené soupisy zpracovány i v elektronické podobě.  Elektronickou podobou soupisu stavebních prací, dodávek a služeb je formát MS EXCEL.</v>
      </c>
    </row>
    <row r="113" spans="1:52">
      <c r="A113" t="s">
        <v>64</v>
      </c>
      <c r="B113" s="175" t="s">
        <v>101</v>
      </c>
      <c r="C113" s="175"/>
      <c r="D113" s="175"/>
      <c r="E113" s="175"/>
      <c r="F113" s="175"/>
      <c r="G113" s="175"/>
      <c r="H113" s="175"/>
      <c r="I113" s="175"/>
      <c r="J113" s="175"/>
      <c r="AZ113" s="174" t="str">
        <f>B113</f>
        <v>Popis formátu soupisu odpovídá svou strukturou vzorovému soupisu volně dostupnému na internetové adrese:</v>
      </c>
    </row>
    <row r="114" spans="1:52">
      <c r="A114" t="s">
        <v>64</v>
      </c>
    </row>
    <row r="115" spans="1:52">
      <c r="A115" t="s">
        <v>64</v>
      </c>
      <c r="B115" s="175" t="s">
        <v>102</v>
      </c>
      <c r="C115" s="175"/>
      <c r="D115" s="175"/>
      <c r="E115" s="175"/>
      <c r="F115" s="175"/>
      <c r="G115" s="175"/>
      <c r="H115" s="175"/>
      <c r="I115" s="175"/>
      <c r="J115" s="175"/>
      <c r="AZ115" s="174" t="str">
        <f>B115</f>
        <v>www.stavebnionline.cz/soupis</v>
      </c>
    </row>
    <row r="116" spans="1:52">
      <c r="A116" t="s">
        <v>64</v>
      </c>
    </row>
    <row r="117" spans="1:52">
      <c r="A117" t="s">
        <v>64</v>
      </c>
      <c r="B117" s="175" t="s">
        <v>103</v>
      </c>
      <c r="C117" s="175"/>
      <c r="D117" s="175"/>
      <c r="E117" s="175"/>
      <c r="F117" s="175"/>
      <c r="G117" s="175"/>
      <c r="H117" s="175"/>
      <c r="I117" s="175"/>
      <c r="J117" s="175"/>
      <c r="AZ117" s="174" t="str">
        <f>B117</f>
        <v xml:space="preserve">        Zpracování elektronické podoby soupisu</v>
      </c>
    </row>
    <row r="118" spans="1:52" ht="52.8">
      <c r="A118" t="s">
        <v>64</v>
      </c>
      <c r="B118" s="175" t="s">
        <v>104</v>
      </c>
      <c r="C118" s="175"/>
      <c r="D118" s="175"/>
      <c r="E118" s="175"/>
      <c r="F118" s="175"/>
      <c r="G118" s="175"/>
      <c r="H118" s="175"/>
      <c r="I118" s="175"/>
      <c r="J118" s="175"/>
      <c r="AZ118" s="174" t="str">
        <f>B118</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19" spans="1:52">
      <c r="A119" t="s">
        <v>64</v>
      </c>
    </row>
    <row r="120" spans="1:52">
      <c r="A120" t="s">
        <v>64</v>
      </c>
      <c r="B120" s="175" t="s">
        <v>105</v>
      </c>
      <c r="C120" s="175"/>
      <c r="D120" s="175"/>
      <c r="E120" s="175"/>
      <c r="F120" s="175"/>
      <c r="G120" s="175"/>
      <c r="H120" s="175"/>
      <c r="I120" s="175"/>
      <c r="J120" s="175"/>
      <c r="AZ120" s="174" t="str">
        <f>B120</f>
        <v xml:space="preserve">        Jiný formát soupisu</v>
      </c>
    </row>
    <row r="121" spans="1:52" ht="39.6">
      <c r="A121" t="s">
        <v>64</v>
      </c>
      <c r="B121" s="175" t="s">
        <v>106</v>
      </c>
      <c r="C121" s="175"/>
      <c r="D121" s="175"/>
      <c r="E121" s="175"/>
      <c r="F121" s="175"/>
      <c r="G121" s="175"/>
      <c r="H121" s="175"/>
      <c r="I121" s="175"/>
      <c r="J121" s="175"/>
      <c r="AZ121" s="174" t="str">
        <f>B121</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22" spans="1:52">
      <c r="A122" t="s">
        <v>64</v>
      </c>
    </row>
    <row r="123" spans="1:52">
      <c r="A123" t="s">
        <v>64</v>
      </c>
      <c r="B123" s="175" t="s">
        <v>107</v>
      </c>
      <c r="C123" s="175"/>
      <c r="D123" s="175"/>
      <c r="E123" s="175"/>
      <c r="F123" s="175"/>
      <c r="G123" s="175"/>
      <c r="H123" s="175"/>
      <c r="I123" s="175"/>
      <c r="J123" s="175"/>
      <c r="AZ123" s="174" t="str">
        <f>B123</f>
        <v xml:space="preserve">        Závěrečné ustanovení</v>
      </c>
    </row>
    <row r="124" spans="1:52">
      <c r="A124" t="s">
        <v>64</v>
      </c>
      <c r="B124" s="175" t="s">
        <v>108</v>
      </c>
      <c r="C124" s="175"/>
      <c r="D124" s="175"/>
      <c r="E124" s="175"/>
      <c r="F124" s="175"/>
      <c r="G124" s="175"/>
      <c r="H124" s="175"/>
      <c r="I124" s="175"/>
      <c r="J124" s="175"/>
      <c r="AZ124" s="174" t="str">
        <f>B124</f>
        <v>Ostatní podmínky vztahující se ke zpracování nabídkové ceny jsou uvedeny v zadávací dokumentaci.</v>
      </c>
    </row>
    <row r="125" spans="1:52">
      <c r="A125" t="s">
        <v>64</v>
      </c>
      <c r="B125" s="175" t="s">
        <v>65</v>
      </c>
      <c r="C125" s="175"/>
      <c r="D125" s="175"/>
      <c r="E125" s="175"/>
      <c r="F125" s="175"/>
      <c r="G125" s="175"/>
      <c r="H125" s="175"/>
      <c r="I125" s="175"/>
      <c r="J125" s="175"/>
      <c r="AZ125" s="174" t="str">
        <f>B125</f>
        <v>1. PODMÍNKY PRO ZPRACOVÁNÍ NABÍDKOVÉ CENY</v>
      </c>
    </row>
    <row r="127" spans="1:52">
      <c r="B127" s="175" t="s">
        <v>66</v>
      </c>
      <c r="C127" s="175"/>
      <c r="D127" s="175"/>
      <c r="E127" s="175"/>
      <c r="F127" s="175"/>
      <c r="G127" s="175"/>
      <c r="H127" s="175"/>
      <c r="I127" s="175"/>
      <c r="J127" s="175"/>
      <c r="AZ127" s="174" t="str">
        <f>B127</f>
        <v xml:space="preserve">        Preambule</v>
      </c>
    </row>
    <row r="129" spans="2:52" ht="52.8">
      <c r="B129" s="175" t="s">
        <v>67</v>
      </c>
      <c r="C129" s="175"/>
      <c r="D129" s="175"/>
      <c r="E129" s="175"/>
      <c r="F129" s="175"/>
      <c r="G129" s="175"/>
      <c r="H129" s="175"/>
      <c r="I129" s="175"/>
      <c r="J129" s="175"/>
      <c r="AZ129" s="174" t="str">
        <f>B129</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130" spans="2:52" ht="52.8">
      <c r="B130" s="175" t="s">
        <v>68</v>
      </c>
      <c r="C130" s="175"/>
      <c r="D130" s="175"/>
      <c r="E130" s="175"/>
      <c r="F130" s="175"/>
      <c r="G130" s="175"/>
      <c r="H130" s="175"/>
      <c r="I130" s="175"/>
      <c r="J130" s="175"/>
      <c r="AZ130" s="174" t="str">
        <f>B130</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132" spans="2:52">
      <c r="B132" s="175" t="s">
        <v>69</v>
      </c>
      <c r="C132" s="175"/>
      <c r="D132" s="175"/>
      <c r="E132" s="175"/>
      <c r="F132" s="175"/>
      <c r="G132" s="175"/>
      <c r="H132" s="175"/>
      <c r="I132" s="175"/>
      <c r="J132" s="175"/>
      <c r="AZ132" s="174" t="str">
        <f>B132</f>
        <v xml:space="preserve">        Vymezení některých pojmů</v>
      </c>
    </row>
    <row r="135" spans="2:52">
      <c r="B135" s="175" t="s">
        <v>70</v>
      </c>
      <c r="C135" s="175"/>
      <c r="D135" s="175"/>
      <c r="E135" s="175"/>
      <c r="F135" s="175"/>
      <c r="G135" s="175"/>
      <c r="H135" s="175"/>
      <c r="I135" s="175"/>
      <c r="J135" s="175"/>
      <c r="AZ135" s="174" t="str">
        <f>B135</f>
        <v>Pro účely zpracování nabídkové ceny se jsou použity některé pojmy, pod kterými se rozumí:</v>
      </c>
    </row>
    <row r="136" spans="2:52" ht="39.6">
      <c r="B136" s="175" t="s">
        <v>71</v>
      </c>
      <c r="C136" s="175"/>
      <c r="D136" s="175"/>
      <c r="E136" s="175"/>
      <c r="F136" s="175"/>
      <c r="G136" s="175"/>
      <c r="H136" s="175"/>
      <c r="I136" s="175"/>
      <c r="J136" s="175"/>
      <c r="AZ136" s="174" t="str">
        <f>B136</f>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137" spans="2:52" ht="39.6">
      <c r="B137" s="175" t="s">
        <v>72</v>
      </c>
      <c r="C137" s="175"/>
      <c r="D137" s="175"/>
      <c r="E137" s="175"/>
      <c r="F137" s="175"/>
      <c r="G137" s="175"/>
      <c r="H137" s="175"/>
      <c r="I137" s="175"/>
      <c r="J137" s="175"/>
      <c r="AZ137" s="174" t="str">
        <f>B137</f>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138" spans="2:52" ht="52.8">
      <c r="B138" s="175" t="s">
        <v>73</v>
      </c>
      <c r="C138" s="175"/>
      <c r="D138" s="175"/>
      <c r="E138" s="175"/>
      <c r="F138" s="175"/>
      <c r="G138" s="175"/>
      <c r="H138" s="175"/>
      <c r="I138" s="175"/>
      <c r="J138" s="175"/>
      <c r="AZ138" s="174" t="str">
        <f>B138</f>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139" spans="2:52" ht="79.2">
      <c r="B139" s="175" t="s">
        <v>74</v>
      </c>
      <c r="C139" s="175"/>
      <c r="D139" s="175"/>
      <c r="E139" s="175"/>
      <c r="F139" s="175"/>
      <c r="G139" s="175"/>
      <c r="H139" s="175"/>
      <c r="I139" s="175"/>
      <c r="J139" s="175"/>
      <c r="AZ139" s="174" t="str">
        <f>B139</f>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140" spans="2:52" ht="52.8">
      <c r="B140" s="175" t="s">
        <v>75</v>
      </c>
      <c r="C140" s="175"/>
      <c r="D140" s="175"/>
      <c r="E140" s="175"/>
      <c r="F140" s="175"/>
      <c r="G140" s="175"/>
      <c r="H140" s="175"/>
      <c r="I140" s="175"/>
      <c r="J140" s="175"/>
      <c r="AZ140" s="174" t="str">
        <f>B140</f>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142" spans="2:52">
      <c r="B142" s="175" t="s">
        <v>76</v>
      </c>
      <c r="C142" s="175"/>
      <c r="D142" s="175"/>
      <c r="E142" s="175"/>
      <c r="F142" s="175"/>
      <c r="G142" s="175"/>
      <c r="H142" s="175"/>
      <c r="I142" s="175"/>
      <c r="J142" s="175"/>
      <c r="AZ142" s="174" t="str">
        <f>B142</f>
        <v xml:space="preserve">        Cenová soustava</v>
      </c>
    </row>
    <row r="144" spans="2:52">
      <c r="B144" s="175" t="s">
        <v>77</v>
      </c>
      <c r="C144" s="175"/>
      <c r="D144" s="175"/>
      <c r="E144" s="175"/>
      <c r="F144" s="175"/>
      <c r="G144" s="175"/>
      <c r="H144" s="175"/>
      <c r="I144" s="175"/>
      <c r="J144" s="175"/>
      <c r="AZ144" s="174" t="str">
        <f>B144</f>
        <v xml:space="preserve">        Použitá cenová soustava</v>
      </c>
    </row>
    <row r="145" spans="2:52" ht="39.6">
      <c r="B145" s="175" t="s">
        <v>78</v>
      </c>
      <c r="C145" s="175"/>
      <c r="D145" s="175"/>
      <c r="E145" s="175"/>
      <c r="F145" s="175"/>
      <c r="G145" s="175"/>
      <c r="H145" s="175"/>
      <c r="I145" s="175"/>
      <c r="J145" s="175"/>
      <c r="AZ145" s="174" t="str">
        <f>B145</f>
        <v>Soupisy stavebních prací, dodávek a služeb jsou zpracovány s použitím cenové soustavy zpracované společností RTS, a.s.. Položky z cenové soustavy mají uveden odkaz na cenovou soustavu včetně označení příslušného ceníku.</v>
      </c>
    </row>
    <row r="147" spans="2:52">
      <c r="B147" s="175" t="s">
        <v>79</v>
      </c>
      <c r="C147" s="175"/>
      <c r="D147" s="175"/>
      <c r="E147" s="175"/>
      <c r="F147" s="175"/>
      <c r="G147" s="175"/>
      <c r="H147" s="175"/>
      <c r="I147" s="175"/>
      <c r="J147" s="175"/>
      <c r="AZ147" s="174" t="str">
        <f>B147</f>
        <v xml:space="preserve">        Technické podmínky</v>
      </c>
    </row>
    <row r="148" spans="2:52" ht="39.6">
      <c r="B148" s="175" t="s">
        <v>80</v>
      </c>
      <c r="C148" s="175"/>
      <c r="D148" s="175"/>
      <c r="E148" s="175"/>
      <c r="F148" s="175"/>
      <c r="G148" s="175"/>
      <c r="H148" s="175"/>
      <c r="I148" s="175"/>
      <c r="J148" s="175"/>
      <c r="AZ148" s="174" t="str">
        <f>B148</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150" spans="2:52">
      <c r="B150" s="175" t="s">
        <v>81</v>
      </c>
      <c r="C150" s="175"/>
      <c r="D150" s="175"/>
      <c r="E150" s="175"/>
      <c r="F150" s="175"/>
      <c r="G150" s="175"/>
      <c r="H150" s="175"/>
      <c r="I150" s="175"/>
      <c r="J150" s="175"/>
      <c r="AZ150" s="174" t="str">
        <f>B150</f>
        <v>Individuální položky</v>
      </c>
    </row>
    <row r="151" spans="2:52" ht="39.6">
      <c r="B151" s="175" t="s">
        <v>82</v>
      </c>
      <c r="C151" s="175"/>
      <c r="D151" s="175"/>
      <c r="E151" s="175"/>
      <c r="F151" s="175"/>
      <c r="G151" s="175"/>
      <c r="H151" s="175"/>
      <c r="I151" s="175"/>
      <c r="J151" s="175"/>
      <c r="AZ151" s="174" t="str">
        <f>B151</f>
        <v>Položky soupisu prací, které cenová soustava neobsahuje, jsou označeny popisem „vlastní“. Pro tyto položky jsou cenové a technické podmínky definovány jejich popisem, případně odkazem na konkrétní část příslušné dokumentace.</v>
      </c>
    </row>
    <row r="153" spans="2:52">
      <c r="B153" s="175" t="s">
        <v>83</v>
      </c>
      <c r="C153" s="175"/>
      <c r="D153" s="175"/>
      <c r="E153" s="175"/>
      <c r="F153" s="175"/>
      <c r="G153" s="175"/>
      <c r="H153" s="175"/>
      <c r="I153" s="175"/>
      <c r="J153" s="175"/>
      <c r="AZ153" s="174" t="str">
        <f>B153</f>
        <v xml:space="preserve">        Závaznost a změna soupisu</v>
      </c>
    </row>
    <row r="155" spans="2:52">
      <c r="B155" s="175" t="s">
        <v>84</v>
      </c>
      <c r="C155" s="175"/>
      <c r="D155" s="175"/>
      <c r="E155" s="175"/>
      <c r="F155" s="175"/>
      <c r="G155" s="175"/>
      <c r="H155" s="175"/>
      <c r="I155" s="175"/>
      <c r="J155" s="175"/>
      <c r="AZ155" s="174" t="str">
        <f>B155</f>
        <v xml:space="preserve">        Závaznost soupisu</v>
      </c>
    </row>
    <row r="156" spans="2:52" ht="39.6">
      <c r="B156" s="175" t="s">
        <v>85</v>
      </c>
      <c r="C156" s="175"/>
      <c r="D156" s="175"/>
      <c r="E156" s="175"/>
      <c r="F156" s="175"/>
      <c r="G156" s="175"/>
      <c r="H156" s="175"/>
      <c r="I156" s="175"/>
      <c r="J156" s="175"/>
      <c r="AZ156" s="174" t="str">
        <f>B156</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158" spans="2:52">
      <c r="B158" s="175" t="s">
        <v>86</v>
      </c>
      <c r="C158" s="175"/>
      <c r="D158" s="175"/>
      <c r="E158" s="175"/>
      <c r="F158" s="175"/>
      <c r="G158" s="175"/>
      <c r="H158" s="175"/>
      <c r="I158" s="175"/>
      <c r="J158" s="175"/>
      <c r="AZ158" s="174" t="str">
        <f>B158</f>
        <v xml:space="preserve">        Zvláštní podmínky pro stanovení nabídkové ceny</v>
      </c>
    </row>
    <row r="160" spans="2:52">
      <c r="B160" s="175" t="s">
        <v>87</v>
      </c>
      <c r="C160" s="175"/>
      <c r="D160" s="175"/>
      <c r="E160" s="175"/>
      <c r="F160" s="175"/>
      <c r="G160" s="175"/>
      <c r="H160" s="175"/>
      <c r="I160" s="175"/>
      <c r="J160" s="175"/>
      <c r="AZ160" s="174" t="str">
        <f>B160</f>
        <v xml:space="preserve">        Přeprava vybouraných hmot, suti a vytěžené zeminy</v>
      </c>
    </row>
    <row r="161" spans="2:52" ht="79.2">
      <c r="B161" s="175" t="s">
        <v>88</v>
      </c>
      <c r="C161" s="175"/>
      <c r="D161" s="175"/>
      <c r="E161" s="175"/>
      <c r="F161" s="175"/>
      <c r="G161" s="175"/>
      <c r="H161" s="175"/>
      <c r="I161" s="175"/>
      <c r="J161" s="175"/>
      <c r="AZ161" s="174" t="str">
        <f>B161</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163" spans="2:52">
      <c r="B163" s="175" t="s">
        <v>89</v>
      </c>
      <c r="C163" s="175"/>
      <c r="D163" s="175"/>
      <c r="E163" s="175"/>
      <c r="F163" s="175"/>
      <c r="G163" s="175"/>
      <c r="H163" s="175"/>
      <c r="I163" s="175"/>
      <c r="J163" s="175"/>
      <c r="AZ163" s="174" t="str">
        <f>B163</f>
        <v xml:space="preserve">        Vnitrostaveništní přesun stavebního materiálu</v>
      </c>
    </row>
    <row r="164" spans="2:52" ht="52.8">
      <c r="B164" s="175" t="s">
        <v>90</v>
      </c>
      <c r="C164" s="175"/>
      <c r="D164" s="175"/>
      <c r="E164" s="175"/>
      <c r="F164" s="175"/>
      <c r="G164" s="175"/>
      <c r="H164" s="175"/>
      <c r="I164" s="175"/>
      <c r="J164" s="175"/>
      <c r="AZ164" s="174" t="str">
        <f>B164</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165" spans="2:52" ht="52.8">
      <c r="B165" s="175" t="s">
        <v>91</v>
      </c>
      <c r="C165" s="175"/>
      <c r="D165" s="175"/>
      <c r="E165" s="175"/>
      <c r="F165" s="175"/>
      <c r="G165" s="175"/>
      <c r="H165" s="175"/>
      <c r="I165" s="175"/>
      <c r="J165" s="175"/>
      <c r="AZ165" s="174" t="str">
        <f>B165</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167" spans="2:52">
      <c r="B167" s="175" t="s">
        <v>92</v>
      </c>
      <c r="C167" s="175"/>
      <c r="D167" s="175"/>
      <c r="E167" s="175"/>
      <c r="F167" s="175"/>
      <c r="G167" s="175"/>
      <c r="H167" s="175"/>
      <c r="I167" s="175"/>
      <c r="J167" s="175"/>
      <c r="AZ167" s="174" t="str">
        <f>B167</f>
        <v xml:space="preserve">        Příplatky za ztížené podmínky prací</v>
      </c>
    </row>
    <row r="168" spans="2:52" ht="26.4">
      <c r="B168" s="175" t="s">
        <v>93</v>
      </c>
      <c r="C168" s="175"/>
      <c r="D168" s="175"/>
      <c r="E168" s="175"/>
      <c r="F168" s="175"/>
      <c r="G168" s="175"/>
      <c r="H168" s="175"/>
      <c r="I168" s="175"/>
      <c r="J168" s="175"/>
      <c r="AZ168" s="174" t="str">
        <f>B168</f>
        <v>Pokud soupis položku příplatku za ztížené podmínky obsahuje, je dodavatel povinen ji ocenit bez ohledu na to, že tento příplatek dodavatel standardně neuplatňuje.</v>
      </c>
    </row>
    <row r="170" spans="2:52">
      <c r="B170" s="175" t="s">
        <v>94</v>
      </c>
      <c r="C170" s="175"/>
      <c r="D170" s="175"/>
      <c r="E170" s="175"/>
      <c r="F170" s="175"/>
      <c r="G170" s="175"/>
      <c r="H170" s="175"/>
      <c r="I170" s="175"/>
      <c r="J170" s="175"/>
      <c r="AZ170" s="174" t="str">
        <f>B170</f>
        <v xml:space="preserve">        Vedlejší a ostatní náklady</v>
      </c>
    </row>
    <row r="171" spans="2:52" ht="26.4">
      <c r="B171" s="175" t="s">
        <v>95</v>
      </c>
      <c r="C171" s="175"/>
      <c r="D171" s="175"/>
      <c r="E171" s="175"/>
      <c r="F171" s="175"/>
      <c r="G171" s="175"/>
      <c r="H171" s="175"/>
      <c r="I171" s="175"/>
      <c r="J171" s="175"/>
      <c r="AZ171" s="174" t="str">
        <f>B171</f>
        <v>Tyto náklady jsou popsány v samostatném soupisu stavebních prací, dodávek a služeb s tím, že dodavatel je povinen v rámci těchto nákladů ocenit všechny definované náklady souhrnně pro celou stavbu.</v>
      </c>
    </row>
    <row r="175" spans="2:52">
      <c r="B175" s="175" t="s">
        <v>96</v>
      </c>
      <c r="C175" s="175"/>
      <c r="D175" s="175"/>
      <c r="E175" s="175"/>
      <c r="F175" s="175"/>
      <c r="G175" s="175"/>
      <c r="H175" s="175"/>
      <c r="I175" s="175"/>
      <c r="J175" s="175"/>
      <c r="AZ175" s="174" t="str">
        <f>B175</f>
        <v>2. SPECIFICKÉ PODMÍNKY PRO ZPRACOVÁNÍ NABÍDKOVÉ CENY</v>
      </c>
    </row>
    <row r="177" spans="2:52">
      <c r="B177" s="175" t="s">
        <v>97</v>
      </c>
      <c r="C177" s="175"/>
      <c r="D177" s="175"/>
      <c r="E177" s="175"/>
      <c r="F177" s="175"/>
      <c r="G177" s="175"/>
      <c r="H177" s="175"/>
      <c r="I177" s="175"/>
      <c r="J177" s="175"/>
      <c r="AZ177" s="174" t="str">
        <f>B177</f>
        <v>Zde doplní zpracovatel soupisu  případná specifika týkající se konkrétní zakázky.</v>
      </c>
    </row>
    <row r="180" spans="2:52">
      <c r="B180" s="175" t="s">
        <v>98</v>
      </c>
      <c r="C180" s="175"/>
      <c r="D180" s="175"/>
      <c r="E180" s="175"/>
      <c r="F180" s="175"/>
      <c r="G180" s="175"/>
      <c r="H180" s="175"/>
      <c r="I180" s="175"/>
      <c r="J180" s="175"/>
      <c r="AZ180" s="174" t="str">
        <f>B180</f>
        <v>3. ELEKTRONICKÁ PODOBA SOUPISU</v>
      </c>
    </row>
    <row r="182" spans="2:52">
      <c r="B182" s="175" t="s">
        <v>99</v>
      </c>
      <c r="C182" s="175"/>
      <c r="D182" s="175"/>
      <c r="E182" s="175"/>
      <c r="F182" s="175"/>
      <c r="G182" s="175"/>
      <c r="H182" s="175"/>
      <c r="I182" s="175"/>
      <c r="J182" s="175"/>
      <c r="AZ182" s="174" t="str">
        <f>B182</f>
        <v xml:space="preserve">        Elektronická podoba soupisu</v>
      </c>
    </row>
    <row r="183" spans="2:52" ht="26.4">
      <c r="B183" s="175" t="s">
        <v>100</v>
      </c>
      <c r="C183" s="175"/>
      <c r="D183" s="175"/>
      <c r="E183" s="175"/>
      <c r="F183" s="175"/>
      <c r="G183" s="175"/>
      <c r="H183" s="175"/>
      <c r="I183" s="175"/>
      <c r="J183" s="175"/>
      <c r="AZ183" s="174" t="str">
        <f>B183</f>
        <v>V souladu se zákonem jsou předložené soupisy zpracovány i v elektronické podobě.  Elektronickou podobou soupisu stavebních prací, dodávek a služeb je formát MS EXCEL.</v>
      </c>
    </row>
    <row r="184" spans="2:52">
      <c r="B184" s="175" t="s">
        <v>101</v>
      </c>
      <c r="C184" s="175"/>
      <c r="D184" s="175"/>
      <c r="E184" s="175"/>
      <c r="F184" s="175"/>
      <c r="G184" s="175"/>
      <c r="H184" s="175"/>
      <c r="I184" s="175"/>
      <c r="J184" s="175"/>
      <c r="AZ184" s="174" t="str">
        <f>B184</f>
        <v>Popis formátu soupisu odpovídá svou strukturou vzorovému soupisu volně dostupnému na internetové adrese:</v>
      </c>
    </row>
    <row r="186" spans="2:52">
      <c r="B186" s="175" t="s">
        <v>102</v>
      </c>
      <c r="C186" s="175"/>
      <c r="D186" s="175"/>
      <c r="E186" s="175"/>
      <c r="F186" s="175"/>
      <c r="G186" s="175"/>
      <c r="H186" s="175"/>
      <c r="I186" s="175"/>
      <c r="J186" s="175"/>
      <c r="AZ186" s="174" t="str">
        <f>B186</f>
        <v>www.stavebnionline.cz/soupis</v>
      </c>
    </row>
    <row r="188" spans="2:52">
      <c r="B188" s="175" t="s">
        <v>103</v>
      </c>
      <c r="C188" s="175"/>
      <c r="D188" s="175"/>
      <c r="E188" s="175"/>
      <c r="F188" s="175"/>
      <c r="G188" s="175"/>
      <c r="H188" s="175"/>
      <c r="I188" s="175"/>
      <c r="J188" s="175"/>
      <c r="AZ188" s="174" t="str">
        <f>B188</f>
        <v xml:space="preserve">        Zpracování elektronické podoby soupisu</v>
      </c>
    </row>
    <row r="189" spans="2:52" ht="52.8">
      <c r="B189" s="175" t="s">
        <v>104</v>
      </c>
      <c r="C189" s="175"/>
      <c r="D189" s="175"/>
      <c r="E189" s="175"/>
      <c r="F189" s="175"/>
      <c r="G189" s="175"/>
      <c r="H189" s="175"/>
      <c r="I189" s="175"/>
      <c r="J189" s="175"/>
      <c r="AZ189" s="174" t="str">
        <f>B189</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91" spans="2:52">
      <c r="B191" s="175" t="s">
        <v>105</v>
      </c>
      <c r="C191" s="175"/>
      <c r="D191" s="175"/>
      <c r="E191" s="175"/>
      <c r="F191" s="175"/>
      <c r="G191" s="175"/>
      <c r="H191" s="175"/>
      <c r="I191" s="175"/>
      <c r="J191" s="175"/>
      <c r="AZ191" s="174" t="str">
        <f>B191</f>
        <v xml:space="preserve">        Jiný formát soupisu</v>
      </c>
    </row>
    <row r="192" spans="2:52" ht="39.6">
      <c r="B192" s="175" t="s">
        <v>106</v>
      </c>
      <c r="C192" s="175"/>
      <c r="D192" s="175"/>
      <c r="E192" s="175"/>
      <c r="F192" s="175"/>
      <c r="G192" s="175"/>
      <c r="H192" s="175"/>
      <c r="I192" s="175"/>
      <c r="J192" s="175"/>
      <c r="AZ192" s="174" t="str">
        <f>B192</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94" spans="1:52">
      <c r="B194" s="175" t="s">
        <v>107</v>
      </c>
      <c r="C194" s="175"/>
      <c r="D194" s="175"/>
      <c r="E194" s="175"/>
      <c r="F194" s="175"/>
      <c r="G194" s="175"/>
      <c r="H194" s="175"/>
      <c r="I194" s="175"/>
      <c r="J194" s="175"/>
      <c r="AZ194" s="174" t="str">
        <f>B194</f>
        <v xml:space="preserve">        Závěrečné ustanovení</v>
      </c>
    </row>
    <row r="195" spans="1:52">
      <c r="B195" s="175" t="s">
        <v>108</v>
      </c>
      <c r="C195" s="175"/>
      <c r="D195" s="175"/>
      <c r="E195" s="175"/>
      <c r="F195" s="175"/>
      <c r="G195" s="175"/>
      <c r="H195" s="175"/>
      <c r="I195" s="175"/>
      <c r="J195" s="175"/>
      <c r="AZ195" s="174" t="str">
        <f>B195</f>
        <v>Ostatní podmínky vztahující se ke zpracování nabídkové ceny jsou uvedeny v zadávací dokumentaci.</v>
      </c>
    </row>
    <row r="198" spans="1:52" ht="15.6">
      <c r="B198" s="176" t="s">
        <v>109</v>
      </c>
    </row>
    <row r="200" spans="1:52" ht="25.5" customHeight="1">
      <c r="A200" s="178"/>
      <c r="B200" s="181" t="s">
        <v>17</v>
      </c>
      <c r="C200" s="181" t="s">
        <v>5</v>
      </c>
      <c r="D200" s="182"/>
      <c r="E200" s="182"/>
      <c r="F200" s="183" t="s">
        <v>110</v>
      </c>
      <c r="G200" s="183"/>
      <c r="H200" s="183"/>
      <c r="I200" s="183" t="s">
        <v>29</v>
      </c>
      <c r="J200" s="183" t="s">
        <v>0</v>
      </c>
    </row>
    <row r="201" spans="1:52" ht="36.75" customHeight="1">
      <c r="A201" s="179"/>
      <c r="B201" s="184" t="s">
        <v>111</v>
      </c>
      <c r="C201" s="185" t="s">
        <v>112</v>
      </c>
      <c r="D201" s="186"/>
      <c r="E201" s="186"/>
      <c r="F201" s="192" t="s">
        <v>24</v>
      </c>
      <c r="G201" s="193"/>
      <c r="H201" s="193"/>
      <c r="I201" s="193">
        <f>'SO 02 01 Pol'!G8</f>
        <v>0</v>
      </c>
      <c r="J201" s="190" t="str">
        <f>IF(I222=0,"",I201/I222*100)</f>
        <v/>
      </c>
    </row>
    <row r="202" spans="1:52" ht="36.75" customHeight="1">
      <c r="A202" s="179"/>
      <c r="B202" s="184" t="s">
        <v>111</v>
      </c>
      <c r="C202" s="185" t="s">
        <v>113</v>
      </c>
      <c r="D202" s="186"/>
      <c r="E202" s="186"/>
      <c r="F202" s="192" t="s">
        <v>24</v>
      </c>
      <c r="G202" s="193"/>
      <c r="H202" s="193"/>
      <c r="I202" s="193">
        <f>'SO 03 02 Pol'!G8</f>
        <v>0</v>
      </c>
      <c r="J202" s="190" t="str">
        <f>IF(I222=0,"",I202/I222*100)</f>
        <v/>
      </c>
    </row>
    <row r="203" spans="1:52" ht="36.75" customHeight="1">
      <c r="A203" s="179"/>
      <c r="B203" s="184" t="s">
        <v>114</v>
      </c>
      <c r="C203" s="185" t="s">
        <v>115</v>
      </c>
      <c r="D203" s="186"/>
      <c r="E203" s="186"/>
      <c r="F203" s="192" t="s">
        <v>24</v>
      </c>
      <c r="G203" s="193"/>
      <c r="H203" s="193"/>
      <c r="I203" s="193">
        <f>'SO 03 02 Pol'!G37</f>
        <v>0</v>
      </c>
      <c r="J203" s="190" t="str">
        <f>IF(I222=0,"",I203/I222*100)</f>
        <v/>
      </c>
    </row>
    <row r="204" spans="1:52" ht="36.75" customHeight="1">
      <c r="A204" s="179"/>
      <c r="B204" s="184" t="s">
        <v>114</v>
      </c>
      <c r="C204" s="185" t="s">
        <v>116</v>
      </c>
      <c r="D204" s="186"/>
      <c r="E204" s="186"/>
      <c r="F204" s="192" t="s">
        <v>24</v>
      </c>
      <c r="G204" s="193"/>
      <c r="H204" s="193"/>
      <c r="I204" s="193">
        <f>'SO 02 01 Pol'!G20</f>
        <v>0</v>
      </c>
      <c r="J204" s="190" t="str">
        <f>IF(I222=0,"",I204/I222*100)</f>
        <v/>
      </c>
    </row>
    <row r="205" spans="1:52" ht="36.75" customHeight="1">
      <c r="A205" s="179"/>
      <c r="B205" s="184" t="s">
        <v>117</v>
      </c>
      <c r="C205" s="185" t="s">
        <v>118</v>
      </c>
      <c r="D205" s="186"/>
      <c r="E205" s="186"/>
      <c r="F205" s="192" t="s">
        <v>24</v>
      </c>
      <c r="G205" s="193"/>
      <c r="H205" s="193"/>
      <c r="I205" s="193">
        <f>'SO 02 01 Pol'!G26</f>
        <v>0</v>
      </c>
      <c r="J205" s="190" t="str">
        <f>IF(I222=0,"",I205/I222*100)</f>
        <v/>
      </c>
    </row>
    <row r="206" spans="1:52" ht="36.75" customHeight="1">
      <c r="A206" s="179"/>
      <c r="B206" s="184" t="s">
        <v>117</v>
      </c>
      <c r="C206" s="185" t="s">
        <v>119</v>
      </c>
      <c r="D206" s="186"/>
      <c r="E206" s="186"/>
      <c r="F206" s="192" t="s">
        <v>24</v>
      </c>
      <c r="G206" s="193"/>
      <c r="H206" s="193"/>
      <c r="I206" s="193">
        <f>'SO 03 02 Pol'!G43</f>
        <v>0</v>
      </c>
      <c r="J206" s="190" t="str">
        <f>IF(I222=0,"",I206/I222*100)</f>
        <v/>
      </c>
    </row>
    <row r="207" spans="1:52" ht="36.75" customHeight="1">
      <c r="A207" s="179"/>
      <c r="B207" s="184" t="s">
        <v>120</v>
      </c>
      <c r="C207" s="185" t="s">
        <v>121</v>
      </c>
      <c r="D207" s="186"/>
      <c r="E207" s="186"/>
      <c r="F207" s="192" t="s">
        <v>24</v>
      </c>
      <c r="G207" s="193"/>
      <c r="H207" s="193"/>
      <c r="I207" s="193">
        <f>'SO 02 01 Pol'!G50</f>
        <v>0</v>
      </c>
      <c r="J207" s="190" t="str">
        <f>IF(I222=0,"",I207/I222*100)</f>
        <v/>
      </c>
    </row>
    <row r="208" spans="1:52" ht="36.75" customHeight="1">
      <c r="A208" s="179"/>
      <c r="B208" s="184" t="s">
        <v>122</v>
      </c>
      <c r="C208" s="185" t="s">
        <v>123</v>
      </c>
      <c r="D208" s="186"/>
      <c r="E208" s="186"/>
      <c r="F208" s="192" t="s">
        <v>24</v>
      </c>
      <c r="G208" s="193"/>
      <c r="H208" s="193"/>
      <c r="I208" s="193">
        <f>'SO 01 01 Pol'!G8</f>
        <v>0</v>
      </c>
      <c r="J208" s="190" t="str">
        <f>IF(I222=0,"",I208/I222*100)</f>
        <v/>
      </c>
    </row>
    <row r="209" spans="1:10" ht="36.75" customHeight="1">
      <c r="A209" s="179"/>
      <c r="B209" s="184" t="s">
        <v>124</v>
      </c>
      <c r="C209" s="185" t="s">
        <v>125</v>
      </c>
      <c r="D209" s="186"/>
      <c r="E209" s="186"/>
      <c r="F209" s="192" t="s">
        <v>24</v>
      </c>
      <c r="G209" s="193"/>
      <c r="H209" s="193"/>
      <c r="I209" s="193">
        <f>'SO 01 01 Pol'!G25</f>
        <v>0</v>
      </c>
      <c r="J209" s="190" t="str">
        <f>IF(I222=0,"",I209/I222*100)</f>
        <v/>
      </c>
    </row>
    <row r="210" spans="1:10" ht="36.75" customHeight="1">
      <c r="A210" s="179"/>
      <c r="B210" s="184" t="s">
        <v>126</v>
      </c>
      <c r="C210" s="185" t="s">
        <v>127</v>
      </c>
      <c r="D210" s="186"/>
      <c r="E210" s="186"/>
      <c r="F210" s="192" t="s">
        <v>24</v>
      </c>
      <c r="G210" s="193"/>
      <c r="H210" s="193"/>
      <c r="I210" s="193">
        <f>'SO 03 01 Pol'!G8</f>
        <v>0</v>
      </c>
      <c r="J210" s="190" t="str">
        <f>IF(I222=0,"",I210/I222*100)</f>
        <v/>
      </c>
    </row>
    <row r="211" spans="1:10" ht="36.75" customHeight="1">
      <c r="A211" s="179"/>
      <c r="B211" s="184" t="s">
        <v>128</v>
      </c>
      <c r="C211" s="185" t="s">
        <v>129</v>
      </c>
      <c r="D211" s="186"/>
      <c r="E211" s="186"/>
      <c r="F211" s="192" t="s">
        <v>24</v>
      </c>
      <c r="G211" s="193"/>
      <c r="H211" s="193"/>
      <c r="I211" s="193">
        <f>'SO 01 01 Pol'!G33</f>
        <v>0</v>
      </c>
      <c r="J211" s="190" t="str">
        <f>IF(I222=0,"",I211/I222*100)</f>
        <v/>
      </c>
    </row>
    <row r="212" spans="1:10" ht="36.75" customHeight="1">
      <c r="A212" s="179"/>
      <c r="B212" s="184" t="s">
        <v>130</v>
      </c>
      <c r="C212" s="185" t="s">
        <v>131</v>
      </c>
      <c r="D212" s="186"/>
      <c r="E212" s="186"/>
      <c r="F212" s="192" t="s">
        <v>24</v>
      </c>
      <c r="G212" s="193"/>
      <c r="H212" s="193"/>
      <c r="I212" s="193">
        <f>'SO 01 01 Pol'!G40</f>
        <v>0</v>
      </c>
      <c r="J212" s="190" t="str">
        <f>IF(I222=0,"",I212/I222*100)</f>
        <v/>
      </c>
    </row>
    <row r="213" spans="1:10" ht="36.75" customHeight="1">
      <c r="A213" s="179"/>
      <c r="B213" s="184" t="s">
        <v>132</v>
      </c>
      <c r="C213" s="185" t="s">
        <v>133</v>
      </c>
      <c r="D213" s="186"/>
      <c r="E213" s="186"/>
      <c r="F213" s="192" t="s">
        <v>24</v>
      </c>
      <c r="G213" s="193"/>
      <c r="H213" s="193"/>
      <c r="I213" s="193">
        <f>'SO 01 01 Pol'!G47</f>
        <v>0</v>
      </c>
      <c r="J213" s="190" t="str">
        <f>IF(I222=0,"",I213/I222*100)</f>
        <v/>
      </c>
    </row>
    <row r="214" spans="1:10" ht="36.75" customHeight="1">
      <c r="A214" s="179"/>
      <c r="B214" s="184" t="s">
        <v>134</v>
      </c>
      <c r="C214" s="185" t="s">
        <v>135</v>
      </c>
      <c r="D214" s="186"/>
      <c r="E214" s="186"/>
      <c r="F214" s="192" t="s">
        <v>24</v>
      </c>
      <c r="G214" s="193"/>
      <c r="H214" s="193"/>
      <c r="I214" s="193">
        <f>'SO 01 01 Pol'!G49</f>
        <v>0</v>
      </c>
      <c r="J214" s="190" t="str">
        <f>IF(I222=0,"",I214/I222*100)</f>
        <v/>
      </c>
    </row>
    <row r="215" spans="1:10" ht="36.75" customHeight="1">
      <c r="A215" s="179"/>
      <c r="B215" s="184" t="s">
        <v>136</v>
      </c>
      <c r="C215" s="185" t="s">
        <v>137</v>
      </c>
      <c r="D215" s="186"/>
      <c r="E215" s="186"/>
      <c r="F215" s="192" t="s">
        <v>24</v>
      </c>
      <c r="G215" s="193"/>
      <c r="H215" s="193"/>
      <c r="I215" s="193">
        <f>'SO 01 01 Pol'!G55</f>
        <v>0</v>
      </c>
      <c r="J215" s="190" t="str">
        <f>IF(I222=0,"",I215/I222*100)</f>
        <v/>
      </c>
    </row>
    <row r="216" spans="1:10" ht="36.75" customHeight="1">
      <c r="A216" s="179"/>
      <c r="B216" s="184" t="s">
        <v>138</v>
      </c>
      <c r="C216" s="185" t="s">
        <v>139</v>
      </c>
      <c r="D216" s="186"/>
      <c r="E216" s="186"/>
      <c r="F216" s="192" t="s">
        <v>24</v>
      </c>
      <c r="G216" s="193"/>
      <c r="H216" s="193"/>
      <c r="I216" s="193">
        <f>'SO 01 01 Pol'!G58</f>
        <v>0</v>
      </c>
      <c r="J216" s="190" t="str">
        <f>IF(I222=0,"",I216/I222*100)</f>
        <v/>
      </c>
    </row>
    <row r="217" spans="1:10" ht="36.75" customHeight="1">
      <c r="A217" s="179"/>
      <c r="B217" s="184" t="s">
        <v>140</v>
      </c>
      <c r="C217" s="185" t="s">
        <v>141</v>
      </c>
      <c r="D217" s="186"/>
      <c r="E217" s="186"/>
      <c r="F217" s="192" t="s">
        <v>24</v>
      </c>
      <c r="G217" s="193"/>
      <c r="H217" s="193"/>
      <c r="I217" s="193">
        <f>'SO 04 01 Pol'!G8</f>
        <v>0</v>
      </c>
      <c r="J217" s="190" t="str">
        <f>IF(I222=0,"",I217/I222*100)</f>
        <v/>
      </c>
    </row>
    <row r="218" spans="1:10" ht="36.75" customHeight="1">
      <c r="A218" s="179"/>
      <c r="B218" s="184" t="s">
        <v>142</v>
      </c>
      <c r="C218" s="185" t="s">
        <v>143</v>
      </c>
      <c r="D218" s="186"/>
      <c r="E218" s="186"/>
      <c r="F218" s="192" t="s">
        <v>24</v>
      </c>
      <c r="G218" s="193"/>
      <c r="H218" s="193"/>
      <c r="I218" s="193">
        <f>'SO 01 01 Pol'!G66</f>
        <v>0</v>
      </c>
      <c r="J218" s="190" t="str">
        <f>IF(I222=0,"",I218/I222*100)</f>
        <v/>
      </c>
    </row>
    <row r="219" spans="1:10" ht="36.75" customHeight="1">
      <c r="A219" s="179"/>
      <c r="B219" s="184" t="s">
        <v>144</v>
      </c>
      <c r="C219" s="185" t="s">
        <v>145</v>
      </c>
      <c r="D219" s="186"/>
      <c r="E219" s="186"/>
      <c r="F219" s="192" t="s">
        <v>146</v>
      </c>
      <c r="G219" s="193"/>
      <c r="H219" s="193"/>
      <c r="I219" s="193">
        <f>'SO 01 01 Pol'!G72</f>
        <v>0</v>
      </c>
      <c r="J219" s="190" t="str">
        <f>IF(I222=0,"",I219/I222*100)</f>
        <v/>
      </c>
    </row>
    <row r="220" spans="1:10" ht="36.75" customHeight="1">
      <c r="A220" s="179"/>
      <c r="B220" s="184" t="s">
        <v>147</v>
      </c>
      <c r="C220" s="185" t="s">
        <v>27</v>
      </c>
      <c r="D220" s="186"/>
      <c r="E220" s="186"/>
      <c r="F220" s="192" t="s">
        <v>147</v>
      </c>
      <c r="G220" s="193"/>
      <c r="H220" s="193"/>
      <c r="I220" s="193">
        <f>'00 01 Naklady'!G8</f>
        <v>0</v>
      </c>
      <c r="J220" s="190" t="str">
        <f>IF(I222=0,"",I220/I222*100)</f>
        <v/>
      </c>
    </row>
    <row r="221" spans="1:10" ht="36.75" customHeight="1">
      <c r="A221" s="179"/>
      <c r="B221" s="184" t="s">
        <v>148</v>
      </c>
      <c r="C221" s="185" t="s">
        <v>28</v>
      </c>
      <c r="D221" s="186"/>
      <c r="E221" s="186"/>
      <c r="F221" s="192" t="s">
        <v>148</v>
      </c>
      <c r="G221" s="193"/>
      <c r="H221" s="193"/>
      <c r="I221" s="193">
        <f>'00 01 Naklady'!G16</f>
        <v>0</v>
      </c>
      <c r="J221" s="190" t="str">
        <f>IF(I222=0,"",I221/I222*100)</f>
        <v/>
      </c>
    </row>
    <row r="222" spans="1:10" ht="25.5" customHeight="1">
      <c r="A222" s="180"/>
      <c r="B222" s="187" t="s">
        <v>1</v>
      </c>
      <c r="C222" s="188"/>
      <c r="D222" s="189"/>
      <c r="E222" s="189"/>
      <c r="F222" s="194"/>
      <c r="G222" s="195"/>
      <c r="H222" s="195"/>
      <c r="I222" s="195">
        <f>SUM(I201:I221)</f>
        <v>0</v>
      </c>
      <c r="J222" s="191">
        <f>SUM(J201:J221)</f>
        <v>0</v>
      </c>
    </row>
    <row r="223" spans="1:10">
      <c r="F223" s="133"/>
      <c r="G223" s="133"/>
      <c r="H223" s="133"/>
      <c r="I223" s="133"/>
      <c r="J223" s="134"/>
    </row>
    <row r="224" spans="1:10">
      <c r="F224" s="133"/>
      <c r="G224" s="133"/>
      <c r="H224" s="133"/>
      <c r="I224" s="133"/>
      <c r="J224" s="134"/>
    </row>
    <row r="225" spans="6:10">
      <c r="F225" s="133"/>
      <c r="G225" s="133"/>
      <c r="H225" s="133"/>
      <c r="I225" s="133"/>
      <c r="J225" s="134"/>
    </row>
  </sheetData>
  <sheetProtection password="C71F"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64">
    <mergeCell ref="C219:E219"/>
    <mergeCell ref="C220:E220"/>
    <mergeCell ref="C221:E221"/>
    <mergeCell ref="C214:E214"/>
    <mergeCell ref="C215:E215"/>
    <mergeCell ref="C216:E216"/>
    <mergeCell ref="C217:E217"/>
    <mergeCell ref="C218:E218"/>
    <mergeCell ref="C209:E209"/>
    <mergeCell ref="C210:E210"/>
    <mergeCell ref="C211:E211"/>
    <mergeCell ref="C212:E212"/>
    <mergeCell ref="C213:E213"/>
    <mergeCell ref="C204:E204"/>
    <mergeCell ref="C205:E205"/>
    <mergeCell ref="C206:E206"/>
    <mergeCell ref="C207:E207"/>
    <mergeCell ref="C208:E208"/>
    <mergeCell ref="B194:J194"/>
    <mergeCell ref="B195:J195"/>
    <mergeCell ref="C201:E201"/>
    <mergeCell ref="C202:E202"/>
    <mergeCell ref="C203:E203"/>
    <mergeCell ref="B186:J186"/>
    <mergeCell ref="B188:J188"/>
    <mergeCell ref="B189:J189"/>
    <mergeCell ref="B191:J191"/>
    <mergeCell ref="B192:J192"/>
    <mergeCell ref="B177:J177"/>
    <mergeCell ref="B180:J180"/>
    <mergeCell ref="B182:J182"/>
    <mergeCell ref="B183:J183"/>
    <mergeCell ref="B184:J184"/>
    <mergeCell ref="B167:J167"/>
    <mergeCell ref="B168:J168"/>
    <mergeCell ref="B170:J170"/>
    <mergeCell ref="B171:J171"/>
    <mergeCell ref="B175:J175"/>
    <mergeCell ref="B160:J160"/>
    <mergeCell ref="B161:J161"/>
    <mergeCell ref="B163:J163"/>
    <mergeCell ref="B164:J164"/>
    <mergeCell ref="B165:J165"/>
    <mergeCell ref="B151:J151"/>
    <mergeCell ref="B153:J153"/>
    <mergeCell ref="B155:J155"/>
    <mergeCell ref="B156:J156"/>
    <mergeCell ref="B158:J158"/>
    <mergeCell ref="B144:J144"/>
    <mergeCell ref="B145:J145"/>
    <mergeCell ref="B147:J147"/>
    <mergeCell ref="B148:J148"/>
    <mergeCell ref="B150:J150"/>
    <mergeCell ref="B137:J137"/>
    <mergeCell ref="B138:J138"/>
    <mergeCell ref="B139:J139"/>
    <mergeCell ref="B140:J140"/>
    <mergeCell ref="B142:J142"/>
    <mergeCell ref="B129:J129"/>
    <mergeCell ref="B130:J130"/>
    <mergeCell ref="B132:J132"/>
    <mergeCell ref="B135:J135"/>
    <mergeCell ref="B136:J136"/>
    <mergeCell ref="B121:J121"/>
    <mergeCell ref="B123:J123"/>
    <mergeCell ref="B124:J124"/>
    <mergeCell ref="B125:J125"/>
    <mergeCell ref="B127:J127"/>
    <mergeCell ref="B113:J113"/>
    <mergeCell ref="B115:J115"/>
    <mergeCell ref="B117:J117"/>
    <mergeCell ref="B118:J118"/>
    <mergeCell ref="B120:J120"/>
    <mergeCell ref="B104:J104"/>
    <mergeCell ref="B106:J106"/>
    <mergeCell ref="B109:J109"/>
    <mergeCell ref="B111:J111"/>
    <mergeCell ref="B112:J112"/>
    <mergeCell ref="B94:J94"/>
    <mergeCell ref="B96:J96"/>
    <mergeCell ref="B97:J97"/>
    <mergeCell ref="B99:J99"/>
    <mergeCell ref="B100:J100"/>
    <mergeCell ref="B87:J87"/>
    <mergeCell ref="B89:J89"/>
    <mergeCell ref="B90:J90"/>
    <mergeCell ref="B92:J92"/>
    <mergeCell ref="B93:J93"/>
    <mergeCell ref="B79:J79"/>
    <mergeCell ref="B80:J80"/>
    <mergeCell ref="B82:J82"/>
    <mergeCell ref="B84:J84"/>
    <mergeCell ref="B85:J85"/>
    <mergeCell ref="B71:J71"/>
    <mergeCell ref="B73:J73"/>
    <mergeCell ref="B74:J74"/>
    <mergeCell ref="B76:J76"/>
    <mergeCell ref="B77:J77"/>
    <mergeCell ref="B65:J65"/>
    <mergeCell ref="B66:J66"/>
    <mergeCell ref="B67:J67"/>
    <mergeCell ref="B68:J68"/>
    <mergeCell ref="B69:J69"/>
    <mergeCell ref="B56:J56"/>
    <mergeCell ref="B58:J58"/>
    <mergeCell ref="B59:J59"/>
    <mergeCell ref="B61:J61"/>
    <mergeCell ref="B64:J64"/>
    <mergeCell ref="C49:E49"/>
    <mergeCell ref="C50:E50"/>
    <mergeCell ref="C51:E51"/>
    <mergeCell ref="B52:E52"/>
    <mergeCell ref="B54:J54"/>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95" max="16383" man="1"/>
  </rowBreaks>
  <legacyDrawing r:id="rId3"/>
</worksheet>
</file>

<file path=xl/worksheets/sheet3.xml><?xml version="1.0" encoding="utf-8"?>
<worksheet xmlns="http://schemas.openxmlformats.org/spreadsheetml/2006/main" xmlns:r="http://schemas.openxmlformats.org/officeDocument/2006/relationships">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3.2"/>
  <cols>
    <col min="1" max="1" width="4.33203125" style="3" customWidth="1"/>
    <col min="2" max="2" width="14.44140625" style="3" customWidth="1"/>
    <col min="3" max="3" width="38.33203125" style="7" customWidth="1"/>
    <col min="4" max="4" width="4.5546875" style="3" customWidth="1"/>
    <col min="5" max="5" width="10.5546875" style="3" customWidth="1"/>
    <col min="6" max="6" width="9.88671875" style="3" customWidth="1"/>
    <col min="7" max="7" width="12.6640625" style="3" customWidth="1"/>
    <col min="8" max="16384" width="9.109375" style="3"/>
  </cols>
  <sheetData>
    <row r="1" spans="1:7" ht="15.6">
      <c r="A1" s="107" t="s">
        <v>6</v>
      </c>
      <c r="B1" s="107"/>
      <c r="C1" s="108"/>
      <c r="D1" s="107"/>
      <c r="E1" s="107"/>
      <c r="F1" s="107"/>
      <c r="G1" s="107"/>
    </row>
    <row r="2" spans="1:7" ht="24.9" customHeight="1">
      <c r="A2" s="50" t="s">
        <v>7</v>
      </c>
      <c r="B2" s="49"/>
      <c r="C2" s="109"/>
      <c r="D2" s="109"/>
      <c r="E2" s="109"/>
      <c r="F2" s="109"/>
      <c r="G2" s="110"/>
    </row>
    <row r="3" spans="1:7" ht="24.9" customHeight="1">
      <c r="A3" s="50" t="s">
        <v>8</v>
      </c>
      <c r="B3" s="49"/>
      <c r="C3" s="109"/>
      <c r="D3" s="109"/>
      <c r="E3" s="109"/>
      <c r="F3" s="109"/>
      <c r="G3" s="110"/>
    </row>
    <row r="4" spans="1:7" ht="24.9" customHeight="1">
      <c r="A4" s="50" t="s">
        <v>9</v>
      </c>
      <c r="B4" s="49"/>
      <c r="C4" s="109"/>
      <c r="D4" s="109"/>
      <c r="E4" s="109"/>
      <c r="F4" s="109"/>
      <c r="G4" s="110"/>
    </row>
    <row r="5" spans="1:7">
      <c r="B5" s="4"/>
      <c r="C5" s="5"/>
      <c r="D5" s="6"/>
    </row>
  </sheetData>
  <sheetProtection password="C71F"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3.2" outlineLevelRow="1"/>
  <cols>
    <col min="1" max="1" width="3.44140625" customWidth="1"/>
    <col min="2" max="2" width="12.6640625" style="177" customWidth="1"/>
    <col min="3" max="3" width="63.33203125" style="177"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c r="A1" s="197" t="s">
        <v>149</v>
      </c>
      <c r="B1" s="197"/>
      <c r="C1" s="197"/>
      <c r="D1" s="197"/>
      <c r="E1" s="197"/>
      <c r="F1" s="197"/>
      <c r="G1" s="197"/>
      <c r="AG1" t="s">
        <v>150</v>
      </c>
    </row>
    <row r="2" spans="1:60" ht="25.05" customHeight="1">
      <c r="A2" s="198" t="s">
        <v>7</v>
      </c>
      <c r="B2" s="49" t="s">
        <v>44</v>
      </c>
      <c r="C2" s="201" t="s">
        <v>45</v>
      </c>
      <c r="D2" s="199"/>
      <c r="E2" s="199"/>
      <c r="F2" s="199"/>
      <c r="G2" s="200"/>
      <c r="AG2" t="s">
        <v>151</v>
      </c>
    </row>
    <row r="3" spans="1:60" ht="25.05" customHeight="1">
      <c r="A3" s="198" t="s">
        <v>8</v>
      </c>
      <c r="B3" s="49" t="s">
        <v>152</v>
      </c>
      <c r="C3" s="201" t="s">
        <v>153</v>
      </c>
      <c r="D3" s="199"/>
      <c r="E3" s="199"/>
      <c r="F3" s="199"/>
      <c r="G3" s="200"/>
      <c r="AC3" s="177" t="s">
        <v>154</v>
      </c>
      <c r="AG3" t="s">
        <v>155</v>
      </c>
    </row>
    <row r="4" spans="1:60" ht="25.05" customHeight="1">
      <c r="A4" s="202" t="s">
        <v>9</v>
      </c>
      <c r="B4" s="203" t="s">
        <v>48</v>
      </c>
      <c r="C4" s="204" t="s">
        <v>49</v>
      </c>
      <c r="D4" s="205"/>
      <c r="E4" s="205"/>
      <c r="F4" s="205"/>
      <c r="G4" s="206"/>
      <c r="AG4" t="s">
        <v>156</v>
      </c>
    </row>
    <row r="5" spans="1:60">
      <c r="D5" s="10"/>
    </row>
    <row r="6" spans="1:60" ht="39.6">
      <c r="A6" s="208" t="s">
        <v>157</v>
      </c>
      <c r="B6" s="210" t="s">
        <v>158</v>
      </c>
      <c r="C6" s="210" t="s">
        <v>159</v>
      </c>
      <c r="D6" s="209" t="s">
        <v>160</v>
      </c>
      <c r="E6" s="208" t="s">
        <v>161</v>
      </c>
      <c r="F6" s="207" t="s">
        <v>162</v>
      </c>
      <c r="G6" s="208" t="s">
        <v>29</v>
      </c>
      <c r="H6" s="211" t="s">
        <v>30</v>
      </c>
      <c r="I6" s="211" t="s">
        <v>163</v>
      </c>
      <c r="J6" s="211" t="s">
        <v>31</v>
      </c>
      <c r="K6" s="211" t="s">
        <v>164</v>
      </c>
      <c r="L6" s="211" t="s">
        <v>165</v>
      </c>
      <c r="M6" s="211" t="s">
        <v>166</v>
      </c>
      <c r="N6" s="211" t="s">
        <v>167</v>
      </c>
      <c r="O6" s="211" t="s">
        <v>168</v>
      </c>
      <c r="P6" s="211" t="s">
        <v>169</v>
      </c>
      <c r="Q6" s="211" t="s">
        <v>170</v>
      </c>
      <c r="R6" s="211" t="s">
        <v>171</v>
      </c>
      <c r="S6" s="211" t="s">
        <v>172</v>
      </c>
      <c r="T6" s="211" t="s">
        <v>173</v>
      </c>
      <c r="U6" s="211" t="s">
        <v>174</v>
      </c>
      <c r="V6" s="211" t="s">
        <v>175</v>
      </c>
      <c r="W6" s="211" t="s">
        <v>176</v>
      </c>
      <c r="X6" s="211" t="s">
        <v>177</v>
      </c>
    </row>
    <row r="7" spans="1:60" hidden="1">
      <c r="A7" s="3"/>
      <c r="B7" s="4"/>
      <c r="C7" s="4"/>
      <c r="D7" s="6"/>
      <c r="E7" s="213"/>
      <c r="F7" s="214"/>
      <c r="G7" s="214"/>
      <c r="H7" s="214"/>
      <c r="I7" s="214"/>
      <c r="J7" s="214"/>
      <c r="K7" s="214"/>
      <c r="L7" s="214"/>
      <c r="M7" s="214"/>
      <c r="N7" s="214"/>
      <c r="O7" s="214"/>
      <c r="P7" s="214"/>
      <c r="Q7" s="214"/>
      <c r="R7" s="214"/>
      <c r="S7" s="214"/>
      <c r="T7" s="214"/>
      <c r="U7" s="214"/>
      <c r="V7" s="214"/>
      <c r="W7" s="214"/>
      <c r="X7" s="214"/>
    </row>
    <row r="8" spans="1:60">
      <c r="A8" s="223" t="s">
        <v>178</v>
      </c>
      <c r="B8" s="224" t="s">
        <v>147</v>
      </c>
      <c r="C8" s="244" t="s">
        <v>27</v>
      </c>
      <c r="D8" s="225"/>
      <c r="E8" s="226"/>
      <c r="F8" s="227"/>
      <c r="G8" s="227">
        <f>SUMIF(AG9:AG15,"&lt;&gt;NOR",G9:G15)</f>
        <v>0</v>
      </c>
      <c r="H8" s="227"/>
      <c r="I8" s="227">
        <f>SUM(I9:I15)</f>
        <v>0</v>
      </c>
      <c r="J8" s="227"/>
      <c r="K8" s="227">
        <f>SUM(K9:K15)</f>
        <v>0</v>
      </c>
      <c r="L8" s="227"/>
      <c r="M8" s="227">
        <f>SUM(M9:M15)</f>
        <v>0</v>
      </c>
      <c r="N8" s="227"/>
      <c r="O8" s="227">
        <f>SUM(O9:O15)</f>
        <v>0</v>
      </c>
      <c r="P8" s="227"/>
      <c r="Q8" s="227">
        <f>SUM(Q9:Q15)</f>
        <v>0</v>
      </c>
      <c r="R8" s="227"/>
      <c r="S8" s="227"/>
      <c r="T8" s="228"/>
      <c r="U8" s="222"/>
      <c r="V8" s="222">
        <f>SUM(V9:V15)</f>
        <v>0</v>
      </c>
      <c r="W8" s="222"/>
      <c r="X8" s="222"/>
      <c r="AG8" t="s">
        <v>179</v>
      </c>
    </row>
    <row r="9" spans="1:60" outlineLevel="1">
      <c r="A9" s="236">
        <v>1</v>
      </c>
      <c r="B9" s="237" t="s">
        <v>180</v>
      </c>
      <c r="C9" s="245" t="s">
        <v>181</v>
      </c>
      <c r="D9" s="238" t="s">
        <v>182</v>
      </c>
      <c r="E9" s="239">
        <v>1</v>
      </c>
      <c r="F9" s="240"/>
      <c r="G9" s="241">
        <f>ROUND(E9*F9,2)</f>
        <v>0</v>
      </c>
      <c r="H9" s="240"/>
      <c r="I9" s="241">
        <f>ROUND(E9*H9,2)</f>
        <v>0</v>
      </c>
      <c r="J9" s="240"/>
      <c r="K9" s="241">
        <f>ROUND(E9*J9,2)</f>
        <v>0</v>
      </c>
      <c r="L9" s="241">
        <v>21</v>
      </c>
      <c r="M9" s="241">
        <f>G9*(1+L9/100)</f>
        <v>0</v>
      </c>
      <c r="N9" s="241">
        <v>0</v>
      </c>
      <c r="O9" s="241">
        <f>ROUND(E9*N9,2)</f>
        <v>0</v>
      </c>
      <c r="P9" s="241">
        <v>0</v>
      </c>
      <c r="Q9" s="241">
        <f>ROUND(E9*P9,2)</f>
        <v>0</v>
      </c>
      <c r="R9" s="241"/>
      <c r="S9" s="241" t="s">
        <v>183</v>
      </c>
      <c r="T9" s="242" t="s">
        <v>184</v>
      </c>
      <c r="U9" s="221">
        <v>0</v>
      </c>
      <c r="V9" s="221">
        <f>ROUND(E9*U9,2)</f>
        <v>0</v>
      </c>
      <c r="W9" s="221"/>
      <c r="X9" s="221" t="s">
        <v>49</v>
      </c>
      <c r="Y9" s="212"/>
      <c r="Z9" s="212"/>
      <c r="AA9" s="212"/>
      <c r="AB9" s="212"/>
      <c r="AC9" s="212"/>
      <c r="AD9" s="212"/>
      <c r="AE9" s="212"/>
      <c r="AF9" s="212"/>
      <c r="AG9" s="212" t="s">
        <v>185</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c r="A10" s="236">
        <v>2</v>
      </c>
      <c r="B10" s="237" t="s">
        <v>186</v>
      </c>
      <c r="C10" s="245" t="s">
        <v>187</v>
      </c>
      <c r="D10" s="238" t="s">
        <v>182</v>
      </c>
      <c r="E10" s="239">
        <v>1</v>
      </c>
      <c r="F10" s="240"/>
      <c r="G10" s="241">
        <f>ROUND(E10*F10,2)</f>
        <v>0</v>
      </c>
      <c r="H10" s="240"/>
      <c r="I10" s="241">
        <f>ROUND(E10*H10,2)</f>
        <v>0</v>
      </c>
      <c r="J10" s="240"/>
      <c r="K10" s="241">
        <f>ROUND(E10*J10,2)</f>
        <v>0</v>
      </c>
      <c r="L10" s="241">
        <v>21</v>
      </c>
      <c r="M10" s="241">
        <f>G10*(1+L10/100)</f>
        <v>0</v>
      </c>
      <c r="N10" s="241">
        <v>0</v>
      </c>
      <c r="O10" s="241">
        <f>ROUND(E10*N10,2)</f>
        <v>0</v>
      </c>
      <c r="P10" s="241">
        <v>0</v>
      </c>
      <c r="Q10" s="241">
        <f>ROUND(E10*P10,2)</f>
        <v>0</v>
      </c>
      <c r="R10" s="241"/>
      <c r="S10" s="241" t="s">
        <v>183</v>
      </c>
      <c r="T10" s="242" t="s">
        <v>184</v>
      </c>
      <c r="U10" s="221">
        <v>0</v>
      </c>
      <c r="V10" s="221">
        <f>ROUND(E10*U10,2)</f>
        <v>0</v>
      </c>
      <c r="W10" s="221"/>
      <c r="X10" s="221" t="s">
        <v>49</v>
      </c>
      <c r="Y10" s="212"/>
      <c r="Z10" s="212"/>
      <c r="AA10" s="212"/>
      <c r="AB10" s="212"/>
      <c r="AC10" s="212"/>
      <c r="AD10" s="212"/>
      <c r="AE10" s="212"/>
      <c r="AF10" s="212"/>
      <c r="AG10" s="212" t="s">
        <v>185</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c r="A11" s="236">
        <v>3</v>
      </c>
      <c r="B11" s="237" t="s">
        <v>188</v>
      </c>
      <c r="C11" s="245" t="s">
        <v>189</v>
      </c>
      <c r="D11" s="238" t="s">
        <v>182</v>
      </c>
      <c r="E11" s="239">
        <v>1</v>
      </c>
      <c r="F11" s="240"/>
      <c r="G11" s="241">
        <f>ROUND(E11*F11,2)</f>
        <v>0</v>
      </c>
      <c r="H11" s="240"/>
      <c r="I11" s="241">
        <f>ROUND(E11*H11,2)</f>
        <v>0</v>
      </c>
      <c r="J11" s="240"/>
      <c r="K11" s="241">
        <f>ROUND(E11*J11,2)</f>
        <v>0</v>
      </c>
      <c r="L11" s="241">
        <v>21</v>
      </c>
      <c r="M11" s="241">
        <f>G11*(1+L11/100)</f>
        <v>0</v>
      </c>
      <c r="N11" s="241">
        <v>0</v>
      </c>
      <c r="O11" s="241">
        <f>ROUND(E11*N11,2)</f>
        <v>0</v>
      </c>
      <c r="P11" s="241">
        <v>0</v>
      </c>
      <c r="Q11" s="241">
        <f>ROUND(E11*P11,2)</f>
        <v>0</v>
      </c>
      <c r="R11" s="241"/>
      <c r="S11" s="241" t="s">
        <v>183</v>
      </c>
      <c r="T11" s="242" t="s">
        <v>184</v>
      </c>
      <c r="U11" s="221">
        <v>0</v>
      </c>
      <c r="V11" s="221">
        <f>ROUND(E11*U11,2)</f>
        <v>0</v>
      </c>
      <c r="W11" s="221"/>
      <c r="X11" s="221" t="s">
        <v>49</v>
      </c>
      <c r="Y11" s="212"/>
      <c r="Z11" s="212"/>
      <c r="AA11" s="212"/>
      <c r="AB11" s="212"/>
      <c r="AC11" s="212"/>
      <c r="AD11" s="212"/>
      <c r="AE11" s="212"/>
      <c r="AF11" s="212"/>
      <c r="AG11" s="212" t="s">
        <v>185</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c r="A12" s="236">
        <v>4</v>
      </c>
      <c r="B12" s="237" t="s">
        <v>190</v>
      </c>
      <c r="C12" s="245" t="s">
        <v>191</v>
      </c>
      <c r="D12" s="238" t="s">
        <v>182</v>
      </c>
      <c r="E12" s="239">
        <v>1</v>
      </c>
      <c r="F12" s="240"/>
      <c r="G12" s="241">
        <f>ROUND(E12*F12,2)</f>
        <v>0</v>
      </c>
      <c r="H12" s="240"/>
      <c r="I12" s="241">
        <f>ROUND(E12*H12,2)</f>
        <v>0</v>
      </c>
      <c r="J12" s="240"/>
      <c r="K12" s="241">
        <f>ROUND(E12*J12,2)</f>
        <v>0</v>
      </c>
      <c r="L12" s="241">
        <v>21</v>
      </c>
      <c r="M12" s="241">
        <f>G12*(1+L12/100)</f>
        <v>0</v>
      </c>
      <c r="N12" s="241">
        <v>0</v>
      </c>
      <c r="O12" s="241">
        <f>ROUND(E12*N12,2)</f>
        <v>0</v>
      </c>
      <c r="P12" s="241">
        <v>0</v>
      </c>
      <c r="Q12" s="241">
        <f>ROUND(E12*P12,2)</f>
        <v>0</v>
      </c>
      <c r="R12" s="241"/>
      <c r="S12" s="241" t="s">
        <v>183</v>
      </c>
      <c r="T12" s="242" t="s">
        <v>184</v>
      </c>
      <c r="U12" s="221">
        <v>0</v>
      </c>
      <c r="V12" s="221">
        <f>ROUND(E12*U12,2)</f>
        <v>0</v>
      </c>
      <c r="W12" s="221"/>
      <c r="X12" s="221" t="s">
        <v>49</v>
      </c>
      <c r="Y12" s="212"/>
      <c r="Z12" s="212"/>
      <c r="AA12" s="212"/>
      <c r="AB12" s="212"/>
      <c r="AC12" s="212"/>
      <c r="AD12" s="212"/>
      <c r="AE12" s="212"/>
      <c r="AF12" s="212"/>
      <c r="AG12" s="212" t="s">
        <v>185</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c r="A13" s="236">
        <v>5</v>
      </c>
      <c r="B13" s="237" t="s">
        <v>192</v>
      </c>
      <c r="C13" s="245" t="s">
        <v>193</v>
      </c>
      <c r="D13" s="238" t="s">
        <v>182</v>
      </c>
      <c r="E13" s="239">
        <v>1</v>
      </c>
      <c r="F13" s="240"/>
      <c r="G13" s="241">
        <f>ROUND(E13*F13,2)</f>
        <v>0</v>
      </c>
      <c r="H13" s="240"/>
      <c r="I13" s="241">
        <f>ROUND(E13*H13,2)</f>
        <v>0</v>
      </c>
      <c r="J13" s="240"/>
      <c r="K13" s="241">
        <f>ROUND(E13*J13,2)</f>
        <v>0</v>
      </c>
      <c r="L13" s="241">
        <v>21</v>
      </c>
      <c r="M13" s="241">
        <f>G13*(1+L13/100)</f>
        <v>0</v>
      </c>
      <c r="N13" s="241">
        <v>0</v>
      </c>
      <c r="O13" s="241">
        <f>ROUND(E13*N13,2)</f>
        <v>0</v>
      </c>
      <c r="P13" s="241">
        <v>0</v>
      </c>
      <c r="Q13" s="241">
        <f>ROUND(E13*P13,2)</f>
        <v>0</v>
      </c>
      <c r="R13" s="241"/>
      <c r="S13" s="241" t="s">
        <v>183</v>
      </c>
      <c r="T13" s="242" t="s">
        <v>184</v>
      </c>
      <c r="U13" s="221">
        <v>0</v>
      </c>
      <c r="V13" s="221">
        <f>ROUND(E13*U13,2)</f>
        <v>0</v>
      </c>
      <c r="W13" s="221"/>
      <c r="X13" s="221" t="s">
        <v>49</v>
      </c>
      <c r="Y13" s="212"/>
      <c r="Z13" s="212"/>
      <c r="AA13" s="212"/>
      <c r="AB13" s="212"/>
      <c r="AC13" s="212"/>
      <c r="AD13" s="212"/>
      <c r="AE13" s="212"/>
      <c r="AF13" s="212"/>
      <c r="AG13" s="212" t="s">
        <v>185</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c r="A14" s="236">
        <v>6</v>
      </c>
      <c r="B14" s="237" t="s">
        <v>194</v>
      </c>
      <c r="C14" s="245" t="s">
        <v>195</v>
      </c>
      <c r="D14" s="238" t="s">
        <v>182</v>
      </c>
      <c r="E14" s="239">
        <v>1</v>
      </c>
      <c r="F14" s="240"/>
      <c r="G14" s="241">
        <f>ROUND(E14*F14,2)</f>
        <v>0</v>
      </c>
      <c r="H14" s="240"/>
      <c r="I14" s="241">
        <f>ROUND(E14*H14,2)</f>
        <v>0</v>
      </c>
      <c r="J14" s="240"/>
      <c r="K14" s="241">
        <f>ROUND(E14*J14,2)</f>
        <v>0</v>
      </c>
      <c r="L14" s="241">
        <v>21</v>
      </c>
      <c r="M14" s="241">
        <f>G14*(1+L14/100)</f>
        <v>0</v>
      </c>
      <c r="N14" s="241">
        <v>0</v>
      </c>
      <c r="O14" s="241">
        <f>ROUND(E14*N14,2)</f>
        <v>0</v>
      </c>
      <c r="P14" s="241">
        <v>0</v>
      </c>
      <c r="Q14" s="241">
        <f>ROUND(E14*P14,2)</f>
        <v>0</v>
      </c>
      <c r="R14" s="241"/>
      <c r="S14" s="241" t="s">
        <v>183</v>
      </c>
      <c r="T14" s="242" t="s">
        <v>184</v>
      </c>
      <c r="U14" s="221">
        <v>0</v>
      </c>
      <c r="V14" s="221">
        <f>ROUND(E14*U14,2)</f>
        <v>0</v>
      </c>
      <c r="W14" s="221"/>
      <c r="X14" s="221" t="s">
        <v>49</v>
      </c>
      <c r="Y14" s="212"/>
      <c r="Z14" s="212"/>
      <c r="AA14" s="212"/>
      <c r="AB14" s="212"/>
      <c r="AC14" s="212"/>
      <c r="AD14" s="212"/>
      <c r="AE14" s="212"/>
      <c r="AF14" s="212"/>
      <c r="AG14" s="212" t="s">
        <v>185</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c r="A15" s="236">
        <v>7</v>
      </c>
      <c r="B15" s="237" t="s">
        <v>196</v>
      </c>
      <c r="C15" s="245" t="s">
        <v>197</v>
      </c>
      <c r="D15" s="238" t="s">
        <v>182</v>
      </c>
      <c r="E15" s="239">
        <v>1</v>
      </c>
      <c r="F15" s="240"/>
      <c r="G15" s="241">
        <f>ROUND(E15*F15,2)</f>
        <v>0</v>
      </c>
      <c r="H15" s="240"/>
      <c r="I15" s="241">
        <f>ROUND(E15*H15,2)</f>
        <v>0</v>
      </c>
      <c r="J15" s="240"/>
      <c r="K15" s="241">
        <f>ROUND(E15*J15,2)</f>
        <v>0</v>
      </c>
      <c r="L15" s="241">
        <v>21</v>
      </c>
      <c r="M15" s="241">
        <f>G15*(1+L15/100)</f>
        <v>0</v>
      </c>
      <c r="N15" s="241">
        <v>0</v>
      </c>
      <c r="O15" s="241">
        <f>ROUND(E15*N15,2)</f>
        <v>0</v>
      </c>
      <c r="P15" s="241">
        <v>0</v>
      </c>
      <c r="Q15" s="241">
        <f>ROUND(E15*P15,2)</f>
        <v>0</v>
      </c>
      <c r="R15" s="241"/>
      <c r="S15" s="241" t="s">
        <v>183</v>
      </c>
      <c r="T15" s="242" t="s">
        <v>184</v>
      </c>
      <c r="U15" s="221">
        <v>0</v>
      </c>
      <c r="V15" s="221">
        <f>ROUND(E15*U15,2)</f>
        <v>0</v>
      </c>
      <c r="W15" s="221"/>
      <c r="X15" s="221" t="s">
        <v>49</v>
      </c>
      <c r="Y15" s="212"/>
      <c r="Z15" s="212"/>
      <c r="AA15" s="212"/>
      <c r="AB15" s="212"/>
      <c r="AC15" s="212"/>
      <c r="AD15" s="212"/>
      <c r="AE15" s="212"/>
      <c r="AF15" s="212"/>
      <c r="AG15" s="212" t="s">
        <v>185</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c r="A16" s="223" t="s">
        <v>178</v>
      </c>
      <c r="B16" s="224" t="s">
        <v>148</v>
      </c>
      <c r="C16" s="244" t="s">
        <v>28</v>
      </c>
      <c r="D16" s="225"/>
      <c r="E16" s="226"/>
      <c r="F16" s="227"/>
      <c r="G16" s="227">
        <f>SUMIF(AG17:AG21,"&lt;&gt;NOR",G17:G21)</f>
        <v>0</v>
      </c>
      <c r="H16" s="227"/>
      <c r="I16" s="227">
        <f>SUM(I17:I21)</f>
        <v>0</v>
      </c>
      <c r="J16" s="227"/>
      <c r="K16" s="227">
        <f>SUM(K17:K21)</f>
        <v>0</v>
      </c>
      <c r="L16" s="227"/>
      <c r="M16" s="227">
        <f>SUM(M17:M21)</f>
        <v>0</v>
      </c>
      <c r="N16" s="227"/>
      <c r="O16" s="227">
        <f>SUM(O17:O21)</f>
        <v>0</v>
      </c>
      <c r="P16" s="227"/>
      <c r="Q16" s="227">
        <f>SUM(Q17:Q21)</f>
        <v>0</v>
      </c>
      <c r="R16" s="227"/>
      <c r="S16" s="227"/>
      <c r="T16" s="228"/>
      <c r="U16" s="222"/>
      <c r="V16" s="222">
        <f>SUM(V17:V21)</f>
        <v>0</v>
      </c>
      <c r="W16" s="222"/>
      <c r="X16" s="222"/>
      <c r="AG16" t="s">
        <v>179</v>
      </c>
    </row>
    <row r="17" spans="1:60" outlineLevel="1">
      <c r="A17" s="236">
        <v>8</v>
      </c>
      <c r="B17" s="237" t="s">
        <v>198</v>
      </c>
      <c r="C17" s="245" t="s">
        <v>199</v>
      </c>
      <c r="D17" s="238" t="s">
        <v>182</v>
      </c>
      <c r="E17" s="239">
        <v>1</v>
      </c>
      <c r="F17" s="240"/>
      <c r="G17" s="241">
        <f>ROUND(E17*F17,2)</f>
        <v>0</v>
      </c>
      <c r="H17" s="240"/>
      <c r="I17" s="241">
        <f>ROUND(E17*H17,2)</f>
        <v>0</v>
      </c>
      <c r="J17" s="240"/>
      <c r="K17" s="241">
        <f>ROUND(E17*J17,2)</f>
        <v>0</v>
      </c>
      <c r="L17" s="241">
        <v>21</v>
      </c>
      <c r="M17" s="241">
        <f>G17*(1+L17/100)</f>
        <v>0</v>
      </c>
      <c r="N17" s="241">
        <v>0</v>
      </c>
      <c r="O17" s="241">
        <f>ROUND(E17*N17,2)</f>
        <v>0</v>
      </c>
      <c r="P17" s="241">
        <v>0</v>
      </c>
      <c r="Q17" s="241">
        <f>ROUND(E17*P17,2)</f>
        <v>0</v>
      </c>
      <c r="R17" s="241"/>
      <c r="S17" s="241" t="s">
        <v>183</v>
      </c>
      <c r="T17" s="242" t="s">
        <v>184</v>
      </c>
      <c r="U17" s="221">
        <v>0</v>
      </c>
      <c r="V17" s="221">
        <f>ROUND(E17*U17,2)</f>
        <v>0</v>
      </c>
      <c r="W17" s="221"/>
      <c r="X17" s="221" t="s">
        <v>49</v>
      </c>
      <c r="Y17" s="212"/>
      <c r="Z17" s="212"/>
      <c r="AA17" s="212"/>
      <c r="AB17" s="212"/>
      <c r="AC17" s="212"/>
      <c r="AD17" s="212"/>
      <c r="AE17" s="212"/>
      <c r="AF17" s="212"/>
      <c r="AG17" s="212" t="s">
        <v>185</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c r="A18" s="236">
        <v>9</v>
      </c>
      <c r="B18" s="237" t="s">
        <v>200</v>
      </c>
      <c r="C18" s="245" t="s">
        <v>201</v>
      </c>
      <c r="D18" s="238" t="s">
        <v>182</v>
      </c>
      <c r="E18" s="239">
        <v>1</v>
      </c>
      <c r="F18" s="240"/>
      <c r="G18" s="241">
        <f>ROUND(E18*F18,2)</f>
        <v>0</v>
      </c>
      <c r="H18" s="240"/>
      <c r="I18" s="241">
        <f>ROUND(E18*H18,2)</f>
        <v>0</v>
      </c>
      <c r="J18" s="240"/>
      <c r="K18" s="241">
        <f>ROUND(E18*J18,2)</f>
        <v>0</v>
      </c>
      <c r="L18" s="241">
        <v>21</v>
      </c>
      <c r="M18" s="241">
        <f>G18*(1+L18/100)</f>
        <v>0</v>
      </c>
      <c r="N18" s="241">
        <v>0</v>
      </c>
      <c r="O18" s="241">
        <f>ROUND(E18*N18,2)</f>
        <v>0</v>
      </c>
      <c r="P18" s="241">
        <v>0</v>
      </c>
      <c r="Q18" s="241">
        <f>ROUND(E18*P18,2)</f>
        <v>0</v>
      </c>
      <c r="R18" s="241"/>
      <c r="S18" s="241" t="s">
        <v>183</v>
      </c>
      <c r="T18" s="242" t="s">
        <v>184</v>
      </c>
      <c r="U18" s="221">
        <v>0</v>
      </c>
      <c r="V18" s="221">
        <f>ROUND(E18*U18,2)</f>
        <v>0</v>
      </c>
      <c r="W18" s="221"/>
      <c r="X18" s="221" t="s">
        <v>49</v>
      </c>
      <c r="Y18" s="212"/>
      <c r="Z18" s="212"/>
      <c r="AA18" s="212"/>
      <c r="AB18" s="212"/>
      <c r="AC18" s="212"/>
      <c r="AD18" s="212"/>
      <c r="AE18" s="212"/>
      <c r="AF18" s="212"/>
      <c r="AG18" s="212" t="s">
        <v>185</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c r="A19" s="236">
        <v>10</v>
      </c>
      <c r="B19" s="237" t="s">
        <v>202</v>
      </c>
      <c r="C19" s="245" t="s">
        <v>203</v>
      </c>
      <c r="D19" s="238" t="s">
        <v>182</v>
      </c>
      <c r="E19" s="239">
        <v>1</v>
      </c>
      <c r="F19" s="240"/>
      <c r="G19" s="241">
        <f>ROUND(E19*F19,2)</f>
        <v>0</v>
      </c>
      <c r="H19" s="240"/>
      <c r="I19" s="241">
        <f>ROUND(E19*H19,2)</f>
        <v>0</v>
      </c>
      <c r="J19" s="240"/>
      <c r="K19" s="241">
        <f>ROUND(E19*J19,2)</f>
        <v>0</v>
      </c>
      <c r="L19" s="241">
        <v>21</v>
      </c>
      <c r="M19" s="241">
        <f>G19*(1+L19/100)</f>
        <v>0</v>
      </c>
      <c r="N19" s="241">
        <v>0</v>
      </c>
      <c r="O19" s="241">
        <f>ROUND(E19*N19,2)</f>
        <v>0</v>
      </c>
      <c r="P19" s="241">
        <v>0</v>
      </c>
      <c r="Q19" s="241">
        <f>ROUND(E19*P19,2)</f>
        <v>0</v>
      </c>
      <c r="R19" s="241"/>
      <c r="S19" s="241" t="s">
        <v>183</v>
      </c>
      <c r="T19" s="242" t="s">
        <v>184</v>
      </c>
      <c r="U19" s="221">
        <v>0</v>
      </c>
      <c r="V19" s="221">
        <f>ROUND(E19*U19,2)</f>
        <v>0</v>
      </c>
      <c r="W19" s="221"/>
      <c r="X19" s="221" t="s">
        <v>49</v>
      </c>
      <c r="Y19" s="212"/>
      <c r="Z19" s="212"/>
      <c r="AA19" s="212"/>
      <c r="AB19" s="212"/>
      <c r="AC19" s="212"/>
      <c r="AD19" s="212"/>
      <c r="AE19" s="212"/>
      <c r="AF19" s="212"/>
      <c r="AG19" s="212" t="s">
        <v>185</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c r="A20" s="236">
        <v>11</v>
      </c>
      <c r="B20" s="237" t="s">
        <v>204</v>
      </c>
      <c r="C20" s="245" t="s">
        <v>205</v>
      </c>
      <c r="D20" s="238" t="s">
        <v>182</v>
      </c>
      <c r="E20" s="239">
        <v>1</v>
      </c>
      <c r="F20" s="240"/>
      <c r="G20" s="241">
        <f>ROUND(E20*F20,2)</f>
        <v>0</v>
      </c>
      <c r="H20" s="240"/>
      <c r="I20" s="241">
        <f>ROUND(E20*H20,2)</f>
        <v>0</v>
      </c>
      <c r="J20" s="240"/>
      <c r="K20" s="241">
        <f>ROUND(E20*J20,2)</f>
        <v>0</v>
      </c>
      <c r="L20" s="241">
        <v>21</v>
      </c>
      <c r="M20" s="241">
        <f>G20*(1+L20/100)</f>
        <v>0</v>
      </c>
      <c r="N20" s="241">
        <v>0</v>
      </c>
      <c r="O20" s="241">
        <f>ROUND(E20*N20,2)</f>
        <v>0</v>
      </c>
      <c r="P20" s="241">
        <v>0</v>
      </c>
      <c r="Q20" s="241">
        <f>ROUND(E20*P20,2)</f>
        <v>0</v>
      </c>
      <c r="R20" s="241"/>
      <c r="S20" s="241" t="s">
        <v>183</v>
      </c>
      <c r="T20" s="242" t="s">
        <v>184</v>
      </c>
      <c r="U20" s="221">
        <v>0</v>
      </c>
      <c r="V20" s="221">
        <f>ROUND(E20*U20,2)</f>
        <v>0</v>
      </c>
      <c r="W20" s="221"/>
      <c r="X20" s="221" t="s">
        <v>49</v>
      </c>
      <c r="Y20" s="212"/>
      <c r="Z20" s="212"/>
      <c r="AA20" s="212"/>
      <c r="AB20" s="212"/>
      <c r="AC20" s="212"/>
      <c r="AD20" s="212"/>
      <c r="AE20" s="212"/>
      <c r="AF20" s="212"/>
      <c r="AG20" s="212" t="s">
        <v>185</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c r="A21" s="229">
        <v>12</v>
      </c>
      <c r="B21" s="230" t="s">
        <v>206</v>
      </c>
      <c r="C21" s="246" t="s">
        <v>207</v>
      </c>
      <c r="D21" s="231" t="s">
        <v>182</v>
      </c>
      <c r="E21" s="232">
        <v>1</v>
      </c>
      <c r="F21" s="233"/>
      <c r="G21" s="234">
        <f>ROUND(E21*F21,2)</f>
        <v>0</v>
      </c>
      <c r="H21" s="233"/>
      <c r="I21" s="234">
        <f>ROUND(E21*H21,2)</f>
        <v>0</v>
      </c>
      <c r="J21" s="233"/>
      <c r="K21" s="234">
        <f>ROUND(E21*J21,2)</f>
        <v>0</v>
      </c>
      <c r="L21" s="234">
        <v>21</v>
      </c>
      <c r="M21" s="234">
        <f>G21*(1+L21/100)</f>
        <v>0</v>
      </c>
      <c r="N21" s="234">
        <v>0</v>
      </c>
      <c r="O21" s="234">
        <f>ROUND(E21*N21,2)</f>
        <v>0</v>
      </c>
      <c r="P21" s="234">
        <v>0</v>
      </c>
      <c r="Q21" s="234">
        <f>ROUND(E21*P21,2)</f>
        <v>0</v>
      </c>
      <c r="R21" s="234"/>
      <c r="S21" s="234" t="s">
        <v>183</v>
      </c>
      <c r="T21" s="235" t="s">
        <v>184</v>
      </c>
      <c r="U21" s="221">
        <v>0</v>
      </c>
      <c r="V21" s="221">
        <f>ROUND(E21*U21,2)</f>
        <v>0</v>
      </c>
      <c r="W21" s="221"/>
      <c r="X21" s="221" t="s">
        <v>49</v>
      </c>
      <c r="Y21" s="212"/>
      <c r="Z21" s="212"/>
      <c r="AA21" s="212"/>
      <c r="AB21" s="212"/>
      <c r="AC21" s="212"/>
      <c r="AD21" s="212"/>
      <c r="AE21" s="212"/>
      <c r="AF21" s="212"/>
      <c r="AG21" s="212" t="s">
        <v>185</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c r="A22" s="3"/>
      <c r="B22" s="4"/>
      <c r="C22" s="247"/>
      <c r="D22" s="6"/>
      <c r="E22" s="3"/>
      <c r="F22" s="3"/>
      <c r="G22" s="3"/>
      <c r="H22" s="3"/>
      <c r="I22" s="3"/>
      <c r="J22" s="3"/>
      <c r="K22" s="3"/>
      <c r="L22" s="3"/>
      <c r="M22" s="3"/>
      <c r="N22" s="3"/>
      <c r="O22" s="3"/>
      <c r="P22" s="3"/>
      <c r="Q22" s="3"/>
      <c r="R22" s="3"/>
      <c r="S22" s="3"/>
      <c r="T22" s="3"/>
      <c r="U22" s="3"/>
      <c r="V22" s="3"/>
      <c r="W22" s="3"/>
      <c r="X22" s="3"/>
      <c r="AE22">
        <v>15</v>
      </c>
      <c r="AF22">
        <v>21</v>
      </c>
      <c r="AG22" t="s">
        <v>165</v>
      </c>
    </row>
    <row r="23" spans="1:60">
      <c r="A23" s="215"/>
      <c r="B23" s="216" t="s">
        <v>29</v>
      </c>
      <c r="C23" s="248"/>
      <c r="D23" s="217"/>
      <c r="E23" s="218"/>
      <c r="F23" s="218"/>
      <c r="G23" s="243">
        <f>G8+G16</f>
        <v>0</v>
      </c>
      <c r="H23" s="3"/>
      <c r="I23" s="3"/>
      <c r="J23" s="3"/>
      <c r="K23" s="3"/>
      <c r="L23" s="3"/>
      <c r="M23" s="3"/>
      <c r="N23" s="3"/>
      <c r="O23" s="3"/>
      <c r="P23" s="3"/>
      <c r="Q23" s="3"/>
      <c r="R23" s="3"/>
      <c r="S23" s="3"/>
      <c r="T23" s="3"/>
      <c r="U23" s="3"/>
      <c r="V23" s="3"/>
      <c r="W23" s="3"/>
      <c r="X23" s="3"/>
      <c r="AE23">
        <f>SUMIF(L7:L21,AE22,G7:G21)</f>
        <v>0</v>
      </c>
      <c r="AF23">
        <f>SUMIF(L7:L21,AF22,G7:G21)</f>
        <v>0</v>
      </c>
      <c r="AG23" t="s">
        <v>208</v>
      </c>
    </row>
    <row r="24" spans="1:60">
      <c r="C24" s="249"/>
      <c r="D24" s="10"/>
      <c r="AG24" t="s">
        <v>209</v>
      </c>
    </row>
    <row r="25" spans="1:60">
      <c r="D25" s="10"/>
    </row>
    <row r="26" spans="1:60">
      <c r="D26" s="10"/>
    </row>
    <row r="27" spans="1:60">
      <c r="D27" s="10"/>
    </row>
    <row r="28" spans="1:60">
      <c r="D28" s="10"/>
    </row>
    <row r="29" spans="1:60">
      <c r="D29" s="10"/>
    </row>
    <row r="30" spans="1:60">
      <c r="D30" s="10"/>
    </row>
    <row r="31" spans="1:60">
      <c r="D31" s="10"/>
    </row>
    <row r="32" spans="1:60">
      <c r="D32" s="10"/>
    </row>
    <row r="33" spans="4:4">
      <c r="D33" s="10"/>
    </row>
    <row r="34" spans="4:4">
      <c r="D34" s="10"/>
    </row>
    <row r="35" spans="4:4">
      <c r="D35" s="10"/>
    </row>
    <row r="36" spans="4:4">
      <c r="D36" s="10"/>
    </row>
    <row r="37" spans="4:4">
      <c r="D37" s="10"/>
    </row>
    <row r="38" spans="4:4">
      <c r="D38" s="10"/>
    </row>
    <row r="39" spans="4:4">
      <c r="D39" s="10"/>
    </row>
    <row r="40" spans="4:4">
      <c r="D40" s="10"/>
    </row>
    <row r="41" spans="4:4">
      <c r="D41" s="10"/>
    </row>
    <row r="42" spans="4:4">
      <c r="D42" s="10"/>
    </row>
    <row r="43" spans="4:4">
      <c r="D43" s="10"/>
    </row>
    <row r="44" spans="4:4">
      <c r="D44" s="10"/>
    </row>
    <row r="45" spans="4:4">
      <c r="D45" s="10"/>
    </row>
    <row r="46" spans="4:4">
      <c r="D46" s="10"/>
    </row>
    <row r="47" spans="4:4">
      <c r="D47" s="10"/>
    </row>
    <row r="48" spans="4:4">
      <c r="D48" s="10"/>
    </row>
    <row r="49" spans="4:4">
      <c r="D49" s="10"/>
    </row>
    <row r="50" spans="4:4">
      <c r="D50" s="10"/>
    </row>
    <row r="51" spans="4:4">
      <c r="D51" s="10"/>
    </row>
    <row r="52" spans="4:4">
      <c r="D52" s="10"/>
    </row>
    <row r="53" spans="4:4">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row r="63" spans="4:4">
      <c r="D63" s="10"/>
    </row>
    <row r="64" spans="4:4">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C71F"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3.2" outlineLevelRow="1"/>
  <cols>
    <col min="1" max="1" width="3.44140625" customWidth="1"/>
    <col min="2" max="2" width="12.6640625" style="177" customWidth="1"/>
    <col min="3" max="3" width="63.33203125" style="177"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c r="A1" s="197" t="s">
        <v>210</v>
      </c>
      <c r="B1" s="197"/>
      <c r="C1" s="197"/>
      <c r="D1" s="197"/>
      <c r="E1" s="197"/>
      <c r="F1" s="197"/>
      <c r="G1" s="197"/>
      <c r="AG1" t="s">
        <v>150</v>
      </c>
    </row>
    <row r="2" spans="1:60" ht="25.05" customHeight="1">
      <c r="A2" s="198" t="s">
        <v>7</v>
      </c>
      <c r="B2" s="49" t="s">
        <v>44</v>
      </c>
      <c r="C2" s="201" t="s">
        <v>45</v>
      </c>
      <c r="D2" s="199"/>
      <c r="E2" s="199"/>
      <c r="F2" s="199"/>
      <c r="G2" s="200"/>
      <c r="AG2" t="s">
        <v>151</v>
      </c>
    </row>
    <row r="3" spans="1:60" ht="25.05" customHeight="1">
      <c r="A3" s="198" t="s">
        <v>8</v>
      </c>
      <c r="B3" s="49" t="s">
        <v>51</v>
      </c>
      <c r="C3" s="201" t="s">
        <v>52</v>
      </c>
      <c r="D3" s="199"/>
      <c r="E3" s="199"/>
      <c r="F3" s="199"/>
      <c r="G3" s="200"/>
      <c r="AC3" s="177" t="s">
        <v>151</v>
      </c>
      <c r="AG3" t="s">
        <v>155</v>
      </c>
    </row>
    <row r="4" spans="1:60" ht="25.05" customHeight="1">
      <c r="A4" s="202" t="s">
        <v>9</v>
      </c>
      <c r="B4" s="203" t="s">
        <v>48</v>
      </c>
      <c r="C4" s="204" t="s">
        <v>53</v>
      </c>
      <c r="D4" s="205"/>
      <c r="E4" s="205"/>
      <c r="F4" s="205"/>
      <c r="G4" s="206"/>
      <c r="AG4" t="s">
        <v>156</v>
      </c>
    </row>
    <row r="5" spans="1:60">
      <c r="D5" s="10"/>
    </row>
    <row r="6" spans="1:60" ht="39.6">
      <c r="A6" s="208" t="s">
        <v>157</v>
      </c>
      <c r="B6" s="210" t="s">
        <v>158</v>
      </c>
      <c r="C6" s="210" t="s">
        <v>159</v>
      </c>
      <c r="D6" s="209" t="s">
        <v>160</v>
      </c>
      <c r="E6" s="208" t="s">
        <v>161</v>
      </c>
      <c r="F6" s="207" t="s">
        <v>162</v>
      </c>
      <c r="G6" s="208" t="s">
        <v>29</v>
      </c>
      <c r="H6" s="211" t="s">
        <v>30</v>
      </c>
      <c r="I6" s="211" t="s">
        <v>163</v>
      </c>
      <c r="J6" s="211" t="s">
        <v>31</v>
      </c>
      <c r="K6" s="211" t="s">
        <v>164</v>
      </c>
      <c r="L6" s="211" t="s">
        <v>165</v>
      </c>
      <c r="M6" s="211" t="s">
        <v>166</v>
      </c>
      <c r="N6" s="211" t="s">
        <v>167</v>
      </c>
      <c r="O6" s="211" t="s">
        <v>168</v>
      </c>
      <c r="P6" s="211" t="s">
        <v>169</v>
      </c>
      <c r="Q6" s="211" t="s">
        <v>170</v>
      </c>
      <c r="R6" s="211" t="s">
        <v>171</v>
      </c>
      <c r="S6" s="211" t="s">
        <v>172</v>
      </c>
      <c r="T6" s="211" t="s">
        <v>173</v>
      </c>
      <c r="U6" s="211" t="s">
        <v>174</v>
      </c>
      <c r="V6" s="211" t="s">
        <v>175</v>
      </c>
      <c r="W6" s="211" t="s">
        <v>176</v>
      </c>
      <c r="X6" s="211" t="s">
        <v>177</v>
      </c>
    </row>
    <row r="7" spans="1:60" hidden="1">
      <c r="A7" s="3"/>
      <c r="B7" s="4"/>
      <c r="C7" s="4"/>
      <c r="D7" s="6"/>
      <c r="E7" s="213"/>
      <c r="F7" s="214"/>
      <c r="G7" s="214"/>
      <c r="H7" s="214"/>
      <c r="I7" s="214"/>
      <c r="J7" s="214"/>
      <c r="K7" s="214"/>
      <c r="L7" s="214"/>
      <c r="M7" s="214"/>
      <c r="N7" s="214"/>
      <c r="O7" s="214"/>
      <c r="P7" s="214"/>
      <c r="Q7" s="214"/>
      <c r="R7" s="214"/>
      <c r="S7" s="214"/>
      <c r="T7" s="214"/>
      <c r="U7" s="214"/>
      <c r="V7" s="214"/>
      <c r="W7" s="214"/>
      <c r="X7" s="214"/>
    </row>
    <row r="8" spans="1:60">
      <c r="A8" s="223" t="s">
        <v>178</v>
      </c>
      <c r="B8" s="224" t="s">
        <v>122</v>
      </c>
      <c r="C8" s="244" t="s">
        <v>123</v>
      </c>
      <c r="D8" s="225"/>
      <c r="E8" s="226"/>
      <c r="F8" s="227"/>
      <c r="G8" s="227">
        <f>SUMIF(AG9:AG24,"&lt;&gt;NOR",G9:G24)</f>
        <v>0</v>
      </c>
      <c r="H8" s="227"/>
      <c r="I8" s="227">
        <f>SUM(I9:I24)</f>
        <v>0</v>
      </c>
      <c r="J8" s="227"/>
      <c r="K8" s="227">
        <f>SUM(K9:K24)</f>
        <v>0</v>
      </c>
      <c r="L8" s="227"/>
      <c r="M8" s="227">
        <f>SUM(M9:M24)</f>
        <v>0</v>
      </c>
      <c r="N8" s="227"/>
      <c r="O8" s="227">
        <f>SUM(O9:O24)</f>
        <v>0</v>
      </c>
      <c r="P8" s="227"/>
      <c r="Q8" s="227">
        <f>SUM(Q9:Q24)</f>
        <v>0</v>
      </c>
      <c r="R8" s="227"/>
      <c r="S8" s="227"/>
      <c r="T8" s="228"/>
      <c r="U8" s="222"/>
      <c r="V8" s="222">
        <f>SUM(V9:V24)</f>
        <v>34.17</v>
      </c>
      <c r="W8" s="222"/>
      <c r="X8" s="222"/>
      <c r="AG8" t="s">
        <v>179</v>
      </c>
    </row>
    <row r="9" spans="1:60" outlineLevel="1">
      <c r="A9" s="229">
        <v>1</v>
      </c>
      <c r="B9" s="230" t="s">
        <v>211</v>
      </c>
      <c r="C9" s="246" t="s">
        <v>212</v>
      </c>
      <c r="D9" s="231" t="s">
        <v>213</v>
      </c>
      <c r="E9" s="232">
        <v>47</v>
      </c>
      <c r="F9" s="233"/>
      <c r="G9" s="234">
        <f>ROUND(E9*F9,2)</f>
        <v>0</v>
      </c>
      <c r="H9" s="233"/>
      <c r="I9" s="234">
        <f>ROUND(E9*H9,2)</f>
        <v>0</v>
      </c>
      <c r="J9" s="233"/>
      <c r="K9" s="234">
        <f>ROUND(E9*J9,2)</f>
        <v>0</v>
      </c>
      <c r="L9" s="234">
        <v>21</v>
      </c>
      <c r="M9" s="234">
        <f>G9*(1+L9/100)</f>
        <v>0</v>
      </c>
      <c r="N9" s="234">
        <v>0</v>
      </c>
      <c r="O9" s="234">
        <f>ROUND(E9*N9,2)</f>
        <v>0</v>
      </c>
      <c r="P9" s="234">
        <v>0</v>
      </c>
      <c r="Q9" s="234">
        <f>ROUND(E9*P9,2)</f>
        <v>0</v>
      </c>
      <c r="R9" s="234" t="s">
        <v>214</v>
      </c>
      <c r="S9" s="234" t="s">
        <v>183</v>
      </c>
      <c r="T9" s="235" t="s">
        <v>183</v>
      </c>
      <c r="U9" s="221">
        <v>0.42199999999999999</v>
      </c>
      <c r="V9" s="221">
        <f>ROUND(E9*U9,2)</f>
        <v>19.829999999999998</v>
      </c>
      <c r="W9" s="221"/>
      <c r="X9" s="221" t="s">
        <v>215</v>
      </c>
      <c r="Y9" s="212"/>
      <c r="Z9" s="212"/>
      <c r="AA9" s="212"/>
      <c r="AB9" s="212"/>
      <c r="AC9" s="212"/>
      <c r="AD9" s="212"/>
      <c r="AE9" s="212"/>
      <c r="AF9" s="212"/>
      <c r="AG9" s="212" t="s">
        <v>216</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c r="A10" s="219"/>
      <c r="B10" s="220"/>
      <c r="C10" s="254" t="s">
        <v>217</v>
      </c>
      <c r="D10" s="253"/>
      <c r="E10" s="253"/>
      <c r="F10" s="253"/>
      <c r="G10" s="253"/>
      <c r="H10" s="221"/>
      <c r="I10" s="221"/>
      <c r="J10" s="221"/>
      <c r="K10" s="221"/>
      <c r="L10" s="221"/>
      <c r="M10" s="221"/>
      <c r="N10" s="221"/>
      <c r="O10" s="221"/>
      <c r="P10" s="221"/>
      <c r="Q10" s="221"/>
      <c r="R10" s="221"/>
      <c r="S10" s="221"/>
      <c r="T10" s="221"/>
      <c r="U10" s="221"/>
      <c r="V10" s="221"/>
      <c r="W10" s="221"/>
      <c r="X10" s="221"/>
      <c r="Y10" s="212"/>
      <c r="Z10" s="212"/>
      <c r="AA10" s="212"/>
      <c r="AB10" s="212"/>
      <c r="AC10" s="212"/>
      <c r="AD10" s="212"/>
      <c r="AE10" s="212"/>
      <c r="AF10" s="212"/>
      <c r="AG10" s="212" t="s">
        <v>218</v>
      </c>
      <c r="AH10" s="212"/>
      <c r="AI10" s="212"/>
      <c r="AJ10" s="212"/>
      <c r="AK10" s="212"/>
      <c r="AL10" s="212"/>
      <c r="AM10" s="212"/>
      <c r="AN10" s="212"/>
      <c r="AO10" s="212"/>
      <c r="AP10" s="212"/>
      <c r="AQ10" s="212"/>
      <c r="AR10" s="212"/>
      <c r="AS10" s="212"/>
      <c r="AT10" s="212"/>
      <c r="AU10" s="212"/>
      <c r="AV10" s="212"/>
      <c r="AW10" s="212"/>
      <c r="AX10" s="212"/>
      <c r="AY10" s="212"/>
      <c r="AZ10" s="212"/>
      <c r="BA10" s="252" t="str">
        <f>C10</f>
        <v>s přemístěním výkopku v příčných profilech na vzdálenost do 15 m nebo s naložením na dopravní prostředek.</v>
      </c>
      <c r="BB10" s="212"/>
      <c r="BC10" s="212"/>
      <c r="BD10" s="212"/>
      <c r="BE10" s="212"/>
      <c r="BF10" s="212"/>
      <c r="BG10" s="212"/>
      <c r="BH10" s="212"/>
    </row>
    <row r="11" spans="1:60" outlineLevel="1">
      <c r="A11" s="229">
        <v>2</v>
      </c>
      <c r="B11" s="230" t="s">
        <v>219</v>
      </c>
      <c r="C11" s="246" t="s">
        <v>220</v>
      </c>
      <c r="D11" s="231" t="s">
        <v>213</v>
      </c>
      <c r="E11" s="232">
        <v>4.7</v>
      </c>
      <c r="F11" s="233"/>
      <c r="G11" s="234">
        <f>ROUND(E11*F11,2)</f>
        <v>0</v>
      </c>
      <c r="H11" s="233"/>
      <c r="I11" s="234">
        <f>ROUND(E11*H11,2)</f>
        <v>0</v>
      </c>
      <c r="J11" s="233"/>
      <c r="K11" s="234">
        <f>ROUND(E11*J11,2)</f>
        <v>0</v>
      </c>
      <c r="L11" s="234">
        <v>21</v>
      </c>
      <c r="M11" s="234">
        <f>G11*(1+L11/100)</f>
        <v>0</v>
      </c>
      <c r="N11" s="234">
        <v>0</v>
      </c>
      <c r="O11" s="234">
        <f>ROUND(E11*N11,2)</f>
        <v>0</v>
      </c>
      <c r="P11" s="234">
        <v>0</v>
      </c>
      <c r="Q11" s="234">
        <f>ROUND(E11*P11,2)</f>
        <v>0</v>
      </c>
      <c r="R11" s="234" t="s">
        <v>214</v>
      </c>
      <c r="S11" s="234" t="s">
        <v>183</v>
      </c>
      <c r="T11" s="235" t="s">
        <v>183</v>
      </c>
      <c r="U11" s="221">
        <v>8.7999999999999995E-2</v>
      </c>
      <c r="V11" s="221">
        <f>ROUND(E11*U11,2)</f>
        <v>0.41</v>
      </c>
      <c r="W11" s="221"/>
      <c r="X11" s="221" t="s">
        <v>215</v>
      </c>
      <c r="Y11" s="212"/>
      <c r="Z11" s="212"/>
      <c r="AA11" s="212"/>
      <c r="AB11" s="212"/>
      <c r="AC11" s="212"/>
      <c r="AD11" s="212"/>
      <c r="AE11" s="212"/>
      <c r="AF11" s="212"/>
      <c r="AG11" s="212" t="s">
        <v>216</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c r="A12" s="219"/>
      <c r="B12" s="220"/>
      <c r="C12" s="254" t="s">
        <v>217</v>
      </c>
      <c r="D12" s="253"/>
      <c r="E12" s="253"/>
      <c r="F12" s="253"/>
      <c r="G12" s="253"/>
      <c r="H12" s="221"/>
      <c r="I12" s="221"/>
      <c r="J12" s="221"/>
      <c r="K12" s="221"/>
      <c r="L12" s="221"/>
      <c r="M12" s="221"/>
      <c r="N12" s="221"/>
      <c r="O12" s="221"/>
      <c r="P12" s="221"/>
      <c r="Q12" s="221"/>
      <c r="R12" s="221"/>
      <c r="S12" s="221"/>
      <c r="T12" s="221"/>
      <c r="U12" s="221"/>
      <c r="V12" s="221"/>
      <c r="W12" s="221"/>
      <c r="X12" s="221"/>
      <c r="Y12" s="212"/>
      <c r="Z12" s="212"/>
      <c r="AA12" s="212"/>
      <c r="AB12" s="212"/>
      <c r="AC12" s="212"/>
      <c r="AD12" s="212"/>
      <c r="AE12" s="212"/>
      <c r="AF12" s="212"/>
      <c r="AG12" s="212" t="s">
        <v>218</v>
      </c>
      <c r="AH12" s="212"/>
      <c r="AI12" s="212"/>
      <c r="AJ12" s="212"/>
      <c r="AK12" s="212"/>
      <c r="AL12" s="212"/>
      <c r="AM12" s="212"/>
      <c r="AN12" s="212"/>
      <c r="AO12" s="212"/>
      <c r="AP12" s="212"/>
      <c r="AQ12" s="212"/>
      <c r="AR12" s="212"/>
      <c r="AS12" s="212"/>
      <c r="AT12" s="212"/>
      <c r="AU12" s="212"/>
      <c r="AV12" s="212"/>
      <c r="AW12" s="212"/>
      <c r="AX12" s="212"/>
      <c r="AY12" s="212"/>
      <c r="AZ12" s="212"/>
      <c r="BA12" s="252" t="str">
        <f>C12</f>
        <v>s přemístěním výkopku v příčných profilech na vzdálenost do 15 m nebo s naložením na dopravní prostředek.</v>
      </c>
      <c r="BB12" s="212"/>
      <c r="BC12" s="212"/>
      <c r="BD12" s="212"/>
      <c r="BE12" s="212"/>
      <c r="BF12" s="212"/>
      <c r="BG12" s="212"/>
      <c r="BH12" s="212"/>
    </row>
    <row r="13" spans="1:60" outlineLevel="1">
      <c r="A13" s="229">
        <v>3</v>
      </c>
      <c r="B13" s="230" t="s">
        <v>221</v>
      </c>
      <c r="C13" s="246" t="s">
        <v>222</v>
      </c>
      <c r="D13" s="231" t="s">
        <v>213</v>
      </c>
      <c r="E13" s="232">
        <v>13.5</v>
      </c>
      <c r="F13" s="233"/>
      <c r="G13" s="234">
        <f>ROUND(E13*F13,2)</f>
        <v>0</v>
      </c>
      <c r="H13" s="233"/>
      <c r="I13" s="234">
        <f>ROUND(E13*H13,2)</f>
        <v>0</v>
      </c>
      <c r="J13" s="233"/>
      <c r="K13" s="234">
        <f>ROUND(E13*J13,2)</f>
        <v>0</v>
      </c>
      <c r="L13" s="234">
        <v>21</v>
      </c>
      <c r="M13" s="234">
        <f>G13*(1+L13/100)</f>
        <v>0</v>
      </c>
      <c r="N13" s="234">
        <v>0</v>
      </c>
      <c r="O13" s="234">
        <f>ROUND(E13*N13,2)</f>
        <v>0</v>
      </c>
      <c r="P13" s="234">
        <v>0</v>
      </c>
      <c r="Q13" s="234">
        <f>ROUND(E13*P13,2)</f>
        <v>0</v>
      </c>
      <c r="R13" s="234" t="s">
        <v>214</v>
      </c>
      <c r="S13" s="234" t="s">
        <v>183</v>
      </c>
      <c r="T13" s="235" t="s">
        <v>183</v>
      </c>
      <c r="U13" s="221">
        <v>0.23</v>
      </c>
      <c r="V13" s="221">
        <f>ROUND(E13*U13,2)</f>
        <v>3.11</v>
      </c>
      <c r="W13" s="221"/>
      <c r="X13" s="221" t="s">
        <v>215</v>
      </c>
      <c r="Y13" s="212"/>
      <c r="Z13" s="212"/>
      <c r="AA13" s="212"/>
      <c r="AB13" s="212"/>
      <c r="AC13" s="212"/>
      <c r="AD13" s="212"/>
      <c r="AE13" s="212"/>
      <c r="AF13" s="212"/>
      <c r="AG13" s="212" t="s">
        <v>216</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ht="21" outlineLevel="1">
      <c r="A14" s="219"/>
      <c r="B14" s="220"/>
      <c r="C14" s="254" t="s">
        <v>223</v>
      </c>
      <c r="D14" s="253"/>
      <c r="E14" s="253"/>
      <c r="F14" s="253"/>
      <c r="G14" s="253"/>
      <c r="H14" s="221"/>
      <c r="I14" s="221"/>
      <c r="J14" s="221"/>
      <c r="K14" s="221"/>
      <c r="L14" s="221"/>
      <c r="M14" s="221"/>
      <c r="N14" s="221"/>
      <c r="O14" s="221"/>
      <c r="P14" s="221"/>
      <c r="Q14" s="221"/>
      <c r="R14" s="221"/>
      <c r="S14" s="221"/>
      <c r="T14" s="221"/>
      <c r="U14" s="221"/>
      <c r="V14" s="221"/>
      <c r="W14" s="221"/>
      <c r="X14" s="221"/>
      <c r="Y14" s="212"/>
      <c r="Z14" s="212"/>
      <c r="AA14" s="212"/>
      <c r="AB14" s="212"/>
      <c r="AC14" s="212"/>
      <c r="AD14" s="212"/>
      <c r="AE14" s="212"/>
      <c r="AF14" s="212"/>
      <c r="AG14" s="212" t="s">
        <v>218</v>
      </c>
      <c r="AH14" s="212"/>
      <c r="AI14" s="212"/>
      <c r="AJ14" s="212"/>
      <c r="AK14" s="212"/>
      <c r="AL14" s="212"/>
      <c r="AM14" s="212"/>
      <c r="AN14" s="212"/>
      <c r="AO14" s="212"/>
      <c r="AP14" s="212"/>
      <c r="AQ14" s="212"/>
      <c r="AR14" s="212"/>
      <c r="AS14" s="212"/>
      <c r="AT14" s="212"/>
      <c r="AU14" s="212"/>
      <c r="AV14" s="212"/>
      <c r="AW14" s="212"/>
      <c r="AX14" s="212"/>
      <c r="AY14" s="212"/>
      <c r="AZ14" s="212"/>
      <c r="BA14" s="252" t="str">
        <f>C14</f>
        <v>zapažených i nezapažených s urovnáním dna do předepsaného profilu a spádu, s přehozením výkopku na přilehlém terénu na vzdálenost do 3 m od podélné osy rýhy nebo s naložením výkopku na dopravní prostředek.</v>
      </c>
      <c r="BB14" s="212"/>
      <c r="BC14" s="212"/>
      <c r="BD14" s="212"/>
      <c r="BE14" s="212"/>
      <c r="BF14" s="212"/>
      <c r="BG14" s="212"/>
      <c r="BH14" s="212"/>
    </row>
    <row r="15" spans="1:60" outlineLevel="1">
      <c r="A15" s="229">
        <v>4</v>
      </c>
      <c r="B15" s="230" t="s">
        <v>224</v>
      </c>
      <c r="C15" s="246" t="s">
        <v>225</v>
      </c>
      <c r="D15" s="231" t="s">
        <v>213</v>
      </c>
      <c r="E15" s="232">
        <v>1.35</v>
      </c>
      <c r="F15" s="233"/>
      <c r="G15" s="234">
        <f>ROUND(E15*F15,2)</f>
        <v>0</v>
      </c>
      <c r="H15" s="233"/>
      <c r="I15" s="234">
        <f>ROUND(E15*H15,2)</f>
        <v>0</v>
      </c>
      <c r="J15" s="233"/>
      <c r="K15" s="234">
        <f>ROUND(E15*J15,2)</f>
        <v>0</v>
      </c>
      <c r="L15" s="234">
        <v>21</v>
      </c>
      <c r="M15" s="234">
        <f>G15*(1+L15/100)</f>
        <v>0</v>
      </c>
      <c r="N15" s="234">
        <v>0</v>
      </c>
      <c r="O15" s="234">
        <f>ROUND(E15*N15,2)</f>
        <v>0</v>
      </c>
      <c r="P15" s="234">
        <v>0</v>
      </c>
      <c r="Q15" s="234">
        <f>ROUND(E15*P15,2)</f>
        <v>0</v>
      </c>
      <c r="R15" s="234" t="s">
        <v>214</v>
      </c>
      <c r="S15" s="234" t="s">
        <v>183</v>
      </c>
      <c r="T15" s="235" t="s">
        <v>183</v>
      </c>
      <c r="U15" s="221">
        <v>0.38979999999999998</v>
      </c>
      <c r="V15" s="221">
        <f>ROUND(E15*U15,2)</f>
        <v>0.53</v>
      </c>
      <c r="W15" s="221"/>
      <c r="X15" s="221" t="s">
        <v>215</v>
      </c>
      <c r="Y15" s="212"/>
      <c r="Z15" s="212"/>
      <c r="AA15" s="212"/>
      <c r="AB15" s="212"/>
      <c r="AC15" s="212"/>
      <c r="AD15" s="212"/>
      <c r="AE15" s="212"/>
      <c r="AF15" s="212"/>
      <c r="AG15" s="212" t="s">
        <v>216</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1" outlineLevel="1">
      <c r="A16" s="219"/>
      <c r="B16" s="220"/>
      <c r="C16" s="254" t="s">
        <v>223</v>
      </c>
      <c r="D16" s="253"/>
      <c r="E16" s="253"/>
      <c r="F16" s="253"/>
      <c r="G16" s="253"/>
      <c r="H16" s="221"/>
      <c r="I16" s="221"/>
      <c r="J16" s="221"/>
      <c r="K16" s="221"/>
      <c r="L16" s="221"/>
      <c r="M16" s="221"/>
      <c r="N16" s="221"/>
      <c r="O16" s="221"/>
      <c r="P16" s="221"/>
      <c r="Q16" s="221"/>
      <c r="R16" s="221"/>
      <c r="S16" s="221"/>
      <c r="T16" s="221"/>
      <c r="U16" s="221"/>
      <c r="V16" s="221"/>
      <c r="W16" s="221"/>
      <c r="X16" s="221"/>
      <c r="Y16" s="212"/>
      <c r="Z16" s="212"/>
      <c r="AA16" s="212"/>
      <c r="AB16" s="212"/>
      <c r="AC16" s="212"/>
      <c r="AD16" s="212"/>
      <c r="AE16" s="212"/>
      <c r="AF16" s="212"/>
      <c r="AG16" s="212" t="s">
        <v>218</v>
      </c>
      <c r="AH16" s="212"/>
      <c r="AI16" s="212"/>
      <c r="AJ16" s="212"/>
      <c r="AK16" s="212"/>
      <c r="AL16" s="212"/>
      <c r="AM16" s="212"/>
      <c r="AN16" s="212"/>
      <c r="AO16" s="212"/>
      <c r="AP16" s="212"/>
      <c r="AQ16" s="212"/>
      <c r="AR16" s="212"/>
      <c r="AS16" s="212"/>
      <c r="AT16" s="212"/>
      <c r="AU16" s="212"/>
      <c r="AV16" s="212"/>
      <c r="AW16" s="212"/>
      <c r="AX16" s="212"/>
      <c r="AY16" s="212"/>
      <c r="AZ16" s="212"/>
      <c r="BA16" s="252" t="str">
        <f>C16</f>
        <v>zapažených i nezapažených s urovnáním dna do předepsaného profilu a spádu, s přehozením výkopku na přilehlém terénu na vzdálenost do 3 m od podélné osy rýhy nebo s naložením výkopku na dopravní prostředek.</v>
      </c>
      <c r="BB16" s="212"/>
      <c r="BC16" s="212"/>
      <c r="BD16" s="212"/>
      <c r="BE16" s="212"/>
      <c r="BF16" s="212"/>
      <c r="BG16" s="212"/>
      <c r="BH16" s="212"/>
    </row>
    <row r="17" spans="1:60" outlineLevel="1">
      <c r="A17" s="229">
        <v>5</v>
      </c>
      <c r="B17" s="230" t="s">
        <v>226</v>
      </c>
      <c r="C17" s="246" t="s">
        <v>227</v>
      </c>
      <c r="D17" s="231" t="s">
        <v>213</v>
      </c>
      <c r="E17" s="232">
        <v>60.5</v>
      </c>
      <c r="F17" s="233"/>
      <c r="G17" s="234">
        <f>ROUND(E17*F17,2)</f>
        <v>0</v>
      </c>
      <c r="H17" s="233"/>
      <c r="I17" s="234">
        <f>ROUND(E17*H17,2)</f>
        <v>0</v>
      </c>
      <c r="J17" s="233"/>
      <c r="K17" s="234">
        <f>ROUND(E17*J17,2)</f>
        <v>0</v>
      </c>
      <c r="L17" s="234">
        <v>21</v>
      </c>
      <c r="M17" s="234">
        <f>G17*(1+L17/100)</f>
        <v>0</v>
      </c>
      <c r="N17" s="234">
        <v>0</v>
      </c>
      <c r="O17" s="234">
        <f>ROUND(E17*N17,2)</f>
        <v>0</v>
      </c>
      <c r="P17" s="234">
        <v>0</v>
      </c>
      <c r="Q17" s="234">
        <f>ROUND(E17*P17,2)</f>
        <v>0</v>
      </c>
      <c r="R17" s="234" t="s">
        <v>214</v>
      </c>
      <c r="S17" s="234" t="s">
        <v>183</v>
      </c>
      <c r="T17" s="235" t="s">
        <v>183</v>
      </c>
      <c r="U17" s="221">
        <v>0.01</v>
      </c>
      <c r="V17" s="221">
        <f>ROUND(E17*U17,2)</f>
        <v>0.61</v>
      </c>
      <c r="W17" s="221"/>
      <c r="X17" s="221" t="s">
        <v>215</v>
      </c>
      <c r="Y17" s="212"/>
      <c r="Z17" s="212"/>
      <c r="AA17" s="212"/>
      <c r="AB17" s="212"/>
      <c r="AC17" s="212"/>
      <c r="AD17" s="212"/>
      <c r="AE17" s="212"/>
      <c r="AF17" s="212"/>
      <c r="AG17" s="212" t="s">
        <v>216</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c r="A18" s="219"/>
      <c r="B18" s="220"/>
      <c r="C18" s="254" t="s">
        <v>228</v>
      </c>
      <c r="D18" s="253"/>
      <c r="E18" s="253"/>
      <c r="F18" s="253"/>
      <c r="G18" s="253"/>
      <c r="H18" s="221"/>
      <c r="I18" s="221"/>
      <c r="J18" s="221"/>
      <c r="K18" s="221"/>
      <c r="L18" s="221"/>
      <c r="M18" s="221"/>
      <c r="N18" s="221"/>
      <c r="O18" s="221"/>
      <c r="P18" s="221"/>
      <c r="Q18" s="221"/>
      <c r="R18" s="221"/>
      <c r="S18" s="221"/>
      <c r="T18" s="221"/>
      <c r="U18" s="221"/>
      <c r="V18" s="221"/>
      <c r="W18" s="221"/>
      <c r="X18" s="221"/>
      <c r="Y18" s="212"/>
      <c r="Z18" s="212"/>
      <c r="AA18" s="212"/>
      <c r="AB18" s="212"/>
      <c r="AC18" s="212"/>
      <c r="AD18" s="212"/>
      <c r="AE18" s="212"/>
      <c r="AF18" s="212"/>
      <c r="AG18" s="212" t="s">
        <v>218</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c r="A19" s="219"/>
      <c r="B19" s="220"/>
      <c r="C19" s="255" t="s">
        <v>229</v>
      </c>
      <c r="D19" s="250"/>
      <c r="E19" s="251">
        <v>60.5</v>
      </c>
      <c r="F19" s="221"/>
      <c r="G19" s="221"/>
      <c r="H19" s="221"/>
      <c r="I19" s="221"/>
      <c r="J19" s="221"/>
      <c r="K19" s="221"/>
      <c r="L19" s="221"/>
      <c r="M19" s="221"/>
      <c r="N19" s="221"/>
      <c r="O19" s="221"/>
      <c r="P19" s="221"/>
      <c r="Q19" s="221"/>
      <c r="R19" s="221"/>
      <c r="S19" s="221"/>
      <c r="T19" s="221"/>
      <c r="U19" s="221"/>
      <c r="V19" s="221"/>
      <c r="W19" s="221"/>
      <c r="X19" s="221"/>
      <c r="Y19" s="212"/>
      <c r="Z19" s="212"/>
      <c r="AA19" s="212"/>
      <c r="AB19" s="212"/>
      <c r="AC19" s="212"/>
      <c r="AD19" s="212"/>
      <c r="AE19" s="212"/>
      <c r="AF19" s="212"/>
      <c r="AG19" s="212" t="s">
        <v>230</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c r="A20" s="229">
        <v>6</v>
      </c>
      <c r="B20" s="230" t="s">
        <v>231</v>
      </c>
      <c r="C20" s="246" t="s">
        <v>232</v>
      </c>
      <c r="D20" s="231" t="s">
        <v>233</v>
      </c>
      <c r="E20" s="232">
        <v>484.15499999999997</v>
      </c>
      <c r="F20" s="233"/>
      <c r="G20" s="234">
        <f>ROUND(E20*F20,2)</f>
        <v>0</v>
      </c>
      <c r="H20" s="233"/>
      <c r="I20" s="234">
        <f>ROUND(E20*H20,2)</f>
        <v>0</v>
      </c>
      <c r="J20" s="233"/>
      <c r="K20" s="234">
        <f>ROUND(E20*J20,2)</f>
        <v>0</v>
      </c>
      <c r="L20" s="234">
        <v>21</v>
      </c>
      <c r="M20" s="234">
        <f>G20*(1+L20/100)</f>
        <v>0</v>
      </c>
      <c r="N20" s="234">
        <v>0</v>
      </c>
      <c r="O20" s="234">
        <f>ROUND(E20*N20,2)</f>
        <v>0</v>
      </c>
      <c r="P20" s="234">
        <v>0</v>
      </c>
      <c r="Q20" s="234">
        <f>ROUND(E20*P20,2)</f>
        <v>0</v>
      </c>
      <c r="R20" s="234" t="s">
        <v>214</v>
      </c>
      <c r="S20" s="234" t="s">
        <v>183</v>
      </c>
      <c r="T20" s="235" t="s">
        <v>183</v>
      </c>
      <c r="U20" s="221">
        <v>0.02</v>
      </c>
      <c r="V20" s="221">
        <f>ROUND(E20*U20,2)</f>
        <v>9.68</v>
      </c>
      <c r="W20" s="221"/>
      <c r="X20" s="221" t="s">
        <v>215</v>
      </c>
      <c r="Y20" s="212"/>
      <c r="Z20" s="212"/>
      <c r="AA20" s="212"/>
      <c r="AB20" s="212"/>
      <c r="AC20" s="212"/>
      <c r="AD20" s="212"/>
      <c r="AE20" s="212"/>
      <c r="AF20" s="212"/>
      <c r="AG20" s="212" t="s">
        <v>216</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c r="A21" s="219"/>
      <c r="B21" s="220"/>
      <c r="C21" s="254" t="s">
        <v>234</v>
      </c>
      <c r="D21" s="253"/>
      <c r="E21" s="253"/>
      <c r="F21" s="253"/>
      <c r="G21" s="253"/>
      <c r="H21" s="221"/>
      <c r="I21" s="221"/>
      <c r="J21" s="221"/>
      <c r="K21" s="221"/>
      <c r="L21" s="221"/>
      <c r="M21" s="221"/>
      <c r="N21" s="221"/>
      <c r="O21" s="221"/>
      <c r="P21" s="221"/>
      <c r="Q21" s="221"/>
      <c r="R21" s="221"/>
      <c r="S21" s="221"/>
      <c r="T21" s="221"/>
      <c r="U21" s="221"/>
      <c r="V21" s="221"/>
      <c r="W21" s="221"/>
      <c r="X21" s="221"/>
      <c r="Y21" s="212"/>
      <c r="Z21" s="212"/>
      <c r="AA21" s="212"/>
      <c r="AB21" s="212"/>
      <c r="AC21" s="212"/>
      <c r="AD21" s="212"/>
      <c r="AE21" s="212"/>
      <c r="AF21" s="212"/>
      <c r="AG21" s="212" t="s">
        <v>218</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c r="A22" s="219"/>
      <c r="B22" s="220"/>
      <c r="C22" s="255" t="s">
        <v>235</v>
      </c>
      <c r="D22" s="250"/>
      <c r="E22" s="251">
        <v>393.75</v>
      </c>
      <c r="F22" s="221"/>
      <c r="G22" s="221"/>
      <c r="H22" s="221"/>
      <c r="I22" s="221"/>
      <c r="J22" s="221"/>
      <c r="K22" s="221"/>
      <c r="L22" s="221"/>
      <c r="M22" s="221"/>
      <c r="N22" s="221"/>
      <c r="O22" s="221"/>
      <c r="P22" s="221"/>
      <c r="Q22" s="221"/>
      <c r="R22" s="221"/>
      <c r="S22" s="221"/>
      <c r="T22" s="221"/>
      <c r="U22" s="221"/>
      <c r="V22" s="221"/>
      <c r="W22" s="221"/>
      <c r="X22" s="221"/>
      <c r="Y22" s="212"/>
      <c r="Z22" s="212"/>
      <c r="AA22" s="212"/>
      <c r="AB22" s="212"/>
      <c r="AC22" s="212"/>
      <c r="AD22" s="212"/>
      <c r="AE22" s="212"/>
      <c r="AF22" s="212"/>
      <c r="AG22" s="212" t="s">
        <v>230</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c r="A23" s="219"/>
      <c r="B23" s="220"/>
      <c r="C23" s="255" t="s">
        <v>236</v>
      </c>
      <c r="D23" s="250"/>
      <c r="E23" s="251">
        <v>90.405000000000001</v>
      </c>
      <c r="F23" s="221"/>
      <c r="G23" s="221"/>
      <c r="H23" s="221"/>
      <c r="I23" s="221"/>
      <c r="J23" s="221"/>
      <c r="K23" s="221"/>
      <c r="L23" s="221"/>
      <c r="M23" s="221"/>
      <c r="N23" s="221"/>
      <c r="O23" s="221"/>
      <c r="P23" s="221"/>
      <c r="Q23" s="221"/>
      <c r="R23" s="221"/>
      <c r="S23" s="221"/>
      <c r="T23" s="221"/>
      <c r="U23" s="221"/>
      <c r="V23" s="221"/>
      <c r="W23" s="221"/>
      <c r="X23" s="221"/>
      <c r="Y23" s="212"/>
      <c r="Z23" s="212"/>
      <c r="AA23" s="212"/>
      <c r="AB23" s="212"/>
      <c r="AC23" s="212"/>
      <c r="AD23" s="212"/>
      <c r="AE23" s="212"/>
      <c r="AF23" s="212"/>
      <c r="AG23" s="212" t="s">
        <v>230</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c r="A24" s="236">
        <v>7</v>
      </c>
      <c r="B24" s="237" t="s">
        <v>237</v>
      </c>
      <c r="C24" s="245" t="s">
        <v>238</v>
      </c>
      <c r="D24" s="238" t="s">
        <v>213</v>
      </c>
      <c r="E24" s="239">
        <v>60.5</v>
      </c>
      <c r="F24" s="240"/>
      <c r="G24" s="241">
        <f>ROUND(E24*F24,2)</f>
        <v>0</v>
      </c>
      <c r="H24" s="240"/>
      <c r="I24" s="241">
        <f>ROUND(E24*H24,2)</f>
        <v>0</v>
      </c>
      <c r="J24" s="240"/>
      <c r="K24" s="241">
        <f>ROUND(E24*J24,2)</f>
        <v>0</v>
      </c>
      <c r="L24" s="241">
        <v>21</v>
      </c>
      <c r="M24" s="241">
        <f>G24*(1+L24/100)</f>
        <v>0</v>
      </c>
      <c r="N24" s="241">
        <v>0</v>
      </c>
      <c r="O24" s="241">
        <f>ROUND(E24*N24,2)</f>
        <v>0</v>
      </c>
      <c r="P24" s="241">
        <v>0</v>
      </c>
      <c r="Q24" s="241">
        <f>ROUND(E24*P24,2)</f>
        <v>0</v>
      </c>
      <c r="R24" s="241" t="s">
        <v>214</v>
      </c>
      <c r="S24" s="241" t="s">
        <v>183</v>
      </c>
      <c r="T24" s="242" t="s">
        <v>183</v>
      </c>
      <c r="U24" s="221">
        <v>0</v>
      </c>
      <c r="V24" s="221">
        <f>ROUND(E24*U24,2)</f>
        <v>0</v>
      </c>
      <c r="W24" s="221"/>
      <c r="X24" s="221" t="s">
        <v>215</v>
      </c>
      <c r="Y24" s="212"/>
      <c r="Z24" s="212"/>
      <c r="AA24" s="212"/>
      <c r="AB24" s="212"/>
      <c r="AC24" s="212"/>
      <c r="AD24" s="212"/>
      <c r="AE24" s="212"/>
      <c r="AF24" s="212"/>
      <c r="AG24" s="212" t="s">
        <v>216</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c r="A25" s="223" t="s">
        <v>178</v>
      </c>
      <c r="B25" s="224" t="s">
        <v>124</v>
      </c>
      <c r="C25" s="244" t="s">
        <v>125</v>
      </c>
      <c r="D25" s="225"/>
      <c r="E25" s="226"/>
      <c r="F25" s="227"/>
      <c r="G25" s="227">
        <f>SUMIF(AG26:AG32,"&lt;&gt;NOR",G26:G32)</f>
        <v>0</v>
      </c>
      <c r="H25" s="227"/>
      <c r="I25" s="227">
        <f>SUM(I26:I32)</f>
        <v>0</v>
      </c>
      <c r="J25" s="227"/>
      <c r="K25" s="227">
        <f>SUM(K26:K32)</f>
        <v>0</v>
      </c>
      <c r="L25" s="227"/>
      <c r="M25" s="227">
        <f>SUM(M26:M32)</f>
        <v>0</v>
      </c>
      <c r="N25" s="227"/>
      <c r="O25" s="227">
        <f>SUM(O26:O32)</f>
        <v>0</v>
      </c>
      <c r="P25" s="227"/>
      <c r="Q25" s="227">
        <f>SUM(Q26:Q32)</f>
        <v>591.20000000000005</v>
      </c>
      <c r="R25" s="227"/>
      <c r="S25" s="227"/>
      <c r="T25" s="228"/>
      <c r="U25" s="222"/>
      <c r="V25" s="222">
        <f>SUM(V26:V32)</f>
        <v>181.4</v>
      </c>
      <c r="W25" s="222"/>
      <c r="X25" s="222"/>
      <c r="AG25" t="s">
        <v>179</v>
      </c>
    </row>
    <row r="26" spans="1:60" ht="20.399999999999999" outlineLevel="1">
      <c r="A26" s="236">
        <v>8</v>
      </c>
      <c r="B26" s="237" t="s">
        <v>239</v>
      </c>
      <c r="C26" s="245" t="s">
        <v>240</v>
      </c>
      <c r="D26" s="238" t="s">
        <v>233</v>
      </c>
      <c r="E26" s="239">
        <v>460</v>
      </c>
      <c r="F26" s="240"/>
      <c r="G26" s="241">
        <f>ROUND(E26*F26,2)</f>
        <v>0</v>
      </c>
      <c r="H26" s="240"/>
      <c r="I26" s="241">
        <f>ROUND(E26*H26,2)</f>
        <v>0</v>
      </c>
      <c r="J26" s="240"/>
      <c r="K26" s="241">
        <f>ROUND(E26*J26,2)</f>
        <v>0</v>
      </c>
      <c r="L26" s="241">
        <v>21</v>
      </c>
      <c r="M26" s="241">
        <f>G26*(1+L26/100)</f>
        <v>0</v>
      </c>
      <c r="N26" s="241">
        <v>0</v>
      </c>
      <c r="O26" s="241">
        <f>ROUND(E26*N26,2)</f>
        <v>0</v>
      </c>
      <c r="P26" s="241">
        <v>0.44</v>
      </c>
      <c r="Q26" s="241">
        <f>ROUND(E26*P26,2)</f>
        <v>202.4</v>
      </c>
      <c r="R26" s="241" t="s">
        <v>241</v>
      </c>
      <c r="S26" s="241" t="s">
        <v>183</v>
      </c>
      <c r="T26" s="242" t="s">
        <v>183</v>
      </c>
      <c r="U26" s="221">
        <v>0.05</v>
      </c>
      <c r="V26" s="221">
        <f>ROUND(E26*U26,2)</f>
        <v>23</v>
      </c>
      <c r="W26" s="221"/>
      <c r="X26" s="221" t="s">
        <v>215</v>
      </c>
      <c r="Y26" s="212"/>
      <c r="Z26" s="212"/>
      <c r="AA26" s="212"/>
      <c r="AB26" s="212"/>
      <c r="AC26" s="212"/>
      <c r="AD26" s="212"/>
      <c r="AE26" s="212"/>
      <c r="AF26" s="212"/>
      <c r="AG26" s="212" t="s">
        <v>216</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ht="20.399999999999999" outlineLevel="1">
      <c r="A27" s="229">
        <v>9</v>
      </c>
      <c r="B27" s="230" t="s">
        <v>242</v>
      </c>
      <c r="C27" s="246" t="s">
        <v>243</v>
      </c>
      <c r="D27" s="231" t="s">
        <v>233</v>
      </c>
      <c r="E27" s="232">
        <v>500</v>
      </c>
      <c r="F27" s="233"/>
      <c r="G27" s="234">
        <f>ROUND(E27*F27,2)</f>
        <v>0</v>
      </c>
      <c r="H27" s="233"/>
      <c r="I27" s="234">
        <f>ROUND(E27*H27,2)</f>
        <v>0</v>
      </c>
      <c r="J27" s="233"/>
      <c r="K27" s="234">
        <f>ROUND(E27*J27,2)</f>
        <v>0</v>
      </c>
      <c r="L27" s="234">
        <v>21</v>
      </c>
      <c r="M27" s="234">
        <f>G27*(1+L27/100)</f>
        <v>0</v>
      </c>
      <c r="N27" s="234">
        <v>0</v>
      </c>
      <c r="O27" s="234">
        <f>ROUND(E27*N27,2)</f>
        <v>0</v>
      </c>
      <c r="P27" s="234">
        <v>0.44</v>
      </c>
      <c r="Q27" s="234">
        <f>ROUND(E27*P27,2)</f>
        <v>220</v>
      </c>
      <c r="R27" s="234" t="s">
        <v>241</v>
      </c>
      <c r="S27" s="234" t="s">
        <v>183</v>
      </c>
      <c r="T27" s="235" t="s">
        <v>183</v>
      </c>
      <c r="U27" s="221">
        <v>7.0000000000000007E-2</v>
      </c>
      <c r="V27" s="221">
        <f>ROUND(E27*U27,2)</f>
        <v>35</v>
      </c>
      <c r="W27" s="221"/>
      <c r="X27" s="221" t="s">
        <v>215</v>
      </c>
      <c r="Y27" s="212"/>
      <c r="Z27" s="212"/>
      <c r="AA27" s="212"/>
      <c r="AB27" s="212"/>
      <c r="AC27" s="212"/>
      <c r="AD27" s="212"/>
      <c r="AE27" s="212"/>
      <c r="AF27" s="212"/>
      <c r="AG27" s="212" t="s">
        <v>216</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c r="A28" s="219"/>
      <c r="B28" s="220"/>
      <c r="C28" s="255" t="s">
        <v>244</v>
      </c>
      <c r="D28" s="250"/>
      <c r="E28" s="251">
        <v>500</v>
      </c>
      <c r="F28" s="221"/>
      <c r="G28" s="221"/>
      <c r="H28" s="221"/>
      <c r="I28" s="221"/>
      <c r="J28" s="221"/>
      <c r="K28" s="221"/>
      <c r="L28" s="221"/>
      <c r="M28" s="221"/>
      <c r="N28" s="221"/>
      <c r="O28" s="221"/>
      <c r="P28" s="221"/>
      <c r="Q28" s="221"/>
      <c r="R28" s="221"/>
      <c r="S28" s="221"/>
      <c r="T28" s="221"/>
      <c r="U28" s="221"/>
      <c r="V28" s="221"/>
      <c r="W28" s="221"/>
      <c r="X28" s="221"/>
      <c r="Y28" s="212"/>
      <c r="Z28" s="212"/>
      <c r="AA28" s="212"/>
      <c r="AB28" s="212"/>
      <c r="AC28" s="212"/>
      <c r="AD28" s="212"/>
      <c r="AE28" s="212"/>
      <c r="AF28" s="212"/>
      <c r="AG28" s="212" t="s">
        <v>230</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20.399999999999999" outlineLevel="1">
      <c r="A29" s="236">
        <v>10</v>
      </c>
      <c r="B29" s="237" t="s">
        <v>245</v>
      </c>
      <c r="C29" s="245" t="s">
        <v>246</v>
      </c>
      <c r="D29" s="238" t="s">
        <v>233</v>
      </c>
      <c r="E29" s="239">
        <v>460</v>
      </c>
      <c r="F29" s="240"/>
      <c r="G29" s="241">
        <f>ROUND(E29*F29,2)</f>
        <v>0</v>
      </c>
      <c r="H29" s="240"/>
      <c r="I29" s="241">
        <f>ROUND(E29*H29,2)</f>
        <v>0</v>
      </c>
      <c r="J29" s="240"/>
      <c r="K29" s="241">
        <f>ROUND(E29*J29,2)</f>
        <v>0</v>
      </c>
      <c r="L29" s="241">
        <v>21</v>
      </c>
      <c r="M29" s="241">
        <f>G29*(1+L29/100)</f>
        <v>0</v>
      </c>
      <c r="N29" s="241">
        <v>0</v>
      </c>
      <c r="O29" s="241">
        <f>ROUND(E29*N29,2)</f>
        <v>0</v>
      </c>
      <c r="P29" s="241">
        <v>0.22</v>
      </c>
      <c r="Q29" s="241">
        <f>ROUND(E29*P29,2)</f>
        <v>101.2</v>
      </c>
      <c r="R29" s="241" t="s">
        <v>241</v>
      </c>
      <c r="S29" s="241" t="s">
        <v>183</v>
      </c>
      <c r="T29" s="242" t="s">
        <v>183</v>
      </c>
      <c r="U29" s="221">
        <v>7.0000000000000007E-2</v>
      </c>
      <c r="V29" s="221">
        <f>ROUND(E29*U29,2)</f>
        <v>32.200000000000003</v>
      </c>
      <c r="W29" s="221"/>
      <c r="X29" s="221" t="s">
        <v>215</v>
      </c>
      <c r="Y29" s="212"/>
      <c r="Z29" s="212"/>
      <c r="AA29" s="212"/>
      <c r="AB29" s="212"/>
      <c r="AC29" s="212"/>
      <c r="AD29" s="212"/>
      <c r="AE29" s="212"/>
      <c r="AF29" s="212"/>
      <c r="AG29" s="212" t="s">
        <v>216</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ht="20.399999999999999" outlineLevel="1">
      <c r="A30" s="236">
        <v>11</v>
      </c>
      <c r="B30" s="237" t="s">
        <v>247</v>
      </c>
      <c r="C30" s="245" t="s">
        <v>248</v>
      </c>
      <c r="D30" s="238" t="s">
        <v>233</v>
      </c>
      <c r="E30" s="239">
        <v>40</v>
      </c>
      <c r="F30" s="240"/>
      <c r="G30" s="241">
        <f>ROUND(E30*F30,2)</f>
        <v>0</v>
      </c>
      <c r="H30" s="240"/>
      <c r="I30" s="241">
        <f>ROUND(E30*H30,2)</f>
        <v>0</v>
      </c>
      <c r="J30" s="240"/>
      <c r="K30" s="241">
        <f>ROUND(E30*J30,2)</f>
        <v>0</v>
      </c>
      <c r="L30" s="241">
        <v>21</v>
      </c>
      <c r="M30" s="241">
        <f>G30*(1+L30/100)</f>
        <v>0</v>
      </c>
      <c r="N30" s="241">
        <v>0</v>
      </c>
      <c r="O30" s="241">
        <f>ROUND(E30*N30,2)</f>
        <v>0</v>
      </c>
      <c r="P30" s="241">
        <v>0.48</v>
      </c>
      <c r="Q30" s="241">
        <f>ROUND(E30*P30,2)</f>
        <v>19.2</v>
      </c>
      <c r="R30" s="241" t="s">
        <v>241</v>
      </c>
      <c r="S30" s="241" t="s">
        <v>183</v>
      </c>
      <c r="T30" s="242" t="s">
        <v>183</v>
      </c>
      <c r="U30" s="221">
        <v>1.51</v>
      </c>
      <c r="V30" s="221">
        <f>ROUND(E30*U30,2)</f>
        <v>60.4</v>
      </c>
      <c r="W30" s="221"/>
      <c r="X30" s="221" t="s">
        <v>215</v>
      </c>
      <c r="Y30" s="212"/>
      <c r="Z30" s="212"/>
      <c r="AA30" s="212"/>
      <c r="AB30" s="212"/>
      <c r="AC30" s="212"/>
      <c r="AD30" s="212"/>
      <c r="AE30" s="212"/>
      <c r="AF30" s="212"/>
      <c r="AG30" s="212" t="s">
        <v>216</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c r="A31" s="229">
        <v>12</v>
      </c>
      <c r="B31" s="230" t="s">
        <v>249</v>
      </c>
      <c r="C31" s="246" t="s">
        <v>250</v>
      </c>
      <c r="D31" s="231" t="s">
        <v>251</v>
      </c>
      <c r="E31" s="232">
        <v>220</v>
      </c>
      <c r="F31" s="233"/>
      <c r="G31" s="234">
        <f>ROUND(E31*F31,2)</f>
        <v>0</v>
      </c>
      <c r="H31" s="233"/>
      <c r="I31" s="234">
        <f>ROUND(E31*H31,2)</f>
        <v>0</v>
      </c>
      <c r="J31" s="233"/>
      <c r="K31" s="234">
        <f>ROUND(E31*J31,2)</f>
        <v>0</v>
      </c>
      <c r="L31" s="234">
        <v>21</v>
      </c>
      <c r="M31" s="234">
        <f>G31*(1+L31/100)</f>
        <v>0</v>
      </c>
      <c r="N31" s="234">
        <v>0</v>
      </c>
      <c r="O31" s="234">
        <f>ROUND(E31*N31,2)</f>
        <v>0</v>
      </c>
      <c r="P31" s="234">
        <v>0.22</v>
      </c>
      <c r="Q31" s="234">
        <f>ROUND(E31*P31,2)</f>
        <v>48.4</v>
      </c>
      <c r="R31" s="234" t="s">
        <v>241</v>
      </c>
      <c r="S31" s="234" t="s">
        <v>183</v>
      </c>
      <c r="T31" s="235" t="s">
        <v>183</v>
      </c>
      <c r="U31" s="221">
        <v>0.14000000000000001</v>
      </c>
      <c r="V31" s="221">
        <f>ROUND(E31*U31,2)</f>
        <v>30.8</v>
      </c>
      <c r="W31" s="221"/>
      <c r="X31" s="221" t="s">
        <v>215</v>
      </c>
      <c r="Y31" s="212"/>
      <c r="Z31" s="212"/>
      <c r="AA31" s="212"/>
      <c r="AB31" s="212"/>
      <c r="AC31" s="212"/>
      <c r="AD31" s="212"/>
      <c r="AE31" s="212"/>
      <c r="AF31" s="212"/>
      <c r="AG31" s="212" t="s">
        <v>216</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c r="A32" s="219"/>
      <c r="B32" s="220"/>
      <c r="C32" s="254" t="s">
        <v>252</v>
      </c>
      <c r="D32" s="253"/>
      <c r="E32" s="253"/>
      <c r="F32" s="253"/>
      <c r="G32" s="253"/>
      <c r="H32" s="221"/>
      <c r="I32" s="221"/>
      <c r="J32" s="221"/>
      <c r="K32" s="221"/>
      <c r="L32" s="221"/>
      <c r="M32" s="221"/>
      <c r="N32" s="221"/>
      <c r="O32" s="221"/>
      <c r="P32" s="221"/>
      <c r="Q32" s="221"/>
      <c r="R32" s="221"/>
      <c r="S32" s="221"/>
      <c r="T32" s="221"/>
      <c r="U32" s="221"/>
      <c r="V32" s="221"/>
      <c r="W32" s="221"/>
      <c r="X32" s="221"/>
      <c r="Y32" s="212"/>
      <c r="Z32" s="212"/>
      <c r="AA32" s="212"/>
      <c r="AB32" s="212"/>
      <c r="AC32" s="212"/>
      <c r="AD32" s="212"/>
      <c r="AE32" s="212"/>
      <c r="AF32" s="212"/>
      <c r="AG32" s="212" t="s">
        <v>218</v>
      </c>
      <c r="AH32" s="212"/>
      <c r="AI32" s="212"/>
      <c r="AJ32" s="212"/>
      <c r="AK32" s="212"/>
      <c r="AL32" s="212"/>
      <c r="AM32" s="212"/>
      <c r="AN32" s="212"/>
      <c r="AO32" s="212"/>
      <c r="AP32" s="212"/>
      <c r="AQ32" s="212"/>
      <c r="AR32" s="212"/>
      <c r="AS32" s="212"/>
      <c r="AT32" s="212"/>
      <c r="AU32" s="212"/>
      <c r="AV32" s="212"/>
      <c r="AW32" s="212"/>
      <c r="AX32" s="212"/>
      <c r="AY32" s="212"/>
      <c r="AZ32" s="212"/>
      <c r="BA32" s="252" t="str">
        <f>C32</f>
        <v>s vybouráním lože, s přemístěním hmot na skládku na vzdálenost do 3 m nebo naložením na dopravní prostředek</v>
      </c>
      <c r="BB32" s="212"/>
      <c r="BC32" s="212"/>
      <c r="BD32" s="212"/>
      <c r="BE32" s="212"/>
      <c r="BF32" s="212"/>
      <c r="BG32" s="212"/>
      <c r="BH32" s="212"/>
    </row>
    <row r="33" spans="1:60">
      <c r="A33" s="223" t="s">
        <v>178</v>
      </c>
      <c r="B33" s="224" t="s">
        <v>128</v>
      </c>
      <c r="C33" s="244" t="s">
        <v>129</v>
      </c>
      <c r="D33" s="225"/>
      <c r="E33" s="226"/>
      <c r="F33" s="227"/>
      <c r="G33" s="227">
        <f>SUMIF(AG34:AG39,"&lt;&gt;NOR",G34:G39)</f>
        <v>0</v>
      </c>
      <c r="H33" s="227"/>
      <c r="I33" s="227">
        <f>SUM(I34:I39)</f>
        <v>0</v>
      </c>
      <c r="J33" s="227"/>
      <c r="K33" s="227">
        <f>SUM(K34:K39)</f>
        <v>0</v>
      </c>
      <c r="L33" s="227"/>
      <c r="M33" s="227">
        <f>SUM(M34:M39)</f>
        <v>0</v>
      </c>
      <c r="N33" s="227"/>
      <c r="O33" s="227">
        <f>SUM(O34:O39)</f>
        <v>22.050000000000004</v>
      </c>
      <c r="P33" s="227"/>
      <c r="Q33" s="227">
        <f>SUM(Q34:Q39)</f>
        <v>0</v>
      </c>
      <c r="R33" s="227"/>
      <c r="S33" s="227"/>
      <c r="T33" s="228"/>
      <c r="U33" s="222"/>
      <c r="V33" s="222">
        <f>SUM(V34:V39)</f>
        <v>18.740000000000002</v>
      </c>
      <c r="W33" s="222"/>
      <c r="X33" s="222"/>
      <c r="AG33" t="s">
        <v>179</v>
      </c>
    </row>
    <row r="34" spans="1:60" outlineLevel="1">
      <c r="A34" s="229">
        <v>13</v>
      </c>
      <c r="B34" s="230" t="s">
        <v>253</v>
      </c>
      <c r="C34" s="246" t="s">
        <v>254</v>
      </c>
      <c r="D34" s="231" t="s">
        <v>213</v>
      </c>
      <c r="E34" s="232">
        <v>13.5</v>
      </c>
      <c r="F34" s="233"/>
      <c r="G34" s="234">
        <f>ROUND(E34*F34,2)</f>
        <v>0</v>
      </c>
      <c r="H34" s="233"/>
      <c r="I34" s="234">
        <f>ROUND(E34*H34,2)</f>
        <v>0</v>
      </c>
      <c r="J34" s="233"/>
      <c r="K34" s="234">
        <f>ROUND(E34*J34,2)</f>
        <v>0</v>
      </c>
      <c r="L34" s="234">
        <v>21</v>
      </c>
      <c r="M34" s="234">
        <f>G34*(1+L34/100)</f>
        <v>0</v>
      </c>
      <c r="N34" s="234">
        <v>1.63</v>
      </c>
      <c r="O34" s="234">
        <f>ROUND(E34*N34,2)</f>
        <v>22.01</v>
      </c>
      <c r="P34" s="234">
        <v>0</v>
      </c>
      <c r="Q34" s="234">
        <f>ROUND(E34*P34,2)</f>
        <v>0</v>
      </c>
      <c r="R34" s="234" t="s">
        <v>255</v>
      </c>
      <c r="S34" s="234" t="s">
        <v>183</v>
      </c>
      <c r="T34" s="235" t="s">
        <v>183</v>
      </c>
      <c r="U34" s="221">
        <v>0.92</v>
      </c>
      <c r="V34" s="221">
        <f>ROUND(E34*U34,2)</f>
        <v>12.42</v>
      </c>
      <c r="W34" s="221"/>
      <c r="X34" s="221" t="s">
        <v>215</v>
      </c>
      <c r="Y34" s="212"/>
      <c r="Z34" s="212"/>
      <c r="AA34" s="212"/>
      <c r="AB34" s="212"/>
      <c r="AC34" s="212"/>
      <c r="AD34" s="212"/>
      <c r="AE34" s="212"/>
      <c r="AF34" s="212"/>
      <c r="AG34" s="212" t="s">
        <v>216</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c r="A35" s="219"/>
      <c r="B35" s="220"/>
      <c r="C35" s="254" t="s">
        <v>256</v>
      </c>
      <c r="D35" s="253"/>
      <c r="E35" s="253"/>
      <c r="F35" s="253"/>
      <c r="G35" s="253"/>
      <c r="H35" s="221"/>
      <c r="I35" s="221"/>
      <c r="J35" s="221"/>
      <c r="K35" s="221"/>
      <c r="L35" s="221"/>
      <c r="M35" s="221"/>
      <c r="N35" s="221"/>
      <c r="O35" s="221"/>
      <c r="P35" s="221"/>
      <c r="Q35" s="221"/>
      <c r="R35" s="221"/>
      <c r="S35" s="221"/>
      <c r="T35" s="221"/>
      <c r="U35" s="221"/>
      <c r="V35" s="221"/>
      <c r="W35" s="221"/>
      <c r="X35" s="221"/>
      <c r="Y35" s="212"/>
      <c r="Z35" s="212"/>
      <c r="AA35" s="212"/>
      <c r="AB35" s="212"/>
      <c r="AC35" s="212"/>
      <c r="AD35" s="212"/>
      <c r="AE35" s="212"/>
      <c r="AF35" s="212"/>
      <c r="AG35" s="212" t="s">
        <v>218</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c r="A36" s="229">
        <v>14</v>
      </c>
      <c r="B36" s="230" t="s">
        <v>257</v>
      </c>
      <c r="C36" s="246" t="s">
        <v>258</v>
      </c>
      <c r="D36" s="231" t="s">
        <v>233</v>
      </c>
      <c r="E36" s="232">
        <v>79</v>
      </c>
      <c r="F36" s="233"/>
      <c r="G36" s="234">
        <f>ROUND(E36*F36,2)</f>
        <v>0</v>
      </c>
      <c r="H36" s="233"/>
      <c r="I36" s="234">
        <f>ROUND(E36*H36,2)</f>
        <v>0</v>
      </c>
      <c r="J36" s="233"/>
      <c r="K36" s="234">
        <f>ROUND(E36*J36,2)</f>
        <v>0</v>
      </c>
      <c r="L36" s="234">
        <v>21</v>
      </c>
      <c r="M36" s="234">
        <f>G36*(1+L36/100)</f>
        <v>0</v>
      </c>
      <c r="N36" s="234">
        <v>1.8000000000000001E-4</v>
      </c>
      <c r="O36" s="234">
        <f>ROUND(E36*N36,2)</f>
        <v>0.01</v>
      </c>
      <c r="P36" s="234">
        <v>0</v>
      </c>
      <c r="Q36" s="234">
        <f>ROUND(E36*P36,2)</f>
        <v>0</v>
      </c>
      <c r="R36" s="234" t="s">
        <v>255</v>
      </c>
      <c r="S36" s="234" t="s">
        <v>183</v>
      </c>
      <c r="T36" s="235" t="s">
        <v>183</v>
      </c>
      <c r="U36" s="221">
        <v>0.08</v>
      </c>
      <c r="V36" s="221">
        <f>ROUND(E36*U36,2)</f>
        <v>6.32</v>
      </c>
      <c r="W36" s="221"/>
      <c r="X36" s="221" t="s">
        <v>215</v>
      </c>
      <c r="Y36" s="212"/>
      <c r="Z36" s="212"/>
      <c r="AA36" s="212"/>
      <c r="AB36" s="212"/>
      <c r="AC36" s="212"/>
      <c r="AD36" s="212"/>
      <c r="AE36" s="212"/>
      <c r="AF36" s="212"/>
      <c r="AG36" s="212" t="s">
        <v>216</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c r="A37" s="219"/>
      <c r="B37" s="220"/>
      <c r="C37" s="254" t="s">
        <v>259</v>
      </c>
      <c r="D37" s="253"/>
      <c r="E37" s="253"/>
      <c r="F37" s="253"/>
      <c r="G37" s="253"/>
      <c r="H37" s="221"/>
      <c r="I37" s="221"/>
      <c r="J37" s="221"/>
      <c r="K37" s="221"/>
      <c r="L37" s="221"/>
      <c r="M37" s="221"/>
      <c r="N37" s="221"/>
      <c r="O37" s="221"/>
      <c r="P37" s="221"/>
      <c r="Q37" s="221"/>
      <c r="R37" s="221"/>
      <c r="S37" s="221"/>
      <c r="T37" s="221"/>
      <c r="U37" s="221"/>
      <c r="V37" s="221"/>
      <c r="W37" s="221"/>
      <c r="X37" s="221"/>
      <c r="Y37" s="212"/>
      <c r="Z37" s="212"/>
      <c r="AA37" s="212"/>
      <c r="AB37" s="212"/>
      <c r="AC37" s="212"/>
      <c r="AD37" s="212"/>
      <c r="AE37" s="212"/>
      <c r="AF37" s="212"/>
      <c r="AG37" s="212" t="s">
        <v>218</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ht="20.399999999999999" outlineLevel="1">
      <c r="A38" s="229">
        <v>15</v>
      </c>
      <c r="B38" s="230" t="s">
        <v>260</v>
      </c>
      <c r="C38" s="246" t="s">
        <v>261</v>
      </c>
      <c r="D38" s="231" t="s">
        <v>233</v>
      </c>
      <c r="E38" s="232">
        <v>94.8</v>
      </c>
      <c r="F38" s="233"/>
      <c r="G38" s="234">
        <f>ROUND(E38*F38,2)</f>
        <v>0</v>
      </c>
      <c r="H38" s="233"/>
      <c r="I38" s="234">
        <f>ROUND(E38*H38,2)</f>
        <v>0</v>
      </c>
      <c r="J38" s="233"/>
      <c r="K38" s="234">
        <f>ROUND(E38*J38,2)</f>
        <v>0</v>
      </c>
      <c r="L38" s="234">
        <v>21</v>
      </c>
      <c r="M38" s="234">
        <f>G38*(1+L38/100)</f>
        <v>0</v>
      </c>
      <c r="N38" s="234">
        <v>2.9999999999999997E-4</v>
      </c>
      <c r="O38" s="234">
        <f>ROUND(E38*N38,2)</f>
        <v>0.03</v>
      </c>
      <c r="P38" s="234">
        <v>0</v>
      </c>
      <c r="Q38" s="234">
        <f>ROUND(E38*P38,2)</f>
        <v>0</v>
      </c>
      <c r="R38" s="234" t="s">
        <v>262</v>
      </c>
      <c r="S38" s="234" t="s">
        <v>183</v>
      </c>
      <c r="T38" s="235" t="s">
        <v>183</v>
      </c>
      <c r="U38" s="221">
        <v>0</v>
      </c>
      <c r="V38" s="221">
        <f>ROUND(E38*U38,2)</f>
        <v>0</v>
      </c>
      <c r="W38" s="221"/>
      <c r="X38" s="221" t="s">
        <v>263</v>
      </c>
      <c r="Y38" s="212"/>
      <c r="Z38" s="212"/>
      <c r="AA38" s="212"/>
      <c r="AB38" s="212"/>
      <c r="AC38" s="212"/>
      <c r="AD38" s="212"/>
      <c r="AE38" s="212"/>
      <c r="AF38" s="212"/>
      <c r="AG38" s="212" t="s">
        <v>264</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c r="A39" s="219"/>
      <c r="B39" s="220"/>
      <c r="C39" s="255" t="s">
        <v>265</v>
      </c>
      <c r="D39" s="250"/>
      <c r="E39" s="251">
        <v>94.8</v>
      </c>
      <c r="F39" s="221"/>
      <c r="G39" s="221"/>
      <c r="H39" s="221"/>
      <c r="I39" s="221"/>
      <c r="J39" s="221"/>
      <c r="K39" s="221"/>
      <c r="L39" s="221"/>
      <c r="M39" s="221"/>
      <c r="N39" s="221"/>
      <c r="O39" s="221"/>
      <c r="P39" s="221"/>
      <c r="Q39" s="221"/>
      <c r="R39" s="221"/>
      <c r="S39" s="221"/>
      <c r="T39" s="221"/>
      <c r="U39" s="221"/>
      <c r="V39" s="221"/>
      <c r="W39" s="221"/>
      <c r="X39" s="221"/>
      <c r="Y39" s="212"/>
      <c r="Z39" s="212"/>
      <c r="AA39" s="212"/>
      <c r="AB39" s="212"/>
      <c r="AC39" s="212"/>
      <c r="AD39" s="212"/>
      <c r="AE39" s="212"/>
      <c r="AF39" s="212"/>
      <c r="AG39" s="212" t="s">
        <v>230</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c r="A40" s="223" t="s">
        <v>178</v>
      </c>
      <c r="B40" s="224" t="s">
        <v>130</v>
      </c>
      <c r="C40" s="244" t="s">
        <v>131</v>
      </c>
      <c r="D40" s="225"/>
      <c r="E40" s="226"/>
      <c r="F40" s="227"/>
      <c r="G40" s="227">
        <f>SUMIF(AG41:AG46,"&lt;&gt;NOR",G41:G46)</f>
        <v>0</v>
      </c>
      <c r="H40" s="227"/>
      <c r="I40" s="227">
        <f>SUM(I41:I46)</f>
        <v>0</v>
      </c>
      <c r="J40" s="227"/>
      <c r="K40" s="227">
        <f>SUM(K41:K46)</f>
        <v>0</v>
      </c>
      <c r="L40" s="227"/>
      <c r="M40" s="227">
        <f>SUM(M41:M46)</f>
        <v>0</v>
      </c>
      <c r="N40" s="227"/>
      <c r="O40" s="227">
        <f>SUM(O41:O46)</f>
        <v>265.52</v>
      </c>
      <c r="P40" s="227"/>
      <c r="Q40" s="227">
        <f>SUM(Q41:Q46)</f>
        <v>0</v>
      </c>
      <c r="R40" s="227"/>
      <c r="S40" s="227"/>
      <c r="T40" s="228"/>
      <c r="U40" s="222"/>
      <c r="V40" s="222">
        <f>SUM(V41:V46)</f>
        <v>15.120000000000001</v>
      </c>
      <c r="W40" s="222"/>
      <c r="X40" s="222"/>
      <c r="AG40" t="s">
        <v>179</v>
      </c>
    </row>
    <row r="41" spans="1:60" ht="20.399999999999999" outlineLevel="1">
      <c r="A41" s="229">
        <v>16</v>
      </c>
      <c r="B41" s="230" t="s">
        <v>266</v>
      </c>
      <c r="C41" s="246" t="s">
        <v>267</v>
      </c>
      <c r="D41" s="231" t="s">
        <v>233</v>
      </c>
      <c r="E41" s="232">
        <v>20</v>
      </c>
      <c r="F41" s="233"/>
      <c r="G41" s="234">
        <f>ROUND(E41*F41,2)</f>
        <v>0</v>
      </c>
      <c r="H41" s="233"/>
      <c r="I41" s="234">
        <f>ROUND(E41*H41,2)</f>
        <v>0</v>
      </c>
      <c r="J41" s="233"/>
      <c r="K41" s="234">
        <f>ROUND(E41*J41,2)</f>
        <v>0</v>
      </c>
      <c r="L41" s="234">
        <v>21</v>
      </c>
      <c r="M41" s="234">
        <f>G41*(1+L41/100)</f>
        <v>0</v>
      </c>
      <c r="N41" s="234">
        <v>0.43</v>
      </c>
      <c r="O41" s="234">
        <f>ROUND(E41*N41,2)</f>
        <v>8.6</v>
      </c>
      <c r="P41" s="234">
        <v>0</v>
      </c>
      <c r="Q41" s="234">
        <f>ROUND(E41*P41,2)</f>
        <v>0</v>
      </c>
      <c r="R41" s="234" t="s">
        <v>241</v>
      </c>
      <c r="S41" s="234" t="s">
        <v>268</v>
      </c>
      <c r="T41" s="235" t="s">
        <v>183</v>
      </c>
      <c r="U41" s="221">
        <v>0.03</v>
      </c>
      <c r="V41" s="221">
        <f>ROUND(E41*U41,2)</f>
        <v>0.6</v>
      </c>
      <c r="W41" s="221"/>
      <c r="X41" s="221" t="s">
        <v>215</v>
      </c>
      <c r="Y41" s="212"/>
      <c r="Z41" s="212"/>
      <c r="AA41" s="212"/>
      <c r="AB41" s="212"/>
      <c r="AC41" s="212"/>
      <c r="AD41" s="212"/>
      <c r="AE41" s="212"/>
      <c r="AF41" s="212"/>
      <c r="AG41" s="212" t="s">
        <v>216</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c r="A42" s="219"/>
      <c r="B42" s="220"/>
      <c r="C42" s="254" t="s">
        <v>269</v>
      </c>
      <c r="D42" s="253"/>
      <c r="E42" s="253"/>
      <c r="F42" s="253"/>
      <c r="G42" s="253"/>
      <c r="H42" s="221"/>
      <c r="I42" s="221"/>
      <c r="J42" s="221"/>
      <c r="K42" s="221"/>
      <c r="L42" s="221"/>
      <c r="M42" s="221"/>
      <c r="N42" s="221"/>
      <c r="O42" s="221"/>
      <c r="P42" s="221"/>
      <c r="Q42" s="221"/>
      <c r="R42" s="221"/>
      <c r="S42" s="221"/>
      <c r="T42" s="221"/>
      <c r="U42" s="221"/>
      <c r="V42" s="221"/>
      <c r="W42" s="221"/>
      <c r="X42" s="221"/>
      <c r="Y42" s="212"/>
      <c r="Z42" s="212"/>
      <c r="AA42" s="212"/>
      <c r="AB42" s="212"/>
      <c r="AC42" s="212"/>
      <c r="AD42" s="212"/>
      <c r="AE42" s="212"/>
      <c r="AF42" s="212"/>
      <c r="AG42" s="212" t="s">
        <v>218</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ht="20.399999999999999" outlineLevel="1">
      <c r="A43" s="229">
        <v>17</v>
      </c>
      <c r="B43" s="230" t="s">
        <v>270</v>
      </c>
      <c r="C43" s="246" t="s">
        <v>271</v>
      </c>
      <c r="D43" s="231" t="s">
        <v>233</v>
      </c>
      <c r="E43" s="232">
        <v>90.405000000000001</v>
      </c>
      <c r="F43" s="233"/>
      <c r="G43" s="234">
        <f>ROUND(E43*F43,2)</f>
        <v>0</v>
      </c>
      <c r="H43" s="233"/>
      <c r="I43" s="234">
        <f>ROUND(E43*H43,2)</f>
        <v>0</v>
      </c>
      <c r="J43" s="233"/>
      <c r="K43" s="234">
        <f>ROUND(E43*J43,2)</f>
        <v>0</v>
      </c>
      <c r="L43" s="234">
        <v>21</v>
      </c>
      <c r="M43" s="234">
        <f>G43*(1+L43/100)</f>
        <v>0</v>
      </c>
      <c r="N43" s="234">
        <v>0.441</v>
      </c>
      <c r="O43" s="234">
        <f>ROUND(E43*N43,2)</f>
        <v>39.869999999999997</v>
      </c>
      <c r="P43" s="234">
        <v>0</v>
      </c>
      <c r="Q43" s="234">
        <f>ROUND(E43*P43,2)</f>
        <v>0</v>
      </c>
      <c r="R43" s="234" t="s">
        <v>241</v>
      </c>
      <c r="S43" s="234" t="s">
        <v>183</v>
      </c>
      <c r="T43" s="235" t="s">
        <v>183</v>
      </c>
      <c r="U43" s="221">
        <v>0.03</v>
      </c>
      <c r="V43" s="221">
        <f>ROUND(E43*U43,2)</f>
        <v>2.71</v>
      </c>
      <c r="W43" s="221"/>
      <c r="X43" s="221" t="s">
        <v>215</v>
      </c>
      <c r="Y43" s="212"/>
      <c r="Z43" s="212"/>
      <c r="AA43" s="212"/>
      <c r="AB43" s="212"/>
      <c r="AC43" s="212"/>
      <c r="AD43" s="212"/>
      <c r="AE43" s="212"/>
      <c r="AF43" s="212"/>
      <c r="AG43" s="212" t="s">
        <v>216</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c r="A44" s="219"/>
      <c r="B44" s="220"/>
      <c r="C44" s="255" t="s">
        <v>236</v>
      </c>
      <c r="D44" s="250"/>
      <c r="E44" s="251">
        <v>90.405000000000001</v>
      </c>
      <c r="F44" s="221"/>
      <c r="G44" s="221"/>
      <c r="H44" s="221"/>
      <c r="I44" s="221"/>
      <c r="J44" s="221"/>
      <c r="K44" s="221"/>
      <c r="L44" s="221"/>
      <c r="M44" s="221"/>
      <c r="N44" s="221"/>
      <c r="O44" s="221"/>
      <c r="P44" s="221"/>
      <c r="Q44" s="221"/>
      <c r="R44" s="221"/>
      <c r="S44" s="221"/>
      <c r="T44" s="221"/>
      <c r="U44" s="221"/>
      <c r="V44" s="221"/>
      <c r="W44" s="221"/>
      <c r="X44" s="221"/>
      <c r="Y44" s="212"/>
      <c r="Z44" s="212"/>
      <c r="AA44" s="212"/>
      <c r="AB44" s="212"/>
      <c r="AC44" s="212"/>
      <c r="AD44" s="212"/>
      <c r="AE44" s="212"/>
      <c r="AF44" s="212"/>
      <c r="AG44" s="212" t="s">
        <v>230</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ht="20.399999999999999" outlineLevel="1">
      <c r="A45" s="229">
        <v>18</v>
      </c>
      <c r="B45" s="230" t="s">
        <v>272</v>
      </c>
      <c r="C45" s="246" t="s">
        <v>273</v>
      </c>
      <c r="D45" s="231" t="s">
        <v>233</v>
      </c>
      <c r="E45" s="232">
        <v>393.75</v>
      </c>
      <c r="F45" s="233"/>
      <c r="G45" s="234">
        <f>ROUND(E45*F45,2)</f>
        <v>0</v>
      </c>
      <c r="H45" s="233"/>
      <c r="I45" s="234">
        <f>ROUND(E45*H45,2)</f>
        <v>0</v>
      </c>
      <c r="J45" s="233"/>
      <c r="K45" s="234">
        <f>ROUND(E45*J45,2)</f>
        <v>0</v>
      </c>
      <c r="L45" s="234">
        <v>21</v>
      </c>
      <c r="M45" s="234">
        <f>G45*(1+L45/100)</f>
        <v>0</v>
      </c>
      <c r="N45" s="234">
        <v>0.55125000000000002</v>
      </c>
      <c r="O45" s="234">
        <f>ROUND(E45*N45,2)</f>
        <v>217.05</v>
      </c>
      <c r="P45" s="234">
        <v>0</v>
      </c>
      <c r="Q45" s="234">
        <f>ROUND(E45*P45,2)</f>
        <v>0</v>
      </c>
      <c r="R45" s="234" t="s">
        <v>241</v>
      </c>
      <c r="S45" s="234" t="s">
        <v>183</v>
      </c>
      <c r="T45" s="235" t="s">
        <v>183</v>
      </c>
      <c r="U45" s="221">
        <v>0.03</v>
      </c>
      <c r="V45" s="221">
        <f>ROUND(E45*U45,2)</f>
        <v>11.81</v>
      </c>
      <c r="W45" s="221"/>
      <c r="X45" s="221" t="s">
        <v>215</v>
      </c>
      <c r="Y45" s="212"/>
      <c r="Z45" s="212"/>
      <c r="AA45" s="212"/>
      <c r="AB45" s="212"/>
      <c r="AC45" s="212"/>
      <c r="AD45" s="212"/>
      <c r="AE45" s="212"/>
      <c r="AF45" s="212"/>
      <c r="AG45" s="212" t="s">
        <v>216</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c r="A46" s="219"/>
      <c r="B46" s="220"/>
      <c r="C46" s="255" t="s">
        <v>235</v>
      </c>
      <c r="D46" s="250"/>
      <c r="E46" s="251">
        <v>393.75</v>
      </c>
      <c r="F46" s="221"/>
      <c r="G46" s="221"/>
      <c r="H46" s="221"/>
      <c r="I46" s="221"/>
      <c r="J46" s="221"/>
      <c r="K46" s="221"/>
      <c r="L46" s="221"/>
      <c r="M46" s="221"/>
      <c r="N46" s="221"/>
      <c r="O46" s="221"/>
      <c r="P46" s="221"/>
      <c r="Q46" s="221"/>
      <c r="R46" s="221"/>
      <c r="S46" s="221"/>
      <c r="T46" s="221"/>
      <c r="U46" s="221"/>
      <c r="V46" s="221"/>
      <c r="W46" s="221"/>
      <c r="X46" s="221"/>
      <c r="Y46" s="212"/>
      <c r="Z46" s="212"/>
      <c r="AA46" s="212"/>
      <c r="AB46" s="212"/>
      <c r="AC46" s="212"/>
      <c r="AD46" s="212"/>
      <c r="AE46" s="212"/>
      <c r="AF46" s="212"/>
      <c r="AG46" s="212" t="s">
        <v>230</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c r="A47" s="223" t="s">
        <v>178</v>
      </c>
      <c r="B47" s="224" t="s">
        <v>132</v>
      </c>
      <c r="C47" s="244" t="s">
        <v>133</v>
      </c>
      <c r="D47" s="225"/>
      <c r="E47" s="226"/>
      <c r="F47" s="227"/>
      <c r="G47" s="227">
        <f>SUMIF(AG48:AG48,"&lt;&gt;NOR",G48:G48)</f>
        <v>0</v>
      </c>
      <c r="H47" s="227"/>
      <c r="I47" s="227">
        <f>SUM(I48:I48)</f>
        <v>0</v>
      </c>
      <c r="J47" s="227"/>
      <c r="K47" s="227">
        <f>SUM(K48:K48)</f>
        <v>0</v>
      </c>
      <c r="L47" s="227"/>
      <c r="M47" s="227">
        <f>SUM(M48:M48)</f>
        <v>0</v>
      </c>
      <c r="N47" s="227"/>
      <c r="O47" s="227">
        <f>SUM(O48:O48)</f>
        <v>46.85</v>
      </c>
      <c r="P47" s="227"/>
      <c r="Q47" s="227">
        <f>SUM(Q48:Q48)</f>
        <v>0</v>
      </c>
      <c r="R47" s="227"/>
      <c r="S47" s="227"/>
      <c r="T47" s="228"/>
      <c r="U47" s="222"/>
      <c r="V47" s="222">
        <f>SUM(V48:V48)</f>
        <v>1.72</v>
      </c>
      <c r="W47" s="222"/>
      <c r="X47" s="222"/>
      <c r="AG47" t="s">
        <v>179</v>
      </c>
    </row>
    <row r="48" spans="1:60" outlineLevel="1">
      <c r="A48" s="236">
        <v>19</v>
      </c>
      <c r="B48" s="237" t="s">
        <v>274</v>
      </c>
      <c r="C48" s="245" t="s">
        <v>275</v>
      </c>
      <c r="D48" s="238" t="s">
        <v>233</v>
      </c>
      <c r="E48" s="239">
        <v>86.1</v>
      </c>
      <c r="F48" s="240"/>
      <c r="G48" s="241">
        <f>ROUND(E48*F48,2)</f>
        <v>0</v>
      </c>
      <c r="H48" s="240"/>
      <c r="I48" s="241">
        <f>ROUND(E48*H48,2)</f>
        <v>0</v>
      </c>
      <c r="J48" s="240"/>
      <c r="K48" s="241">
        <f>ROUND(E48*J48,2)</f>
        <v>0</v>
      </c>
      <c r="L48" s="241">
        <v>21</v>
      </c>
      <c r="M48" s="241">
        <f>G48*(1+L48/100)</f>
        <v>0</v>
      </c>
      <c r="N48" s="241">
        <v>0.54408999999999996</v>
      </c>
      <c r="O48" s="241">
        <f>ROUND(E48*N48,2)</f>
        <v>46.85</v>
      </c>
      <c r="P48" s="241">
        <v>0</v>
      </c>
      <c r="Q48" s="241">
        <f>ROUND(E48*P48,2)</f>
        <v>0</v>
      </c>
      <c r="R48" s="241" t="s">
        <v>241</v>
      </c>
      <c r="S48" s="241" t="s">
        <v>183</v>
      </c>
      <c r="T48" s="242" t="s">
        <v>183</v>
      </c>
      <c r="U48" s="221">
        <v>0.02</v>
      </c>
      <c r="V48" s="221">
        <f>ROUND(E48*U48,2)</f>
        <v>1.72</v>
      </c>
      <c r="W48" s="221"/>
      <c r="X48" s="221" t="s">
        <v>215</v>
      </c>
      <c r="Y48" s="212"/>
      <c r="Z48" s="212"/>
      <c r="AA48" s="212"/>
      <c r="AB48" s="212"/>
      <c r="AC48" s="212"/>
      <c r="AD48" s="212"/>
      <c r="AE48" s="212"/>
      <c r="AF48" s="212"/>
      <c r="AG48" s="212" t="s">
        <v>216</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c r="A49" s="223" t="s">
        <v>178</v>
      </c>
      <c r="B49" s="224" t="s">
        <v>134</v>
      </c>
      <c r="C49" s="244" t="s">
        <v>135</v>
      </c>
      <c r="D49" s="225"/>
      <c r="E49" s="226"/>
      <c r="F49" s="227"/>
      <c r="G49" s="227">
        <f>SUMIF(AG50:AG54,"&lt;&gt;NOR",G50:G54)</f>
        <v>0</v>
      </c>
      <c r="H49" s="227"/>
      <c r="I49" s="227">
        <f>SUM(I50:I54)</f>
        <v>0</v>
      </c>
      <c r="J49" s="227"/>
      <c r="K49" s="227">
        <f>SUM(K50:K54)</f>
        <v>0</v>
      </c>
      <c r="L49" s="227"/>
      <c r="M49" s="227">
        <f>SUM(M50:M54)</f>
        <v>0</v>
      </c>
      <c r="N49" s="227"/>
      <c r="O49" s="227">
        <f>SUM(O50:O54)</f>
        <v>76.569999999999993</v>
      </c>
      <c r="P49" s="227"/>
      <c r="Q49" s="227">
        <f>SUM(Q50:Q54)</f>
        <v>0</v>
      </c>
      <c r="R49" s="227"/>
      <c r="S49" s="227"/>
      <c r="T49" s="228"/>
      <c r="U49" s="222"/>
      <c r="V49" s="222">
        <f>SUM(V50:V54)</f>
        <v>173.6</v>
      </c>
      <c r="W49" s="222"/>
      <c r="X49" s="222"/>
      <c r="AG49" t="s">
        <v>179</v>
      </c>
    </row>
    <row r="50" spans="1:60" outlineLevel="1">
      <c r="A50" s="229">
        <v>20</v>
      </c>
      <c r="B50" s="230" t="s">
        <v>276</v>
      </c>
      <c r="C50" s="246" t="s">
        <v>277</v>
      </c>
      <c r="D50" s="231" t="s">
        <v>233</v>
      </c>
      <c r="E50" s="232">
        <v>375</v>
      </c>
      <c r="F50" s="233"/>
      <c r="G50" s="234">
        <f>ROUND(E50*F50,2)</f>
        <v>0</v>
      </c>
      <c r="H50" s="233"/>
      <c r="I50" s="234">
        <f>ROUND(E50*H50,2)</f>
        <v>0</v>
      </c>
      <c r="J50" s="233"/>
      <c r="K50" s="234">
        <f>ROUND(E50*J50,2)</f>
        <v>0</v>
      </c>
      <c r="L50" s="234">
        <v>21</v>
      </c>
      <c r="M50" s="234">
        <f>G50*(1+L50/100)</f>
        <v>0</v>
      </c>
      <c r="N50" s="234">
        <v>7.3899999999999993E-2</v>
      </c>
      <c r="O50" s="234">
        <f>ROUND(E50*N50,2)</f>
        <v>27.71</v>
      </c>
      <c r="P50" s="234">
        <v>0</v>
      </c>
      <c r="Q50" s="234">
        <f>ROUND(E50*P50,2)</f>
        <v>0</v>
      </c>
      <c r="R50" s="234" t="s">
        <v>241</v>
      </c>
      <c r="S50" s="234" t="s">
        <v>183</v>
      </c>
      <c r="T50" s="235" t="s">
        <v>183</v>
      </c>
      <c r="U50" s="221">
        <v>0.45200000000000001</v>
      </c>
      <c r="V50" s="221">
        <f>ROUND(E50*U50,2)</f>
        <v>169.5</v>
      </c>
      <c r="W50" s="221"/>
      <c r="X50" s="221" t="s">
        <v>215</v>
      </c>
      <c r="Y50" s="212"/>
      <c r="Z50" s="212"/>
      <c r="AA50" s="212"/>
      <c r="AB50" s="212"/>
      <c r="AC50" s="212"/>
      <c r="AD50" s="212"/>
      <c r="AE50" s="212"/>
      <c r="AF50" s="212"/>
      <c r="AG50" s="212" t="s">
        <v>216</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ht="21" outlineLevel="1">
      <c r="A51" s="219"/>
      <c r="B51" s="220"/>
      <c r="C51" s="254" t="s">
        <v>278</v>
      </c>
      <c r="D51" s="253"/>
      <c r="E51" s="253"/>
      <c r="F51" s="253"/>
      <c r="G51" s="253"/>
      <c r="H51" s="221"/>
      <c r="I51" s="221"/>
      <c r="J51" s="221"/>
      <c r="K51" s="221"/>
      <c r="L51" s="221"/>
      <c r="M51" s="221"/>
      <c r="N51" s="221"/>
      <c r="O51" s="221"/>
      <c r="P51" s="221"/>
      <c r="Q51" s="221"/>
      <c r="R51" s="221"/>
      <c r="S51" s="221"/>
      <c r="T51" s="221"/>
      <c r="U51" s="221"/>
      <c r="V51" s="221"/>
      <c r="W51" s="221"/>
      <c r="X51" s="221"/>
      <c r="Y51" s="212"/>
      <c r="Z51" s="212"/>
      <c r="AA51" s="212"/>
      <c r="AB51" s="212"/>
      <c r="AC51" s="212"/>
      <c r="AD51" s="212"/>
      <c r="AE51" s="212"/>
      <c r="AF51" s="212"/>
      <c r="AG51" s="212" t="s">
        <v>218</v>
      </c>
      <c r="AH51" s="212"/>
      <c r="AI51" s="212"/>
      <c r="AJ51" s="212"/>
      <c r="AK51" s="212"/>
      <c r="AL51" s="212"/>
      <c r="AM51" s="212"/>
      <c r="AN51" s="212"/>
      <c r="AO51" s="212"/>
      <c r="AP51" s="212"/>
      <c r="AQ51" s="212"/>
      <c r="AR51" s="212"/>
      <c r="AS51" s="212"/>
      <c r="AT51" s="212"/>
      <c r="AU51" s="212"/>
      <c r="AV51" s="212"/>
      <c r="AW51" s="212"/>
      <c r="AX51" s="212"/>
      <c r="AY51" s="212"/>
      <c r="AZ51" s="212"/>
      <c r="BA51" s="252" t="str">
        <f>C51</f>
        <v>s provedením lože z kameniva drceného, s vyplněním spár, s dvojitým hutněním a se smetením přebytečného materiálu na krajnici. S dodáním hmot pro lože a výplň spár.</v>
      </c>
      <c r="BB51" s="212"/>
      <c r="BC51" s="212"/>
      <c r="BD51" s="212"/>
      <c r="BE51" s="212"/>
      <c r="BF51" s="212"/>
      <c r="BG51" s="212"/>
      <c r="BH51" s="212"/>
    </row>
    <row r="52" spans="1:60" outlineLevel="1">
      <c r="A52" s="236">
        <v>21</v>
      </c>
      <c r="B52" s="237" t="s">
        <v>279</v>
      </c>
      <c r="C52" s="245" t="s">
        <v>280</v>
      </c>
      <c r="D52" s="238" t="s">
        <v>251</v>
      </c>
      <c r="E52" s="239">
        <v>10</v>
      </c>
      <c r="F52" s="240"/>
      <c r="G52" s="241">
        <f>ROUND(E52*F52,2)</f>
        <v>0</v>
      </c>
      <c r="H52" s="240"/>
      <c r="I52" s="241">
        <f>ROUND(E52*H52,2)</f>
        <v>0</v>
      </c>
      <c r="J52" s="240"/>
      <c r="K52" s="241">
        <f>ROUND(E52*J52,2)</f>
        <v>0</v>
      </c>
      <c r="L52" s="241">
        <v>21</v>
      </c>
      <c r="M52" s="241">
        <f>G52*(1+L52/100)</f>
        <v>0</v>
      </c>
      <c r="N52" s="241">
        <v>3.3E-4</v>
      </c>
      <c r="O52" s="241">
        <f>ROUND(E52*N52,2)</f>
        <v>0</v>
      </c>
      <c r="P52" s="241">
        <v>0</v>
      </c>
      <c r="Q52" s="241">
        <f>ROUND(E52*P52,2)</f>
        <v>0</v>
      </c>
      <c r="R52" s="241" t="s">
        <v>241</v>
      </c>
      <c r="S52" s="241" t="s">
        <v>183</v>
      </c>
      <c r="T52" s="242" t="s">
        <v>183</v>
      </c>
      <c r="U52" s="221">
        <v>0.41</v>
      </c>
      <c r="V52" s="221">
        <f>ROUND(E52*U52,2)</f>
        <v>4.0999999999999996</v>
      </c>
      <c r="W52" s="221"/>
      <c r="X52" s="221" t="s">
        <v>215</v>
      </c>
      <c r="Y52" s="212"/>
      <c r="Z52" s="212"/>
      <c r="AA52" s="212"/>
      <c r="AB52" s="212"/>
      <c r="AC52" s="212"/>
      <c r="AD52" s="212"/>
      <c r="AE52" s="212"/>
      <c r="AF52" s="212"/>
      <c r="AG52" s="212" t="s">
        <v>216</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c r="A53" s="229">
        <v>22</v>
      </c>
      <c r="B53" s="230" t="s">
        <v>281</v>
      </c>
      <c r="C53" s="246" t="s">
        <v>282</v>
      </c>
      <c r="D53" s="231" t="s">
        <v>233</v>
      </c>
      <c r="E53" s="232">
        <v>378.75</v>
      </c>
      <c r="F53" s="233"/>
      <c r="G53" s="234">
        <f>ROUND(E53*F53,2)</f>
        <v>0</v>
      </c>
      <c r="H53" s="233"/>
      <c r="I53" s="234">
        <f>ROUND(E53*H53,2)</f>
        <v>0</v>
      </c>
      <c r="J53" s="233"/>
      <c r="K53" s="234">
        <f>ROUND(E53*J53,2)</f>
        <v>0</v>
      </c>
      <c r="L53" s="234">
        <v>21</v>
      </c>
      <c r="M53" s="234">
        <f>G53*(1+L53/100)</f>
        <v>0</v>
      </c>
      <c r="N53" s="234">
        <v>0.129</v>
      </c>
      <c r="O53" s="234">
        <f>ROUND(E53*N53,2)</f>
        <v>48.86</v>
      </c>
      <c r="P53" s="234">
        <v>0</v>
      </c>
      <c r="Q53" s="234">
        <f>ROUND(E53*P53,2)</f>
        <v>0</v>
      </c>
      <c r="R53" s="234"/>
      <c r="S53" s="234" t="s">
        <v>268</v>
      </c>
      <c r="T53" s="235" t="s">
        <v>184</v>
      </c>
      <c r="U53" s="221">
        <v>0</v>
      </c>
      <c r="V53" s="221">
        <f>ROUND(E53*U53,2)</f>
        <v>0</v>
      </c>
      <c r="W53" s="221"/>
      <c r="X53" s="221" t="s">
        <v>263</v>
      </c>
      <c r="Y53" s="212"/>
      <c r="Z53" s="212"/>
      <c r="AA53" s="212"/>
      <c r="AB53" s="212"/>
      <c r="AC53" s="212"/>
      <c r="AD53" s="212"/>
      <c r="AE53" s="212"/>
      <c r="AF53" s="212"/>
      <c r="AG53" s="212" t="s">
        <v>264</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c r="A54" s="219"/>
      <c r="B54" s="220"/>
      <c r="C54" s="255" t="s">
        <v>283</v>
      </c>
      <c r="D54" s="250"/>
      <c r="E54" s="251">
        <v>378.75</v>
      </c>
      <c r="F54" s="221"/>
      <c r="G54" s="221"/>
      <c r="H54" s="221"/>
      <c r="I54" s="221"/>
      <c r="J54" s="221"/>
      <c r="K54" s="221"/>
      <c r="L54" s="221"/>
      <c r="M54" s="221"/>
      <c r="N54" s="221"/>
      <c r="O54" s="221"/>
      <c r="P54" s="221"/>
      <c r="Q54" s="221"/>
      <c r="R54" s="221"/>
      <c r="S54" s="221"/>
      <c r="T54" s="221"/>
      <c r="U54" s="221"/>
      <c r="V54" s="221"/>
      <c r="W54" s="221"/>
      <c r="X54" s="221"/>
      <c r="Y54" s="212"/>
      <c r="Z54" s="212"/>
      <c r="AA54" s="212"/>
      <c r="AB54" s="212"/>
      <c r="AC54" s="212"/>
      <c r="AD54" s="212"/>
      <c r="AE54" s="212"/>
      <c r="AF54" s="212"/>
      <c r="AG54" s="212" t="s">
        <v>230</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c r="A55" s="223" t="s">
        <v>178</v>
      </c>
      <c r="B55" s="224" t="s">
        <v>136</v>
      </c>
      <c r="C55" s="244" t="s">
        <v>137</v>
      </c>
      <c r="D55" s="225"/>
      <c r="E55" s="226"/>
      <c r="F55" s="227"/>
      <c r="G55" s="227">
        <f>SUMIF(AG56:AG57,"&lt;&gt;NOR",G56:G57)</f>
        <v>0</v>
      </c>
      <c r="H55" s="227"/>
      <c r="I55" s="227">
        <f>SUM(I56:I57)</f>
        <v>0</v>
      </c>
      <c r="J55" s="227"/>
      <c r="K55" s="227">
        <f>SUM(K56:K57)</f>
        <v>0</v>
      </c>
      <c r="L55" s="227"/>
      <c r="M55" s="227">
        <f>SUM(M56:M57)</f>
        <v>0</v>
      </c>
      <c r="N55" s="227"/>
      <c r="O55" s="227">
        <f>SUM(O56:O57)</f>
        <v>31.68</v>
      </c>
      <c r="P55" s="227"/>
      <c r="Q55" s="227">
        <f>SUM(Q56:Q57)</f>
        <v>0</v>
      </c>
      <c r="R55" s="227"/>
      <c r="S55" s="227"/>
      <c r="T55" s="228"/>
      <c r="U55" s="222"/>
      <c r="V55" s="222">
        <f>SUM(V56:V57)</f>
        <v>52.8</v>
      </c>
      <c r="W55" s="222"/>
      <c r="X55" s="222"/>
      <c r="AG55" t="s">
        <v>179</v>
      </c>
    </row>
    <row r="56" spans="1:60" outlineLevel="1">
      <c r="A56" s="236">
        <v>23</v>
      </c>
      <c r="B56" s="237" t="s">
        <v>284</v>
      </c>
      <c r="C56" s="245" t="s">
        <v>285</v>
      </c>
      <c r="D56" s="238" t="s">
        <v>233</v>
      </c>
      <c r="E56" s="239">
        <v>132</v>
      </c>
      <c r="F56" s="240"/>
      <c r="G56" s="241">
        <f>ROUND(E56*F56,2)</f>
        <v>0</v>
      </c>
      <c r="H56" s="240"/>
      <c r="I56" s="241">
        <f>ROUND(E56*H56,2)</f>
        <v>0</v>
      </c>
      <c r="J56" s="240"/>
      <c r="K56" s="241">
        <f>ROUND(E56*J56,2)</f>
        <v>0</v>
      </c>
      <c r="L56" s="241">
        <v>21</v>
      </c>
      <c r="M56" s="241">
        <f>G56*(1+L56/100)</f>
        <v>0</v>
      </c>
      <c r="N56" s="241">
        <v>0.24</v>
      </c>
      <c r="O56" s="241">
        <f>ROUND(E56*N56,2)</f>
        <v>31.68</v>
      </c>
      <c r="P56" s="241">
        <v>0</v>
      </c>
      <c r="Q56" s="241">
        <f>ROUND(E56*P56,2)</f>
        <v>0</v>
      </c>
      <c r="R56" s="241" t="s">
        <v>286</v>
      </c>
      <c r="S56" s="241" t="s">
        <v>183</v>
      </c>
      <c r="T56" s="242" t="s">
        <v>183</v>
      </c>
      <c r="U56" s="221">
        <v>0.27</v>
      </c>
      <c r="V56" s="221">
        <f>ROUND(E56*U56,2)</f>
        <v>35.64</v>
      </c>
      <c r="W56" s="221"/>
      <c r="X56" s="221" t="s">
        <v>215</v>
      </c>
      <c r="Y56" s="212"/>
      <c r="Z56" s="212"/>
      <c r="AA56" s="212"/>
      <c r="AB56" s="212"/>
      <c r="AC56" s="212"/>
      <c r="AD56" s="212"/>
      <c r="AE56" s="212"/>
      <c r="AF56" s="212"/>
      <c r="AG56" s="212" t="s">
        <v>216</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c r="A57" s="236">
        <v>24</v>
      </c>
      <c r="B57" s="237" t="s">
        <v>287</v>
      </c>
      <c r="C57" s="245" t="s">
        <v>288</v>
      </c>
      <c r="D57" s="238" t="s">
        <v>233</v>
      </c>
      <c r="E57" s="239">
        <v>132</v>
      </c>
      <c r="F57" s="240"/>
      <c r="G57" s="241">
        <f>ROUND(E57*F57,2)</f>
        <v>0</v>
      </c>
      <c r="H57" s="240"/>
      <c r="I57" s="241">
        <f>ROUND(E57*H57,2)</f>
        <v>0</v>
      </c>
      <c r="J57" s="240"/>
      <c r="K57" s="241">
        <f>ROUND(E57*J57,2)</f>
        <v>0</v>
      </c>
      <c r="L57" s="241">
        <v>21</v>
      </c>
      <c r="M57" s="241">
        <f>G57*(1+L57/100)</f>
        <v>0</v>
      </c>
      <c r="N57" s="241">
        <v>0</v>
      </c>
      <c r="O57" s="241">
        <f>ROUND(E57*N57,2)</f>
        <v>0</v>
      </c>
      <c r="P57" s="241">
        <v>0</v>
      </c>
      <c r="Q57" s="241">
        <f>ROUND(E57*P57,2)</f>
        <v>0</v>
      </c>
      <c r="R57" s="241" t="s">
        <v>286</v>
      </c>
      <c r="S57" s="241" t="s">
        <v>183</v>
      </c>
      <c r="T57" s="242" t="s">
        <v>183</v>
      </c>
      <c r="U57" s="221">
        <v>0.13</v>
      </c>
      <c r="V57" s="221">
        <f>ROUND(E57*U57,2)</f>
        <v>17.16</v>
      </c>
      <c r="W57" s="221"/>
      <c r="X57" s="221" t="s">
        <v>215</v>
      </c>
      <c r="Y57" s="212"/>
      <c r="Z57" s="212"/>
      <c r="AA57" s="212"/>
      <c r="AB57" s="212"/>
      <c r="AC57" s="212"/>
      <c r="AD57" s="212"/>
      <c r="AE57" s="212"/>
      <c r="AF57" s="212"/>
      <c r="AG57" s="212" t="s">
        <v>216</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c r="A58" s="223" t="s">
        <v>178</v>
      </c>
      <c r="B58" s="224" t="s">
        <v>138</v>
      </c>
      <c r="C58" s="244" t="s">
        <v>139</v>
      </c>
      <c r="D58" s="225"/>
      <c r="E58" s="226"/>
      <c r="F58" s="227"/>
      <c r="G58" s="227">
        <f>SUMIF(AG59:AG65,"&lt;&gt;NOR",G59:G65)</f>
        <v>0</v>
      </c>
      <c r="H58" s="227"/>
      <c r="I58" s="227">
        <f>SUM(I59:I65)</f>
        <v>0</v>
      </c>
      <c r="J58" s="227"/>
      <c r="K58" s="227">
        <f>SUM(K59:K65)</f>
        <v>0</v>
      </c>
      <c r="L58" s="227"/>
      <c r="M58" s="227">
        <f>SUM(M59:M65)</f>
        <v>0</v>
      </c>
      <c r="N58" s="227"/>
      <c r="O58" s="227">
        <f>SUM(O59:O65)</f>
        <v>51.4</v>
      </c>
      <c r="P58" s="227"/>
      <c r="Q58" s="227">
        <f>SUM(Q59:Q65)</f>
        <v>0</v>
      </c>
      <c r="R58" s="227"/>
      <c r="S58" s="227"/>
      <c r="T58" s="228"/>
      <c r="U58" s="222"/>
      <c r="V58" s="222">
        <f>SUM(V59:V65)</f>
        <v>65.459999999999994</v>
      </c>
      <c r="W58" s="222"/>
      <c r="X58" s="222"/>
      <c r="AG58" t="s">
        <v>179</v>
      </c>
    </row>
    <row r="59" spans="1:60" outlineLevel="1">
      <c r="A59" s="236">
        <v>25</v>
      </c>
      <c r="B59" s="237" t="s">
        <v>289</v>
      </c>
      <c r="C59" s="245" t="s">
        <v>290</v>
      </c>
      <c r="D59" s="238" t="s">
        <v>251</v>
      </c>
      <c r="E59" s="239">
        <v>101</v>
      </c>
      <c r="F59" s="240"/>
      <c r="G59" s="241">
        <f>ROUND(E59*F59,2)</f>
        <v>0</v>
      </c>
      <c r="H59" s="240"/>
      <c r="I59" s="241">
        <f>ROUND(E59*H59,2)</f>
        <v>0</v>
      </c>
      <c r="J59" s="240"/>
      <c r="K59" s="241">
        <f>ROUND(E59*J59,2)</f>
        <v>0</v>
      </c>
      <c r="L59" s="241">
        <v>21</v>
      </c>
      <c r="M59" s="241">
        <f>G59*(1+L59/100)</f>
        <v>0</v>
      </c>
      <c r="N59" s="241">
        <v>0</v>
      </c>
      <c r="O59" s="241">
        <f>ROUND(E59*N59,2)</f>
        <v>0</v>
      </c>
      <c r="P59" s="241">
        <v>0</v>
      </c>
      <c r="Q59" s="241">
        <f>ROUND(E59*P59,2)</f>
        <v>0</v>
      </c>
      <c r="R59" s="241" t="s">
        <v>291</v>
      </c>
      <c r="S59" s="241" t="s">
        <v>183</v>
      </c>
      <c r="T59" s="242" t="s">
        <v>183</v>
      </c>
      <c r="U59" s="221">
        <v>0.06</v>
      </c>
      <c r="V59" s="221">
        <f>ROUND(E59*U59,2)</f>
        <v>6.06</v>
      </c>
      <c r="W59" s="221"/>
      <c r="X59" s="221" t="s">
        <v>215</v>
      </c>
      <c r="Y59" s="212"/>
      <c r="Z59" s="212"/>
      <c r="AA59" s="212"/>
      <c r="AB59" s="212"/>
      <c r="AC59" s="212"/>
      <c r="AD59" s="212"/>
      <c r="AE59" s="212"/>
      <c r="AF59" s="212"/>
      <c r="AG59" s="212" t="s">
        <v>216</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ht="20.399999999999999" outlineLevel="1">
      <c r="A60" s="229">
        <v>26</v>
      </c>
      <c r="B60" s="230" t="s">
        <v>292</v>
      </c>
      <c r="C60" s="246" t="s">
        <v>293</v>
      </c>
      <c r="D60" s="231" t="s">
        <v>251</v>
      </c>
      <c r="E60" s="232">
        <v>220</v>
      </c>
      <c r="F60" s="233"/>
      <c r="G60" s="234">
        <f>ROUND(E60*F60,2)</f>
        <v>0</v>
      </c>
      <c r="H60" s="233"/>
      <c r="I60" s="234">
        <f>ROUND(E60*H60,2)</f>
        <v>0</v>
      </c>
      <c r="J60" s="233"/>
      <c r="K60" s="234">
        <f>ROUND(E60*J60,2)</f>
        <v>0</v>
      </c>
      <c r="L60" s="234">
        <v>21</v>
      </c>
      <c r="M60" s="234">
        <f>G60*(1+L60/100)</f>
        <v>0</v>
      </c>
      <c r="N60" s="234">
        <v>0.188</v>
      </c>
      <c r="O60" s="234">
        <f>ROUND(E60*N60,2)</f>
        <v>41.36</v>
      </c>
      <c r="P60" s="234">
        <v>0</v>
      </c>
      <c r="Q60" s="234">
        <f>ROUND(E60*P60,2)</f>
        <v>0</v>
      </c>
      <c r="R60" s="234" t="s">
        <v>241</v>
      </c>
      <c r="S60" s="234" t="s">
        <v>183</v>
      </c>
      <c r="T60" s="235" t="s">
        <v>183</v>
      </c>
      <c r="U60" s="221">
        <v>0.27</v>
      </c>
      <c r="V60" s="221">
        <f>ROUND(E60*U60,2)</f>
        <v>59.4</v>
      </c>
      <c r="W60" s="221"/>
      <c r="X60" s="221" t="s">
        <v>215</v>
      </c>
      <c r="Y60" s="212"/>
      <c r="Z60" s="212"/>
      <c r="AA60" s="212"/>
      <c r="AB60" s="212"/>
      <c r="AC60" s="212"/>
      <c r="AD60" s="212"/>
      <c r="AE60" s="212"/>
      <c r="AF60" s="212"/>
      <c r="AG60" s="212" t="s">
        <v>216</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c r="A61" s="219"/>
      <c r="B61" s="220"/>
      <c r="C61" s="254" t="s">
        <v>294</v>
      </c>
      <c r="D61" s="253"/>
      <c r="E61" s="253"/>
      <c r="F61" s="253"/>
      <c r="G61" s="253"/>
      <c r="H61" s="221"/>
      <c r="I61" s="221"/>
      <c r="J61" s="221"/>
      <c r="K61" s="221"/>
      <c r="L61" s="221"/>
      <c r="M61" s="221"/>
      <c r="N61" s="221"/>
      <c r="O61" s="221"/>
      <c r="P61" s="221"/>
      <c r="Q61" s="221"/>
      <c r="R61" s="221"/>
      <c r="S61" s="221"/>
      <c r="T61" s="221"/>
      <c r="U61" s="221"/>
      <c r="V61" s="221"/>
      <c r="W61" s="221"/>
      <c r="X61" s="221"/>
      <c r="Y61" s="212"/>
      <c r="Z61" s="212"/>
      <c r="AA61" s="212"/>
      <c r="AB61" s="212"/>
      <c r="AC61" s="212"/>
      <c r="AD61" s="212"/>
      <c r="AE61" s="212"/>
      <c r="AF61" s="212"/>
      <c r="AG61" s="212" t="s">
        <v>218</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ht="20.399999999999999" outlineLevel="1">
      <c r="A62" s="229">
        <v>27</v>
      </c>
      <c r="B62" s="230" t="s">
        <v>295</v>
      </c>
      <c r="C62" s="246" t="s">
        <v>296</v>
      </c>
      <c r="D62" s="231" t="s">
        <v>297</v>
      </c>
      <c r="E62" s="232">
        <v>222.2</v>
      </c>
      <c r="F62" s="233"/>
      <c r="G62" s="234">
        <f>ROUND(E62*F62,2)</f>
        <v>0</v>
      </c>
      <c r="H62" s="233"/>
      <c r="I62" s="234">
        <f>ROUND(E62*H62,2)</f>
        <v>0</v>
      </c>
      <c r="J62" s="233"/>
      <c r="K62" s="234">
        <f>ROUND(E62*J62,2)</f>
        <v>0</v>
      </c>
      <c r="L62" s="234">
        <v>21</v>
      </c>
      <c r="M62" s="234">
        <f>G62*(1+L62/100)</f>
        <v>0</v>
      </c>
      <c r="N62" s="234">
        <v>3.5999999999999997E-2</v>
      </c>
      <c r="O62" s="234">
        <f>ROUND(E62*N62,2)</f>
        <v>8</v>
      </c>
      <c r="P62" s="234">
        <v>0</v>
      </c>
      <c r="Q62" s="234">
        <f>ROUND(E62*P62,2)</f>
        <v>0</v>
      </c>
      <c r="R62" s="234"/>
      <c r="S62" s="234" t="s">
        <v>268</v>
      </c>
      <c r="T62" s="235" t="s">
        <v>184</v>
      </c>
      <c r="U62" s="221">
        <v>0</v>
      </c>
      <c r="V62" s="221">
        <f>ROUND(E62*U62,2)</f>
        <v>0</v>
      </c>
      <c r="W62" s="221"/>
      <c r="X62" s="221" t="s">
        <v>263</v>
      </c>
      <c r="Y62" s="212"/>
      <c r="Z62" s="212"/>
      <c r="AA62" s="212"/>
      <c r="AB62" s="212"/>
      <c r="AC62" s="212"/>
      <c r="AD62" s="212"/>
      <c r="AE62" s="212"/>
      <c r="AF62" s="212"/>
      <c r="AG62" s="212" t="s">
        <v>264</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c r="A63" s="219"/>
      <c r="B63" s="220"/>
      <c r="C63" s="255" t="s">
        <v>298</v>
      </c>
      <c r="D63" s="250"/>
      <c r="E63" s="251">
        <v>222.2</v>
      </c>
      <c r="F63" s="221"/>
      <c r="G63" s="221"/>
      <c r="H63" s="221"/>
      <c r="I63" s="221"/>
      <c r="J63" s="221"/>
      <c r="K63" s="221"/>
      <c r="L63" s="221"/>
      <c r="M63" s="221"/>
      <c r="N63" s="221"/>
      <c r="O63" s="221"/>
      <c r="P63" s="221"/>
      <c r="Q63" s="221"/>
      <c r="R63" s="221"/>
      <c r="S63" s="221"/>
      <c r="T63" s="221"/>
      <c r="U63" s="221"/>
      <c r="V63" s="221"/>
      <c r="W63" s="221"/>
      <c r="X63" s="221"/>
      <c r="Y63" s="212"/>
      <c r="Z63" s="212"/>
      <c r="AA63" s="212"/>
      <c r="AB63" s="212"/>
      <c r="AC63" s="212"/>
      <c r="AD63" s="212"/>
      <c r="AE63" s="212"/>
      <c r="AF63" s="212"/>
      <c r="AG63" s="212" t="s">
        <v>230</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c r="A64" s="229">
        <v>28</v>
      </c>
      <c r="B64" s="230" t="s">
        <v>299</v>
      </c>
      <c r="C64" s="246" t="s">
        <v>300</v>
      </c>
      <c r="D64" s="231" t="s">
        <v>301</v>
      </c>
      <c r="E64" s="232">
        <v>102.01</v>
      </c>
      <c r="F64" s="233"/>
      <c r="G64" s="234">
        <f>ROUND(E64*F64,2)</f>
        <v>0</v>
      </c>
      <c r="H64" s="233"/>
      <c r="I64" s="234">
        <f>ROUND(E64*H64,2)</f>
        <v>0</v>
      </c>
      <c r="J64" s="233"/>
      <c r="K64" s="234">
        <f>ROUND(E64*J64,2)</f>
        <v>0</v>
      </c>
      <c r="L64" s="234">
        <v>21</v>
      </c>
      <c r="M64" s="234">
        <f>G64*(1+L64/100)</f>
        <v>0</v>
      </c>
      <c r="N64" s="234">
        <v>0.02</v>
      </c>
      <c r="O64" s="234">
        <f>ROUND(E64*N64,2)</f>
        <v>2.04</v>
      </c>
      <c r="P64" s="234">
        <v>0</v>
      </c>
      <c r="Q64" s="234">
        <f>ROUND(E64*P64,2)</f>
        <v>0</v>
      </c>
      <c r="R64" s="234"/>
      <c r="S64" s="234" t="s">
        <v>268</v>
      </c>
      <c r="T64" s="235" t="s">
        <v>184</v>
      </c>
      <c r="U64" s="221">
        <v>0</v>
      </c>
      <c r="V64" s="221">
        <f>ROUND(E64*U64,2)</f>
        <v>0</v>
      </c>
      <c r="W64" s="221"/>
      <c r="X64" s="221" t="s">
        <v>263</v>
      </c>
      <c r="Y64" s="212"/>
      <c r="Z64" s="212"/>
      <c r="AA64" s="212"/>
      <c r="AB64" s="212"/>
      <c r="AC64" s="212"/>
      <c r="AD64" s="212"/>
      <c r="AE64" s="212"/>
      <c r="AF64" s="212"/>
      <c r="AG64" s="212" t="s">
        <v>264</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c r="A65" s="219"/>
      <c r="B65" s="220"/>
      <c r="C65" s="255" t="s">
        <v>302</v>
      </c>
      <c r="D65" s="250"/>
      <c r="E65" s="251">
        <v>102.01</v>
      </c>
      <c r="F65" s="221"/>
      <c r="G65" s="221"/>
      <c r="H65" s="221"/>
      <c r="I65" s="221"/>
      <c r="J65" s="221"/>
      <c r="K65" s="221"/>
      <c r="L65" s="221"/>
      <c r="M65" s="221"/>
      <c r="N65" s="221"/>
      <c r="O65" s="221"/>
      <c r="P65" s="221"/>
      <c r="Q65" s="221"/>
      <c r="R65" s="221"/>
      <c r="S65" s="221"/>
      <c r="T65" s="221"/>
      <c r="U65" s="221"/>
      <c r="V65" s="221"/>
      <c r="W65" s="221"/>
      <c r="X65" s="221"/>
      <c r="Y65" s="212"/>
      <c r="Z65" s="212"/>
      <c r="AA65" s="212"/>
      <c r="AB65" s="212"/>
      <c r="AC65" s="212"/>
      <c r="AD65" s="212"/>
      <c r="AE65" s="212"/>
      <c r="AF65" s="212"/>
      <c r="AG65" s="212" t="s">
        <v>230</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c r="A66" s="223" t="s">
        <v>178</v>
      </c>
      <c r="B66" s="224" t="s">
        <v>142</v>
      </c>
      <c r="C66" s="244" t="s">
        <v>143</v>
      </c>
      <c r="D66" s="225"/>
      <c r="E66" s="226"/>
      <c r="F66" s="227"/>
      <c r="G66" s="227">
        <f>SUMIF(AG67:AG71,"&lt;&gt;NOR",G67:G71)</f>
        <v>0</v>
      </c>
      <c r="H66" s="227"/>
      <c r="I66" s="227">
        <f>SUM(I67:I71)</f>
        <v>0</v>
      </c>
      <c r="J66" s="227"/>
      <c r="K66" s="227">
        <f>SUM(K67:K71)</f>
        <v>0</v>
      </c>
      <c r="L66" s="227"/>
      <c r="M66" s="227">
        <f>SUM(M67:M71)</f>
        <v>0</v>
      </c>
      <c r="N66" s="227"/>
      <c r="O66" s="227">
        <f>SUM(O67:O71)</f>
        <v>0</v>
      </c>
      <c r="P66" s="227"/>
      <c r="Q66" s="227">
        <f>SUM(Q67:Q71)</f>
        <v>0</v>
      </c>
      <c r="R66" s="227"/>
      <c r="S66" s="227"/>
      <c r="T66" s="228"/>
      <c r="U66" s="222"/>
      <c r="V66" s="222">
        <f>SUM(V67:V71)</f>
        <v>192.69</v>
      </c>
      <c r="W66" s="222"/>
      <c r="X66" s="222"/>
      <c r="AG66" t="s">
        <v>179</v>
      </c>
    </row>
    <row r="67" spans="1:60" outlineLevel="1">
      <c r="A67" s="229">
        <v>29</v>
      </c>
      <c r="B67" s="230" t="s">
        <v>303</v>
      </c>
      <c r="C67" s="246" t="s">
        <v>304</v>
      </c>
      <c r="D67" s="231" t="s">
        <v>305</v>
      </c>
      <c r="E67" s="232">
        <v>494.07105000000001</v>
      </c>
      <c r="F67" s="233"/>
      <c r="G67" s="234">
        <f>ROUND(E67*F67,2)</f>
        <v>0</v>
      </c>
      <c r="H67" s="233"/>
      <c r="I67" s="234">
        <f>ROUND(E67*H67,2)</f>
        <v>0</v>
      </c>
      <c r="J67" s="233"/>
      <c r="K67" s="234">
        <f>ROUND(E67*J67,2)</f>
        <v>0</v>
      </c>
      <c r="L67" s="234">
        <v>21</v>
      </c>
      <c r="M67" s="234">
        <f>G67*(1+L67/100)</f>
        <v>0</v>
      </c>
      <c r="N67" s="234">
        <v>0</v>
      </c>
      <c r="O67" s="234">
        <f>ROUND(E67*N67,2)</f>
        <v>0</v>
      </c>
      <c r="P67" s="234">
        <v>0</v>
      </c>
      <c r="Q67" s="234">
        <f>ROUND(E67*P67,2)</f>
        <v>0</v>
      </c>
      <c r="R67" s="234" t="s">
        <v>241</v>
      </c>
      <c r="S67" s="234" t="s">
        <v>183</v>
      </c>
      <c r="T67" s="235" t="s">
        <v>183</v>
      </c>
      <c r="U67" s="221">
        <v>0.39</v>
      </c>
      <c r="V67" s="221">
        <f>ROUND(E67*U67,2)</f>
        <v>192.69</v>
      </c>
      <c r="W67" s="221"/>
      <c r="X67" s="221" t="s">
        <v>306</v>
      </c>
      <c r="Y67" s="212"/>
      <c r="Z67" s="212"/>
      <c r="AA67" s="212"/>
      <c r="AB67" s="212"/>
      <c r="AC67" s="212"/>
      <c r="AD67" s="212"/>
      <c r="AE67" s="212"/>
      <c r="AF67" s="212"/>
      <c r="AG67" s="212" t="s">
        <v>307</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c r="A68" s="219"/>
      <c r="B68" s="220"/>
      <c r="C68" s="254" t="s">
        <v>308</v>
      </c>
      <c r="D68" s="253"/>
      <c r="E68" s="253"/>
      <c r="F68" s="253"/>
      <c r="G68" s="253"/>
      <c r="H68" s="221"/>
      <c r="I68" s="221"/>
      <c r="J68" s="221"/>
      <c r="K68" s="221"/>
      <c r="L68" s="221"/>
      <c r="M68" s="221"/>
      <c r="N68" s="221"/>
      <c r="O68" s="221"/>
      <c r="P68" s="221"/>
      <c r="Q68" s="221"/>
      <c r="R68" s="221"/>
      <c r="S68" s="221"/>
      <c r="T68" s="221"/>
      <c r="U68" s="221"/>
      <c r="V68" s="221"/>
      <c r="W68" s="221"/>
      <c r="X68" s="221"/>
      <c r="Y68" s="212"/>
      <c r="Z68" s="212"/>
      <c r="AA68" s="212"/>
      <c r="AB68" s="212"/>
      <c r="AC68" s="212"/>
      <c r="AD68" s="212"/>
      <c r="AE68" s="212"/>
      <c r="AF68" s="212"/>
      <c r="AG68" s="212" t="s">
        <v>218</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c r="A69" s="219"/>
      <c r="B69" s="220"/>
      <c r="C69" s="255" t="s">
        <v>309</v>
      </c>
      <c r="D69" s="250"/>
      <c r="E69" s="251"/>
      <c r="F69" s="221"/>
      <c r="G69" s="221"/>
      <c r="H69" s="221"/>
      <c r="I69" s="221"/>
      <c r="J69" s="221"/>
      <c r="K69" s="221"/>
      <c r="L69" s="221"/>
      <c r="M69" s="221"/>
      <c r="N69" s="221"/>
      <c r="O69" s="221"/>
      <c r="P69" s="221"/>
      <c r="Q69" s="221"/>
      <c r="R69" s="221"/>
      <c r="S69" s="221"/>
      <c r="T69" s="221"/>
      <c r="U69" s="221"/>
      <c r="V69" s="221"/>
      <c r="W69" s="221"/>
      <c r="X69" s="221"/>
      <c r="Y69" s="212"/>
      <c r="Z69" s="212"/>
      <c r="AA69" s="212"/>
      <c r="AB69" s="212"/>
      <c r="AC69" s="212"/>
      <c r="AD69" s="212"/>
      <c r="AE69" s="212"/>
      <c r="AF69" s="212"/>
      <c r="AG69" s="212" t="s">
        <v>230</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c r="A70" s="219"/>
      <c r="B70" s="220"/>
      <c r="C70" s="255" t="s">
        <v>310</v>
      </c>
      <c r="D70" s="250"/>
      <c r="E70" s="251"/>
      <c r="F70" s="221"/>
      <c r="G70" s="221"/>
      <c r="H70" s="221"/>
      <c r="I70" s="221"/>
      <c r="J70" s="221"/>
      <c r="K70" s="221"/>
      <c r="L70" s="221"/>
      <c r="M70" s="221"/>
      <c r="N70" s="221"/>
      <c r="O70" s="221"/>
      <c r="P70" s="221"/>
      <c r="Q70" s="221"/>
      <c r="R70" s="221"/>
      <c r="S70" s="221"/>
      <c r="T70" s="221"/>
      <c r="U70" s="221"/>
      <c r="V70" s="221"/>
      <c r="W70" s="221"/>
      <c r="X70" s="221"/>
      <c r="Y70" s="212"/>
      <c r="Z70" s="212"/>
      <c r="AA70" s="212"/>
      <c r="AB70" s="212"/>
      <c r="AC70" s="212"/>
      <c r="AD70" s="212"/>
      <c r="AE70" s="212"/>
      <c r="AF70" s="212"/>
      <c r="AG70" s="212" t="s">
        <v>230</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c r="A71" s="219"/>
      <c r="B71" s="220"/>
      <c r="C71" s="255" t="s">
        <v>311</v>
      </c>
      <c r="D71" s="250"/>
      <c r="E71" s="251">
        <v>494.07105000000001</v>
      </c>
      <c r="F71" s="221"/>
      <c r="G71" s="221"/>
      <c r="H71" s="221"/>
      <c r="I71" s="221"/>
      <c r="J71" s="221"/>
      <c r="K71" s="221"/>
      <c r="L71" s="221"/>
      <c r="M71" s="221"/>
      <c r="N71" s="221"/>
      <c r="O71" s="221"/>
      <c r="P71" s="221"/>
      <c r="Q71" s="221"/>
      <c r="R71" s="221"/>
      <c r="S71" s="221"/>
      <c r="T71" s="221"/>
      <c r="U71" s="221"/>
      <c r="V71" s="221"/>
      <c r="W71" s="221"/>
      <c r="X71" s="221"/>
      <c r="Y71" s="212"/>
      <c r="Z71" s="212"/>
      <c r="AA71" s="212"/>
      <c r="AB71" s="212"/>
      <c r="AC71" s="212"/>
      <c r="AD71" s="212"/>
      <c r="AE71" s="212"/>
      <c r="AF71" s="212"/>
      <c r="AG71" s="212" t="s">
        <v>230</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c r="A72" s="223" t="s">
        <v>178</v>
      </c>
      <c r="B72" s="224" t="s">
        <v>144</v>
      </c>
      <c r="C72" s="244" t="s">
        <v>145</v>
      </c>
      <c r="D72" s="225"/>
      <c r="E72" s="226"/>
      <c r="F72" s="227"/>
      <c r="G72" s="227">
        <f>SUMIF(AG73:AG84,"&lt;&gt;NOR",G73:G84)</f>
        <v>0</v>
      </c>
      <c r="H72" s="227"/>
      <c r="I72" s="227">
        <f>SUM(I73:I84)</f>
        <v>0</v>
      </c>
      <c r="J72" s="227"/>
      <c r="K72" s="227">
        <f>SUM(K73:K84)</f>
        <v>0</v>
      </c>
      <c r="L72" s="227"/>
      <c r="M72" s="227">
        <f>SUM(M73:M84)</f>
        <v>0</v>
      </c>
      <c r="N72" s="227"/>
      <c r="O72" s="227">
        <f>SUM(O73:O84)</f>
        <v>0</v>
      </c>
      <c r="P72" s="227"/>
      <c r="Q72" s="227">
        <f>SUM(Q73:Q84)</f>
        <v>0</v>
      </c>
      <c r="R72" s="227"/>
      <c r="S72" s="227"/>
      <c r="T72" s="228"/>
      <c r="U72" s="222"/>
      <c r="V72" s="222">
        <f>SUM(V73:V84)</f>
        <v>5.91</v>
      </c>
      <c r="W72" s="222"/>
      <c r="X72" s="222"/>
      <c r="AG72" t="s">
        <v>179</v>
      </c>
    </row>
    <row r="73" spans="1:60" ht="20.399999999999999" outlineLevel="1">
      <c r="A73" s="229">
        <v>30</v>
      </c>
      <c r="B73" s="230" t="s">
        <v>312</v>
      </c>
      <c r="C73" s="246" t="s">
        <v>313</v>
      </c>
      <c r="D73" s="231" t="s">
        <v>305</v>
      </c>
      <c r="E73" s="232">
        <v>591.20000000000005</v>
      </c>
      <c r="F73" s="233"/>
      <c r="G73" s="234">
        <f>ROUND(E73*F73,2)</f>
        <v>0</v>
      </c>
      <c r="H73" s="233"/>
      <c r="I73" s="234">
        <f>ROUND(E73*H73,2)</f>
        <v>0</v>
      </c>
      <c r="J73" s="233"/>
      <c r="K73" s="234">
        <f>ROUND(E73*J73,2)</f>
        <v>0</v>
      </c>
      <c r="L73" s="234">
        <v>21</v>
      </c>
      <c r="M73" s="234">
        <f>G73*(1+L73/100)</f>
        <v>0</v>
      </c>
      <c r="N73" s="234">
        <v>0</v>
      </c>
      <c r="O73" s="234">
        <f>ROUND(E73*N73,2)</f>
        <v>0</v>
      </c>
      <c r="P73" s="234">
        <v>0</v>
      </c>
      <c r="Q73" s="234">
        <f>ROUND(E73*P73,2)</f>
        <v>0</v>
      </c>
      <c r="R73" s="234" t="s">
        <v>241</v>
      </c>
      <c r="S73" s="234" t="s">
        <v>183</v>
      </c>
      <c r="T73" s="235" t="s">
        <v>183</v>
      </c>
      <c r="U73" s="221">
        <v>0.01</v>
      </c>
      <c r="V73" s="221">
        <f>ROUND(E73*U73,2)</f>
        <v>5.91</v>
      </c>
      <c r="W73" s="221"/>
      <c r="X73" s="221" t="s">
        <v>314</v>
      </c>
      <c r="Y73" s="212"/>
      <c r="Z73" s="212"/>
      <c r="AA73" s="212"/>
      <c r="AB73" s="212"/>
      <c r="AC73" s="212"/>
      <c r="AD73" s="212"/>
      <c r="AE73" s="212"/>
      <c r="AF73" s="212"/>
      <c r="AG73" s="212" t="s">
        <v>315</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c r="A74" s="219"/>
      <c r="B74" s="220"/>
      <c r="C74" s="255" t="s">
        <v>316</v>
      </c>
      <c r="D74" s="250"/>
      <c r="E74" s="251"/>
      <c r="F74" s="221"/>
      <c r="G74" s="221"/>
      <c r="H74" s="221"/>
      <c r="I74" s="221"/>
      <c r="J74" s="221"/>
      <c r="K74" s="221"/>
      <c r="L74" s="221"/>
      <c r="M74" s="221"/>
      <c r="N74" s="221"/>
      <c r="O74" s="221"/>
      <c r="P74" s="221"/>
      <c r="Q74" s="221"/>
      <c r="R74" s="221"/>
      <c r="S74" s="221"/>
      <c r="T74" s="221"/>
      <c r="U74" s="221"/>
      <c r="V74" s="221"/>
      <c r="W74" s="221"/>
      <c r="X74" s="221"/>
      <c r="Y74" s="212"/>
      <c r="Z74" s="212"/>
      <c r="AA74" s="212"/>
      <c r="AB74" s="212"/>
      <c r="AC74" s="212"/>
      <c r="AD74" s="212"/>
      <c r="AE74" s="212"/>
      <c r="AF74" s="212"/>
      <c r="AG74" s="212" t="s">
        <v>230</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c r="A75" s="219"/>
      <c r="B75" s="220"/>
      <c r="C75" s="255" t="s">
        <v>317</v>
      </c>
      <c r="D75" s="250"/>
      <c r="E75" s="251"/>
      <c r="F75" s="221"/>
      <c r="G75" s="221"/>
      <c r="H75" s="221"/>
      <c r="I75" s="221"/>
      <c r="J75" s="221"/>
      <c r="K75" s="221"/>
      <c r="L75" s="221"/>
      <c r="M75" s="221"/>
      <c r="N75" s="221"/>
      <c r="O75" s="221"/>
      <c r="P75" s="221"/>
      <c r="Q75" s="221"/>
      <c r="R75" s="221"/>
      <c r="S75" s="221"/>
      <c r="T75" s="221"/>
      <c r="U75" s="221"/>
      <c r="V75" s="221"/>
      <c r="W75" s="221"/>
      <c r="X75" s="221"/>
      <c r="Y75" s="212"/>
      <c r="Z75" s="212"/>
      <c r="AA75" s="212"/>
      <c r="AB75" s="212"/>
      <c r="AC75" s="212"/>
      <c r="AD75" s="212"/>
      <c r="AE75" s="212"/>
      <c r="AF75" s="212"/>
      <c r="AG75" s="212" t="s">
        <v>230</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c r="A76" s="219"/>
      <c r="B76" s="220"/>
      <c r="C76" s="255" t="s">
        <v>318</v>
      </c>
      <c r="D76" s="250"/>
      <c r="E76" s="251">
        <v>591.20000000000005</v>
      </c>
      <c r="F76" s="221"/>
      <c r="G76" s="221"/>
      <c r="H76" s="221"/>
      <c r="I76" s="221"/>
      <c r="J76" s="221"/>
      <c r="K76" s="221"/>
      <c r="L76" s="221"/>
      <c r="M76" s="221"/>
      <c r="N76" s="221"/>
      <c r="O76" s="221"/>
      <c r="P76" s="221"/>
      <c r="Q76" s="221"/>
      <c r="R76" s="221"/>
      <c r="S76" s="221"/>
      <c r="T76" s="221"/>
      <c r="U76" s="221"/>
      <c r="V76" s="221"/>
      <c r="W76" s="221"/>
      <c r="X76" s="221"/>
      <c r="Y76" s="212"/>
      <c r="Z76" s="212"/>
      <c r="AA76" s="212"/>
      <c r="AB76" s="212"/>
      <c r="AC76" s="212"/>
      <c r="AD76" s="212"/>
      <c r="AE76" s="212"/>
      <c r="AF76" s="212"/>
      <c r="AG76" s="212" t="s">
        <v>230</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c r="A77" s="229">
        <v>31</v>
      </c>
      <c r="B77" s="230" t="s">
        <v>319</v>
      </c>
      <c r="C77" s="246" t="s">
        <v>320</v>
      </c>
      <c r="D77" s="231" t="s">
        <v>305</v>
      </c>
      <c r="E77" s="232">
        <v>5320.8</v>
      </c>
      <c r="F77" s="233"/>
      <c r="G77" s="234">
        <f>ROUND(E77*F77,2)</f>
        <v>0</v>
      </c>
      <c r="H77" s="233"/>
      <c r="I77" s="234">
        <f>ROUND(E77*H77,2)</f>
        <v>0</v>
      </c>
      <c r="J77" s="233"/>
      <c r="K77" s="234">
        <f>ROUND(E77*J77,2)</f>
        <v>0</v>
      </c>
      <c r="L77" s="234">
        <v>21</v>
      </c>
      <c r="M77" s="234">
        <f>G77*(1+L77/100)</f>
        <v>0</v>
      </c>
      <c r="N77" s="234">
        <v>0</v>
      </c>
      <c r="O77" s="234">
        <f>ROUND(E77*N77,2)</f>
        <v>0</v>
      </c>
      <c r="P77" s="234">
        <v>0</v>
      </c>
      <c r="Q77" s="234">
        <f>ROUND(E77*P77,2)</f>
        <v>0</v>
      </c>
      <c r="R77" s="234" t="s">
        <v>241</v>
      </c>
      <c r="S77" s="234" t="s">
        <v>183</v>
      </c>
      <c r="T77" s="235" t="s">
        <v>183</v>
      </c>
      <c r="U77" s="221">
        <v>0</v>
      </c>
      <c r="V77" s="221">
        <f>ROUND(E77*U77,2)</f>
        <v>0</v>
      </c>
      <c r="W77" s="221"/>
      <c r="X77" s="221" t="s">
        <v>314</v>
      </c>
      <c r="Y77" s="212"/>
      <c r="Z77" s="212"/>
      <c r="AA77" s="212"/>
      <c r="AB77" s="212"/>
      <c r="AC77" s="212"/>
      <c r="AD77" s="212"/>
      <c r="AE77" s="212"/>
      <c r="AF77" s="212"/>
      <c r="AG77" s="212" t="s">
        <v>315</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c r="A78" s="219"/>
      <c r="B78" s="220"/>
      <c r="C78" s="255" t="s">
        <v>316</v>
      </c>
      <c r="D78" s="250"/>
      <c r="E78" s="251"/>
      <c r="F78" s="221"/>
      <c r="G78" s="221"/>
      <c r="H78" s="221"/>
      <c r="I78" s="221"/>
      <c r="J78" s="221"/>
      <c r="K78" s="221"/>
      <c r="L78" s="221"/>
      <c r="M78" s="221"/>
      <c r="N78" s="221"/>
      <c r="O78" s="221"/>
      <c r="P78" s="221"/>
      <c r="Q78" s="221"/>
      <c r="R78" s="221"/>
      <c r="S78" s="221"/>
      <c r="T78" s="221"/>
      <c r="U78" s="221"/>
      <c r="V78" s="221"/>
      <c r="W78" s="221"/>
      <c r="X78" s="221"/>
      <c r="Y78" s="212"/>
      <c r="Z78" s="212"/>
      <c r="AA78" s="212"/>
      <c r="AB78" s="212"/>
      <c r="AC78" s="212"/>
      <c r="AD78" s="212"/>
      <c r="AE78" s="212"/>
      <c r="AF78" s="212"/>
      <c r="AG78" s="212" t="s">
        <v>230</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c r="A79" s="219"/>
      <c r="B79" s="220"/>
      <c r="C79" s="255" t="s">
        <v>317</v>
      </c>
      <c r="D79" s="250"/>
      <c r="E79" s="251"/>
      <c r="F79" s="221"/>
      <c r="G79" s="221"/>
      <c r="H79" s="221"/>
      <c r="I79" s="221"/>
      <c r="J79" s="221"/>
      <c r="K79" s="221"/>
      <c r="L79" s="221"/>
      <c r="M79" s="221"/>
      <c r="N79" s="221"/>
      <c r="O79" s="221"/>
      <c r="P79" s="221"/>
      <c r="Q79" s="221"/>
      <c r="R79" s="221"/>
      <c r="S79" s="221"/>
      <c r="T79" s="221"/>
      <c r="U79" s="221"/>
      <c r="V79" s="221"/>
      <c r="W79" s="221"/>
      <c r="X79" s="221"/>
      <c r="Y79" s="212"/>
      <c r="Z79" s="212"/>
      <c r="AA79" s="212"/>
      <c r="AB79" s="212"/>
      <c r="AC79" s="212"/>
      <c r="AD79" s="212"/>
      <c r="AE79" s="212"/>
      <c r="AF79" s="212"/>
      <c r="AG79" s="212" t="s">
        <v>230</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c r="A80" s="219"/>
      <c r="B80" s="220"/>
      <c r="C80" s="255" t="s">
        <v>321</v>
      </c>
      <c r="D80" s="250"/>
      <c r="E80" s="251">
        <v>5320.8</v>
      </c>
      <c r="F80" s="221"/>
      <c r="G80" s="221"/>
      <c r="H80" s="221"/>
      <c r="I80" s="221"/>
      <c r="J80" s="221"/>
      <c r="K80" s="221"/>
      <c r="L80" s="221"/>
      <c r="M80" s="221"/>
      <c r="N80" s="221"/>
      <c r="O80" s="221"/>
      <c r="P80" s="221"/>
      <c r="Q80" s="221"/>
      <c r="R80" s="221"/>
      <c r="S80" s="221"/>
      <c r="T80" s="221"/>
      <c r="U80" s="221"/>
      <c r="V80" s="221"/>
      <c r="W80" s="221"/>
      <c r="X80" s="221"/>
      <c r="Y80" s="212"/>
      <c r="Z80" s="212"/>
      <c r="AA80" s="212"/>
      <c r="AB80" s="212"/>
      <c r="AC80" s="212"/>
      <c r="AD80" s="212"/>
      <c r="AE80" s="212"/>
      <c r="AF80" s="212"/>
      <c r="AG80" s="212" t="s">
        <v>230</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c r="A81" s="229">
        <v>32</v>
      </c>
      <c r="B81" s="230" t="s">
        <v>322</v>
      </c>
      <c r="C81" s="246" t="s">
        <v>323</v>
      </c>
      <c r="D81" s="231" t="s">
        <v>305</v>
      </c>
      <c r="E81" s="232">
        <v>591.20000000000005</v>
      </c>
      <c r="F81" s="233"/>
      <c r="G81" s="234">
        <f>ROUND(E81*F81,2)</f>
        <v>0</v>
      </c>
      <c r="H81" s="233"/>
      <c r="I81" s="234">
        <f>ROUND(E81*H81,2)</f>
        <v>0</v>
      </c>
      <c r="J81" s="233"/>
      <c r="K81" s="234">
        <f>ROUND(E81*J81,2)</f>
        <v>0</v>
      </c>
      <c r="L81" s="234">
        <v>21</v>
      </c>
      <c r="M81" s="234">
        <f>G81*(1+L81/100)</f>
        <v>0</v>
      </c>
      <c r="N81" s="234">
        <v>0</v>
      </c>
      <c r="O81" s="234">
        <f>ROUND(E81*N81,2)</f>
        <v>0</v>
      </c>
      <c r="P81" s="234">
        <v>0</v>
      </c>
      <c r="Q81" s="234">
        <f>ROUND(E81*P81,2)</f>
        <v>0</v>
      </c>
      <c r="R81" s="234" t="s">
        <v>324</v>
      </c>
      <c r="S81" s="234" t="s">
        <v>183</v>
      </c>
      <c r="T81" s="235" t="s">
        <v>184</v>
      </c>
      <c r="U81" s="221">
        <v>0</v>
      </c>
      <c r="V81" s="221">
        <f>ROUND(E81*U81,2)</f>
        <v>0</v>
      </c>
      <c r="W81" s="221"/>
      <c r="X81" s="221" t="s">
        <v>314</v>
      </c>
      <c r="Y81" s="212"/>
      <c r="Z81" s="212"/>
      <c r="AA81" s="212"/>
      <c r="AB81" s="212"/>
      <c r="AC81" s="212"/>
      <c r="AD81" s="212"/>
      <c r="AE81" s="212"/>
      <c r="AF81" s="212"/>
      <c r="AG81" s="212" t="s">
        <v>315</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c r="A82" s="219"/>
      <c r="B82" s="220"/>
      <c r="C82" s="255" t="s">
        <v>316</v>
      </c>
      <c r="D82" s="250"/>
      <c r="E82" s="251"/>
      <c r="F82" s="221"/>
      <c r="G82" s="221"/>
      <c r="H82" s="221"/>
      <c r="I82" s="221"/>
      <c r="J82" s="221"/>
      <c r="K82" s="221"/>
      <c r="L82" s="221"/>
      <c r="M82" s="221"/>
      <c r="N82" s="221"/>
      <c r="O82" s="221"/>
      <c r="P82" s="221"/>
      <c r="Q82" s="221"/>
      <c r="R82" s="221"/>
      <c r="S82" s="221"/>
      <c r="T82" s="221"/>
      <c r="U82" s="221"/>
      <c r="V82" s="221"/>
      <c r="W82" s="221"/>
      <c r="X82" s="221"/>
      <c r="Y82" s="212"/>
      <c r="Z82" s="212"/>
      <c r="AA82" s="212"/>
      <c r="AB82" s="212"/>
      <c r="AC82" s="212"/>
      <c r="AD82" s="212"/>
      <c r="AE82" s="212"/>
      <c r="AF82" s="212"/>
      <c r="AG82" s="212" t="s">
        <v>230</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c r="A83" s="219"/>
      <c r="B83" s="220"/>
      <c r="C83" s="255" t="s">
        <v>317</v>
      </c>
      <c r="D83" s="250"/>
      <c r="E83" s="251"/>
      <c r="F83" s="221"/>
      <c r="G83" s="221"/>
      <c r="H83" s="221"/>
      <c r="I83" s="221"/>
      <c r="J83" s="221"/>
      <c r="K83" s="221"/>
      <c r="L83" s="221"/>
      <c r="M83" s="221"/>
      <c r="N83" s="221"/>
      <c r="O83" s="221"/>
      <c r="P83" s="221"/>
      <c r="Q83" s="221"/>
      <c r="R83" s="221"/>
      <c r="S83" s="221"/>
      <c r="T83" s="221"/>
      <c r="U83" s="221"/>
      <c r="V83" s="221"/>
      <c r="W83" s="221"/>
      <c r="X83" s="221"/>
      <c r="Y83" s="212"/>
      <c r="Z83" s="212"/>
      <c r="AA83" s="212"/>
      <c r="AB83" s="212"/>
      <c r="AC83" s="212"/>
      <c r="AD83" s="212"/>
      <c r="AE83" s="212"/>
      <c r="AF83" s="212"/>
      <c r="AG83" s="212" t="s">
        <v>230</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c r="A84" s="219"/>
      <c r="B84" s="220"/>
      <c r="C84" s="255" t="s">
        <v>318</v>
      </c>
      <c r="D84" s="250"/>
      <c r="E84" s="251">
        <v>591.20000000000005</v>
      </c>
      <c r="F84" s="221"/>
      <c r="G84" s="221"/>
      <c r="H84" s="221"/>
      <c r="I84" s="221"/>
      <c r="J84" s="221"/>
      <c r="K84" s="221"/>
      <c r="L84" s="221"/>
      <c r="M84" s="221"/>
      <c r="N84" s="221"/>
      <c r="O84" s="221"/>
      <c r="P84" s="221"/>
      <c r="Q84" s="221"/>
      <c r="R84" s="221"/>
      <c r="S84" s="221"/>
      <c r="T84" s="221"/>
      <c r="U84" s="221"/>
      <c r="V84" s="221"/>
      <c r="W84" s="221"/>
      <c r="X84" s="221"/>
      <c r="Y84" s="212"/>
      <c r="Z84" s="212"/>
      <c r="AA84" s="212"/>
      <c r="AB84" s="212"/>
      <c r="AC84" s="212"/>
      <c r="AD84" s="212"/>
      <c r="AE84" s="212"/>
      <c r="AF84" s="212"/>
      <c r="AG84" s="212" t="s">
        <v>230</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c r="A85" s="3"/>
      <c r="B85" s="4"/>
      <c r="C85" s="247"/>
      <c r="D85" s="6"/>
      <c r="E85" s="3"/>
      <c r="F85" s="3"/>
      <c r="G85" s="3"/>
      <c r="H85" s="3"/>
      <c r="I85" s="3"/>
      <c r="J85" s="3"/>
      <c r="K85" s="3"/>
      <c r="L85" s="3"/>
      <c r="M85" s="3"/>
      <c r="N85" s="3"/>
      <c r="O85" s="3"/>
      <c r="P85" s="3"/>
      <c r="Q85" s="3"/>
      <c r="R85" s="3"/>
      <c r="S85" s="3"/>
      <c r="T85" s="3"/>
      <c r="U85" s="3"/>
      <c r="V85" s="3"/>
      <c r="W85" s="3"/>
      <c r="X85" s="3"/>
      <c r="AE85">
        <v>15</v>
      </c>
      <c r="AF85">
        <v>21</v>
      </c>
      <c r="AG85" t="s">
        <v>165</v>
      </c>
    </row>
    <row r="86" spans="1:60">
      <c r="A86" s="215"/>
      <c r="B86" s="216" t="s">
        <v>29</v>
      </c>
      <c r="C86" s="248"/>
      <c r="D86" s="217"/>
      <c r="E86" s="218"/>
      <c r="F86" s="218"/>
      <c r="G86" s="243">
        <f>G8+G25+G33+G40+G47+G49+G55+G58+G66+G72</f>
        <v>0</v>
      </c>
      <c r="H86" s="3"/>
      <c r="I86" s="3"/>
      <c r="J86" s="3"/>
      <c r="K86" s="3"/>
      <c r="L86" s="3"/>
      <c r="M86" s="3"/>
      <c r="N86" s="3"/>
      <c r="O86" s="3"/>
      <c r="P86" s="3"/>
      <c r="Q86" s="3"/>
      <c r="R86" s="3"/>
      <c r="S86" s="3"/>
      <c r="T86" s="3"/>
      <c r="U86" s="3"/>
      <c r="V86" s="3"/>
      <c r="W86" s="3"/>
      <c r="X86" s="3"/>
      <c r="AE86">
        <f>SUMIF(L7:L84,AE85,G7:G84)</f>
        <v>0</v>
      </c>
      <c r="AF86">
        <f>SUMIF(L7:L84,AF85,G7:G84)</f>
        <v>0</v>
      </c>
      <c r="AG86" t="s">
        <v>208</v>
      </c>
    </row>
    <row r="87" spans="1:60">
      <c r="C87" s="249"/>
      <c r="D87" s="10"/>
      <c r="AG87" t="s">
        <v>209</v>
      </c>
    </row>
    <row r="88" spans="1:60">
      <c r="D88" s="10"/>
    </row>
    <row r="89" spans="1:60">
      <c r="D89" s="10"/>
    </row>
    <row r="90" spans="1:60">
      <c r="D90" s="10"/>
    </row>
    <row r="91" spans="1:60">
      <c r="D91" s="10"/>
    </row>
    <row r="92" spans="1:60">
      <c r="D92" s="10"/>
    </row>
    <row r="93" spans="1:60">
      <c r="D93" s="10"/>
    </row>
    <row r="94" spans="1:60">
      <c r="D94" s="10"/>
    </row>
    <row r="95" spans="1:60">
      <c r="D95" s="10"/>
    </row>
    <row r="96" spans="1:60">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C71F" sheet="1"/>
  <mergeCells count="17">
    <mergeCell ref="C37:G37"/>
    <mergeCell ref="C42:G42"/>
    <mergeCell ref="C51:G51"/>
    <mergeCell ref="C61:G61"/>
    <mergeCell ref="C68:G68"/>
    <mergeCell ref="C14:G14"/>
    <mergeCell ref="C16:G16"/>
    <mergeCell ref="C18:G18"/>
    <mergeCell ref="C21:G21"/>
    <mergeCell ref="C32:G32"/>
    <mergeCell ref="C35:G35"/>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3.2" outlineLevelRow="1"/>
  <cols>
    <col min="1" max="1" width="3.44140625" customWidth="1"/>
    <col min="2" max="2" width="12.6640625" style="177" customWidth="1"/>
    <col min="3" max="3" width="63.33203125" style="177"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c r="A1" s="197" t="s">
        <v>210</v>
      </c>
      <c r="B1" s="197"/>
      <c r="C1" s="197"/>
      <c r="D1" s="197"/>
      <c r="E1" s="197"/>
      <c r="F1" s="197"/>
      <c r="G1" s="197"/>
      <c r="AG1" t="s">
        <v>150</v>
      </c>
    </row>
    <row r="2" spans="1:60" ht="25.05" customHeight="1">
      <c r="A2" s="198" t="s">
        <v>7</v>
      </c>
      <c r="B2" s="49" t="s">
        <v>44</v>
      </c>
      <c r="C2" s="201" t="s">
        <v>45</v>
      </c>
      <c r="D2" s="199"/>
      <c r="E2" s="199"/>
      <c r="F2" s="199"/>
      <c r="G2" s="200"/>
      <c r="AG2" t="s">
        <v>151</v>
      </c>
    </row>
    <row r="3" spans="1:60" ht="25.05" customHeight="1">
      <c r="A3" s="198" t="s">
        <v>8</v>
      </c>
      <c r="B3" s="49" t="s">
        <v>54</v>
      </c>
      <c r="C3" s="201" t="s">
        <v>55</v>
      </c>
      <c r="D3" s="199"/>
      <c r="E3" s="199"/>
      <c r="F3" s="199"/>
      <c r="G3" s="200"/>
      <c r="AC3" s="177" t="s">
        <v>151</v>
      </c>
      <c r="AG3" t="s">
        <v>155</v>
      </c>
    </row>
    <row r="4" spans="1:60" ht="25.05" customHeight="1">
      <c r="A4" s="202" t="s">
        <v>9</v>
      </c>
      <c r="B4" s="203" t="s">
        <v>48</v>
      </c>
      <c r="C4" s="204" t="s">
        <v>56</v>
      </c>
      <c r="D4" s="205"/>
      <c r="E4" s="205"/>
      <c r="F4" s="205"/>
      <c r="G4" s="206"/>
      <c r="AG4" t="s">
        <v>156</v>
      </c>
    </row>
    <row r="5" spans="1:60">
      <c r="D5" s="10"/>
    </row>
    <row r="6" spans="1:60" ht="39.6">
      <c r="A6" s="208" t="s">
        <v>157</v>
      </c>
      <c r="B6" s="210" t="s">
        <v>158</v>
      </c>
      <c r="C6" s="210" t="s">
        <v>159</v>
      </c>
      <c r="D6" s="209" t="s">
        <v>160</v>
      </c>
      <c r="E6" s="208" t="s">
        <v>161</v>
      </c>
      <c r="F6" s="207" t="s">
        <v>162</v>
      </c>
      <c r="G6" s="208" t="s">
        <v>29</v>
      </c>
      <c r="H6" s="211" t="s">
        <v>30</v>
      </c>
      <c r="I6" s="211" t="s">
        <v>163</v>
      </c>
      <c r="J6" s="211" t="s">
        <v>31</v>
      </c>
      <c r="K6" s="211" t="s">
        <v>164</v>
      </c>
      <c r="L6" s="211" t="s">
        <v>165</v>
      </c>
      <c r="M6" s="211" t="s">
        <v>166</v>
      </c>
      <c r="N6" s="211" t="s">
        <v>167</v>
      </c>
      <c r="O6" s="211" t="s">
        <v>168</v>
      </c>
      <c r="P6" s="211" t="s">
        <v>169</v>
      </c>
      <c r="Q6" s="211" t="s">
        <v>170</v>
      </c>
      <c r="R6" s="211" t="s">
        <v>171</v>
      </c>
      <c r="S6" s="211" t="s">
        <v>172</v>
      </c>
      <c r="T6" s="211" t="s">
        <v>173</v>
      </c>
      <c r="U6" s="211" t="s">
        <v>174</v>
      </c>
      <c r="V6" s="211" t="s">
        <v>175</v>
      </c>
      <c r="W6" s="211" t="s">
        <v>176</v>
      </c>
      <c r="X6" s="211" t="s">
        <v>177</v>
      </c>
    </row>
    <row r="7" spans="1:60" hidden="1">
      <c r="A7" s="3"/>
      <c r="B7" s="4"/>
      <c r="C7" s="4"/>
      <c r="D7" s="6"/>
      <c r="E7" s="213"/>
      <c r="F7" s="214"/>
      <c r="G7" s="214"/>
      <c r="H7" s="214"/>
      <c r="I7" s="214"/>
      <c r="J7" s="214"/>
      <c r="K7" s="214"/>
      <c r="L7" s="214"/>
      <c r="M7" s="214"/>
      <c r="N7" s="214"/>
      <c r="O7" s="214"/>
      <c r="P7" s="214"/>
      <c r="Q7" s="214"/>
      <c r="R7" s="214"/>
      <c r="S7" s="214"/>
      <c r="T7" s="214"/>
      <c r="U7" s="214"/>
      <c r="V7" s="214"/>
      <c r="W7" s="214"/>
      <c r="X7" s="214"/>
    </row>
    <row r="8" spans="1:60">
      <c r="A8" s="223" t="s">
        <v>178</v>
      </c>
      <c r="B8" s="224" t="s">
        <v>111</v>
      </c>
      <c r="C8" s="244" t="s">
        <v>112</v>
      </c>
      <c r="D8" s="225"/>
      <c r="E8" s="226"/>
      <c r="F8" s="227"/>
      <c r="G8" s="227">
        <f>SUMIF(AG9:AG19,"&lt;&gt;NOR",G9:G19)</f>
        <v>0</v>
      </c>
      <c r="H8" s="227"/>
      <c r="I8" s="227">
        <f>SUM(I9:I19)</f>
        <v>0</v>
      </c>
      <c r="J8" s="227"/>
      <c r="K8" s="227">
        <f>SUM(K9:K19)</f>
        <v>0</v>
      </c>
      <c r="L8" s="227"/>
      <c r="M8" s="227">
        <f>SUM(M9:M19)</f>
        <v>0</v>
      </c>
      <c r="N8" s="227"/>
      <c r="O8" s="227">
        <f>SUM(O9:O19)</f>
        <v>0</v>
      </c>
      <c r="P8" s="227"/>
      <c r="Q8" s="227">
        <f>SUM(Q9:Q19)</f>
        <v>0</v>
      </c>
      <c r="R8" s="227"/>
      <c r="S8" s="227"/>
      <c r="T8" s="228"/>
      <c r="U8" s="222"/>
      <c r="V8" s="222">
        <f>SUM(V9:V19)</f>
        <v>0</v>
      </c>
      <c r="W8" s="222"/>
      <c r="X8" s="222"/>
      <c r="AG8" t="s">
        <v>179</v>
      </c>
    </row>
    <row r="9" spans="1:60" outlineLevel="1">
      <c r="A9" s="236">
        <v>1</v>
      </c>
      <c r="B9" s="237" t="s">
        <v>325</v>
      </c>
      <c r="C9" s="245" t="s">
        <v>326</v>
      </c>
      <c r="D9" s="238" t="s">
        <v>327</v>
      </c>
      <c r="E9" s="239">
        <v>3</v>
      </c>
      <c r="F9" s="240"/>
      <c r="G9" s="241">
        <f>ROUND(E9*F9,2)</f>
        <v>0</v>
      </c>
      <c r="H9" s="240"/>
      <c r="I9" s="241">
        <f>ROUND(E9*H9,2)</f>
        <v>0</v>
      </c>
      <c r="J9" s="240"/>
      <c r="K9" s="241">
        <f>ROUND(E9*J9,2)</f>
        <v>0</v>
      </c>
      <c r="L9" s="241">
        <v>21</v>
      </c>
      <c r="M9" s="241">
        <f>G9*(1+L9/100)</f>
        <v>0</v>
      </c>
      <c r="N9" s="241">
        <v>0</v>
      </c>
      <c r="O9" s="241">
        <f>ROUND(E9*N9,2)</f>
        <v>0</v>
      </c>
      <c r="P9" s="241">
        <v>0</v>
      </c>
      <c r="Q9" s="241">
        <f>ROUND(E9*P9,2)</f>
        <v>0</v>
      </c>
      <c r="R9" s="241"/>
      <c r="S9" s="241" t="s">
        <v>268</v>
      </c>
      <c r="T9" s="242" t="s">
        <v>184</v>
      </c>
      <c r="U9" s="221">
        <v>0</v>
      </c>
      <c r="V9" s="221">
        <f>ROUND(E9*U9,2)</f>
        <v>0</v>
      </c>
      <c r="W9" s="221"/>
      <c r="X9" s="221" t="s">
        <v>215</v>
      </c>
      <c r="Y9" s="212"/>
      <c r="Z9" s="212"/>
      <c r="AA9" s="212"/>
      <c r="AB9" s="212"/>
      <c r="AC9" s="212"/>
      <c r="AD9" s="212"/>
      <c r="AE9" s="212"/>
      <c r="AF9" s="212"/>
      <c r="AG9" s="212" t="s">
        <v>328</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c r="A10" s="236">
        <v>2</v>
      </c>
      <c r="B10" s="237" t="s">
        <v>329</v>
      </c>
      <c r="C10" s="245" t="s">
        <v>330</v>
      </c>
      <c r="D10" s="238" t="s">
        <v>327</v>
      </c>
      <c r="E10" s="239">
        <v>3</v>
      </c>
      <c r="F10" s="240"/>
      <c r="G10" s="241">
        <f>ROUND(E10*F10,2)</f>
        <v>0</v>
      </c>
      <c r="H10" s="240"/>
      <c r="I10" s="241">
        <f>ROUND(E10*H10,2)</f>
        <v>0</v>
      </c>
      <c r="J10" s="240"/>
      <c r="K10" s="241">
        <f>ROUND(E10*J10,2)</f>
        <v>0</v>
      </c>
      <c r="L10" s="241">
        <v>21</v>
      </c>
      <c r="M10" s="241">
        <f>G10*(1+L10/100)</f>
        <v>0</v>
      </c>
      <c r="N10" s="241">
        <v>0</v>
      </c>
      <c r="O10" s="241">
        <f>ROUND(E10*N10,2)</f>
        <v>0</v>
      </c>
      <c r="P10" s="241">
        <v>0</v>
      </c>
      <c r="Q10" s="241">
        <f>ROUND(E10*P10,2)</f>
        <v>0</v>
      </c>
      <c r="R10" s="241"/>
      <c r="S10" s="241" t="s">
        <v>268</v>
      </c>
      <c r="T10" s="242" t="s">
        <v>184</v>
      </c>
      <c r="U10" s="221">
        <v>0</v>
      </c>
      <c r="V10" s="221">
        <f>ROUND(E10*U10,2)</f>
        <v>0</v>
      </c>
      <c r="W10" s="221"/>
      <c r="X10" s="221" t="s">
        <v>215</v>
      </c>
      <c r="Y10" s="212"/>
      <c r="Z10" s="212"/>
      <c r="AA10" s="212"/>
      <c r="AB10" s="212"/>
      <c r="AC10" s="212"/>
      <c r="AD10" s="212"/>
      <c r="AE10" s="212"/>
      <c r="AF10" s="212"/>
      <c r="AG10" s="212" t="s">
        <v>328</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ht="20.399999999999999" outlineLevel="1">
      <c r="A11" s="236">
        <v>3</v>
      </c>
      <c r="B11" s="237" t="s">
        <v>331</v>
      </c>
      <c r="C11" s="245" t="s">
        <v>332</v>
      </c>
      <c r="D11" s="238" t="s">
        <v>327</v>
      </c>
      <c r="E11" s="239">
        <v>3</v>
      </c>
      <c r="F11" s="240"/>
      <c r="G11" s="241">
        <f>ROUND(E11*F11,2)</f>
        <v>0</v>
      </c>
      <c r="H11" s="240"/>
      <c r="I11" s="241">
        <f>ROUND(E11*H11,2)</f>
        <v>0</v>
      </c>
      <c r="J11" s="240"/>
      <c r="K11" s="241">
        <f>ROUND(E11*J11,2)</f>
        <v>0</v>
      </c>
      <c r="L11" s="241">
        <v>21</v>
      </c>
      <c r="M11" s="241">
        <f>G11*(1+L11/100)</f>
        <v>0</v>
      </c>
      <c r="N11" s="241">
        <v>0</v>
      </c>
      <c r="O11" s="241">
        <f>ROUND(E11*N11,2)</f>
        <v>0</v>
      </c>
      <c r="P11" s="241">
        <v>0</v>
      </c>
      <c r="Q11" s="241">
        <f>ROUND(E11*P11,2)</f>
        <v>0</v>
      </c>
      <c r="R11" s="241"/>
      <c r="S11" s="241" t="s">
        <v>268</v>
      </c>
      <c r="T11" s="242" t="s">
        <v>184</v>
      </c>
      <c r="U11" s="221">
        <v>0</v>
      </c>
      <c r="V11" s="221">
        <f>ROUND(E11*U11,2)</f>
        <v>0</v>
      </c>
      <c r="W11" s="221"/>
      <c r="X11" s="221" t="s">
        <v>215</v>
      </c>
      <c r="Y11" s="212"/>
      <c r="Z11" s="212"/>
      <c r="AA11" s="212"/>
      <c r="AB11" s="212"/>
      <c r="AC11" s="212"/>
      <c r="AD11" s="212"/>
      <c r="AE11" s="212"/>
      <c r="AF11" s="212"/>
      <c r="AG11" s="212" t="s">
        <v>328</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c r="A12" s="236">
        <v>4</v>
      </c>
      <c r="B12" s="237" t="s">
        <v>333</v>
      </c>
      <c r="C12" s="245" t="s">
        <v>334</v>
      </c>
      <c r="D12" s="238" t="s">
        <v>251</v>
      </c>
      <c r="E12" s="239">
        <v>70</v>
      </c>
      <c r="F12" s="240"/>
      <c r="G12" s="241">
        <f>ROUND(E12*F12,2)</f>
        <v>0</v>
      </c>
      <c r="H12" s="240"/>
      <c r="I12" s="241">
        <f>ROUND(E12*H12,2)</f>
        <v>0</v>
      </c>
      <c r="J12" s="240"/>
      <c r="K12" s="241">
        <f>ROUND(E12*J12,2)</f>
        <v>0</v>
      </c>
      <c r="L12" s="241">
        <v>21</v>
      </c>
      <c r="M12" s="241">
        <f>G12*(1+L12/100)</f>
        <v>0</v>
      </c>
      <c r="N12" s="241">
        <v>0</v>
      </c>
      <c r="O12" s="241">
        <f>ROUND(E12*N12,2)</f>
        <v>0</v>
      </c>
      <c r="P12" s="241">
        <v>0</v>
      </c>
      <c r="Q12" s="241">
        <f>ROUND(E12*P12,2)</f>
        <v>0</v>
      </c>
      <c r="R12" s="241"/>
      <c r="S12" s="241" t="s">
        <v>268</v>
      </c>
      <c r="T12" s="242" t="s">
        <v>184</v>
      </c>
      <c r="U12" s="221">
        <v>0</v>
      </c>
      <c r="V12" s="221">
        <f>ROUND(E12*U12,2)</f>
        <v>0</v>
      </c>
      <c r="W12" s="221"/>
      <c r="X12" s="221" t="s">
        <v>215</v>
      </c>
      <c r="Y12" s="212"/>
      <c r="Z12" s="212"/>
      <c r="AA12" s="212"/>
      <c r="AB12" s="212"/>
      <c r="AC12" s="212"/>
      <c r="AD12" s="212"/>
      <c r="AE12" s="212"/>
      <c r="AF12" s="212"/>
      <c r="AG12" s="212" t="s">
        <v>328</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c r="A13" s="236">
        <v>5</v>
      </c>
      <c r="B13" s="237" t="s">
        <v>335</v>
      </c>
      <c r="C13" s="245" t="s">
        <v>336</v>
      </c>
      <c r="D13" s="238" t="s">
        <v>251</v>
      </c>
      <c r="E13" s="239">
        <v>15</v>
      </c>
      <c r="F13" s="240"/>
      <c r="G13" s="241">
        <f>ROUND(E13*F13,2)</f>
        <v>0</v>
      </c>
      <c r="H13" s="240"/>
      <c r="I13" s="241">
        <f>ROUND(E13*H13,2)</f>
        <v>0</v>
      </c>
      <c r="J13" s="240"/>
      <c r="K13" s="241">
        <f>ROUND(E13*J13,2)</f>
        <v>0</v>
      </c>
      <c r="L13" s="241">
        <v>21</v>
      </c>
      <c r="M13" s="241">
        <f>G13*(1+L13/100)</f>
        <v>0</v>
      </c>
      <c r="N13" s="241">
        <v>0</v>
      </c>
      <c r="O13" s="241">
        <f>ROUND(E13*N13,2)</f>
        <v>0</v>
      </c>
      <c r="P13" s="241">
        <v>0</v>
      </c>
      <c r="Q13" s="241">
        <f>ROUND(E13*P13,2)</f>
        <v>0</v>
      </c>
      <c r="R13" s="241"/>
      <c r="S13" s="241" t="s">
        <v>268</v>
      </c>
      <c r="T13" s="242" t="s">
        <v>184</v>
      </c>
      <c r="U13" s="221">
        <v>0</v>
      </c>
      <c r="V13" s="221">
        <f>ROUND(E13*U13,2)</f>
        <v>0</v>
      </c>
      <c r="W13" s="221"/>
      <c r="X13" s="221" t="s">
        <v>215</v>
      </c>
      <c r="Y13" s="212"/>
      <c r="Z13" s="212"/>
      <c r="AA13" s="212"/>
      <c r="AB13" s="212"/>
      <c r="AC13" s="212"/>
      <c r="AD13" s="212"/>
      <c r="AE13" s="212"/>
      <c r="AF13" s="212"/>
      <c r="AG13" s="212" t="s">
        <v>328</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c r="A14" s="236">
        <v>6</v>
      </c>
      <c r="B14" s="237" t="s">
        <v>337</v>
      </c>
      <c r="C14" s="245" t="s">
        <v>338</v>
      </c>
      <c r="D14" s="238" t="s">
        <v>327</v>
      </c>
      <c r="E14" s="239">
        <v>6</v>
      </c>
      <c r="F14" s="240"/>
      <c r="G14" s="241">
        <f>ROUND(E14*F14,2)</f>
        <v>0</v>
      </c>
      <c r="H14" s="240"/>
      <c r="I14" s="241">
        <f>ROUND(E14*H14,2)</f>
        <v>0</v>
      </c>
      <c r="J14" s="240"/>
      <c r="K14" s="241">
        <f>ROUND(E14*J14,2)</f>
        <v>0</v>
      </c>
      <c r="L14" s="241">
        <v>21</v>
      </c>
      <c r="M14" s="241">
        <f>G14*(1+L14/100)</f>
        <v>0</v>
      </c>
      <c r="N14" s="241">
        <v>0</v>
      </c>
      <c r="O14" s="241">
        <f>ROUND(E14*N14,2)</f>
        <v>0</v>
      </c>
      <c r="P14" s="241">
        <v>0</v>
      </c>
      <c r="Q14" s="241">
        <f>ROUND(E14*P14,2)</f>
        <v>0</v>
      </c>
      <c r="R14" s="241"/>
      <c r="S14" s="241" t="s">
        <v>268</v>
      </c>
      <c r="T14" s="242" t="s">
        <v>184</v>
      </c>
      <c r="U14" s="221">
        <v>0</v>
      </c>
      <c r="V14" s="221">
        <f>ROUND(E14*U14,2)</f>
        <v>0</v>
      </c>
      <c r="W14" s="221"/>
      <c r="X14" s="221" t="s">
        <v>215</v>
      </c>
      <c r="Y14" s="212"/>
      <c r="Z14" s="212"/>
      <c r="AA14" s="212"/>
      <c r="AB14" s="212"/>
      <c r="AC14" s="212"/>
      <c r="AD14" s="212"/>
      <c r="AE14" s="212"/>
      <c r="AF14" s="212"/>
      <c r="AG14" s="212" t="s">
        <v>328</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c r="A15" s="236">
        <v>7</v>
      </c>
      <c r="B15" s="237" t="s">
        <v>339</v>
      </c>
      <c r="C15" s="245" t="s">
        <v>340</v>
      </c>
      <c r="D15" s="238" t="s">
        <v>327</v>
      </c>
      <c r="E15" s="239">
        <v>24</v>
      </c>
      <c r="F15" s="240"/>
      <c r="G15" s="241">
        <f>ROUND(E15*F15,2)</f>
        <v>0</v>
      </c>
      <c r="H15" s="240"/>
      <c r="I15" s="241">
        <f>ROUND(E15*H15,2)</f>
        <v>0</v>
      </c>
      <c r="J15" s="240"/>
      <c r="K15" s="241">
        <f>ROUND(E15*J15,2)</f>
        <v>0</v>
      </c>
      <c r="L15" s="241">
        <v>21</v>
      </c>
      <c r="M15" s="241">
        <f>G15*(1+L15/100)</f>
        <v>0</v>
      </c>
      <c r="N15" s="241">
        <v>0</v>
      </c>
      <c r="O15" s="241">
        <f>ROUND(E15*N15,2)</f>
        <v>0</v>
      </c>
      <c r="P15" s="241">
        <v>0</v>
      </c>
      <c r="Q15" s="241">
        <f>ROUND(E15*P15,2)</f>
        <v>0</v>
      </c>
      <c r="R15" s="241"/>
      <c r="S15" s="241" t="s">
        <v>268</v>
      </c>
      <c r="T15" s="242" t="s">
        <v>184</v>
      </c>
      <c r="U15" s="221">
        <v>0</v>
      </c>
      <c r="V15" s="221">
        <f>ROUND(E15*U15,2)</f>
        <v>0</v>
      </c>
      <c r="W15" s="221"/>
      <c r="X15" s="221" t="s">
        <v>215</v>
      </c>
      <c r="Y15" s="212"/>
      <c r="Z15" s="212"/>
      <c r="AA15" s="212"/>
      <c r="AB15" s="212"/>
      <c r="AC15" s="212"/>
      <c r="AD15" s="212"/>
      <c r="AE15" s="212"/>
      <c r="AF15" s="212"/>
      <c r="AG15" s="212" t="s">
        <v>328</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c r="A16" s="236">
        <v>8</v>
      </c>
      <c r="B16" s="237" t="s">
        <v>341</v>
      </c>
      <c r="C16" s="245" t="s">
        <v>342</v>
      </c>
      <c r="D16" s="238" t="s">
        <v>251</v>
      </c>
      <c r="E16" s="239">
        <v>6</v>
      </c>
      <c r="F16" s="240"/>
      <c r="G16" s="241">
        <f>ROUND(E16*F16,2)</f>
        <v>0</v>
      </c>
      <c r="H16" s="240"/>
      <c r="I16" s="241">
        <f>ROUND(E16*H16,2)</f>
        <v>0</v>
      </c>
      <c r="J16" s="240"/>
      <c r="K16" s="241">
        <f>ROUND(E16*J16,2)</f>
        <v>0</v>
      </c>
      <c r="L16" s="241">
        <v>21</v>
      </c>
      <c r="M16" s="241">
        <f>G16*(1+L16/100)</f>
        <v>0</v>
      </c>
      <c r="N16" s="241">
        <v>0</v>
      </c>
      <c r="O16" s="241">
        <f>ROUND(E16*N16,2)</f>
        <v>0</v>
      </c>
      <c r="P16" s="241">
        <v>0</v>
      </c>
      <c r="Q16" s="241">
        <f>ROUND(E16*P16,2)</f>
        <v>0</v>
      </c>
      <c r="R16" s="241"/>
      <c r="S16" s="241" t="s">
        <v>268</v>
      </c>
      <c r="T16" s="242" t="s">
        <v>184</v>
      </c>
      <c r="U16" s="221">
        <v>0</v>
      </c>
      <c r="V16" s="221">
        <f>ROUND(E16*U16,2)</f>
        <v>0</v>
      </c>
      <c r="W16" s="221"/>
      <c r="X16" s="221" t="s">
        <v>215</v>
      </c>
      <c r="Y16" s="212"/>
      <c r="Z16" s="212"/>
      <c r="AA16" s="212"/>
      <c r="AB16" s="212"/>
      <c r="AC16" s="212"/>
      <c r="AD16" s="212"/>
      <c r="AE16" s="212"/>
      <c r="AF16" s="212"/>
      <c r="AG16" s="212" t="s">
        <v>328</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c r="A17" s="236">
        <v>9</v>
      </c>
      <c r="B17" s="237" t="s">
        <v>343</v>
      </c>
      <c r="C17" s="245" t="s">
        <v>344</v>
      </c>
      <c r="D17" s="238" t="s">
        <v>251</v>
      </c>
      <c r="E17" s="239">
        <v>60</v>
      </c>
      <c r="F17" s="240"/>
      <c r="G17" s="241">
        <f>ROUND(E17*F17,2)</f>
        <v>0</v>
      </c>
      <c r="H17" s="240"/>
      <c r="I17" s="241">
        <f>ROUND(E17*H17,2)</f>
        <v>0</v>
      </c>
      <c r="J17" s="240"/>
      <c r="K17" s="241">
        <f>ROUND(E17*J17,2)</f>
        <v>0</v>
      </c>
      <c r="L17" s="241">
        <v>21</v>
      </c>
      <c r="M17" s="241">
        <f>G17*(1+L17/100)</f>
        <v>0</v>
      </c>
      <c r="N17" s="241">
        <v>0</v>
      </c>
      <c r="O17" s="241">
        <f>ROUND(E17*N17,2)</f>
        <v>0</v>
      </c>
      <c r="P17" s="241">
        <v>0</v>
      </c>
      <c r="Q17" s="241">
        <f>ROUND(E17*P17,2)</f>
        <v>0</v>
      </c>
      <c r="R17" s="241"/>
      <c r="S17" s="241" t="s">
        <v>268</v>
      </c>
      <c r="T17" s="242" t="s">
        <v>184</v>
      </c>
      <c r="U17" s="221">
        <v>0</v>
      </c>
      <c r="V17" s="221">
        <f>ROUND(E17*U17,2)</f>
        <v>0</v>
      </c>
      <c r="W17" s="221"/>
      <c r="X17" s="221" t="s">
        <v>215</v>
      </c>
      <c r="Y17" s="212"/>
      <c r="Z17" s="212"/>
      <c r="AA17" s="212"/>
      <c r="AB17" s="212"/>
      <c r="AC17" s="212"/>
      <c r="AD17" s="212"/>
      <c r="AE17" s="212"/>
      <c r="AF17" s="212"/>
      <c r="AG17" s="212" t="s">
        <v>328</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c r="A18" s="236">
        <v>10</v>
      </c>
      <c r="B18" s="237" t="s">
        <v>345</v>
      </c>
      <c r="C18" s="245" t="s">
        <v>346</v>
      </c>
      <c r="D18" s="238" t="s">
        <v>327</v>
      </c>
      <c r="E18" s="239">
        <v>3</v>
      </c>
      <c r="F18" s="240"/>
      <c r="G18" s="241">
        <f>ROUND(E18*F18,2)</f>
        <v>0</v>
      </c>
      <c r="H18" s="240"/>
      <c r="I18" s="241">
        <f>ROUND(E18*H18,2)</f>
        <v>0</v>
      </c>
      <c r="J18" s="240"/>
      <c r="K18" s="241">
        <f>ROUND(E18*J18,2)</f>
        <v>0</v>
      </c>
      <c r="L18" s="241">
        <v>21</v>
      </c>
      <c r="M18" s="241">
        <f>G18*(1+L18/100)</f>
        <v>0</v>
      </c>
      <c r="N18" s="241">
        <v>0</v>
      </c>
      <c r="O18" s="241">
        <f>ROUND(E18*N18,2)</f>
        <v>0</v>
      </c>
      <c r="P18" s="241">
        <v>0</v>
      </c>
      <c r="Q18" s="241">
        <f>ROUND(E18*P18,2)</f>
        <v>0</v>
      </c>
      <c r="R18" s="241"/>
      <c r="S18" s="241" t="s">
        <v>268</v>
      </c>
      <c r="T18" s="242" t="s">
        <v>184</v>
      </c>
      <c r="U18" s="221">
        <v>0</v>
      </c>
      <c r="V18" s="221">
        <f>ROUND(E18*U18,2)</f>
        <v>0</v>
      </c>
      <c r="W18" s="221"/>
      <c r="X18" s="221" t="s">
        <v>215</v>
      </c>
      <c r="Y18" s="212"/>
      <c r="Z18" s="212"/>
      <c r="AA18" s="212"/>
      <c r="AB18" s="212"/>
      <c r="AC18" s="212"/>
      <c r="AD18" s="212"/>
      <c r="AE18" s="212"/>
      <c r="AF18" s="212"/>
      <c r="AG18" s="212" t="s">
        <v>328</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c r="A19" s="236">
        <v>11</v>
      </c>
      <c r="B19" s="237" t="s">
        <v>347</v>
      </c>
      <c r="C19" s="245" t="s">
        <v>348</v>
      </c>
      <c r="D19" s="238" t="s">
        <v>327</v>
      </c>
      <c r="E19" s="239">
        <v>6</v>
      </c>
      <c r="F19" s="240"/>
      <c r="G19" s="241">
        <f>ROUND(E19*F19,2)</f>
        <v>0</v>
      </c>
      <c r="H19" s="240"/>
      <c r="I19" s="241">
        <f>ROUND(E19*H19,2)</f>
        <v>0</v>
      </c>
      <c r="J19" s="240"/>
      <c r="K19" s="241">
        <f>ROUND(E19*J19,2)</f>
        <v>0</v>
      </c>
      <c r="L19" s="241">
        <v>21</v>
      </c>
      <c r="M19" s="241">
        <f>G19*(1+L19/100)</f>
        <v>0</v>
      </c>
      <c r="N19" s="241">
        <v>0</v>
      </c>
      <c r="O19" s="241">
        <f>ROUND(E19*N19,2)</f>
        <v>0</v>
      </c>
      <c r="P19" s="241">
        <v>0</v>
      </c>
      <c r="Q19" s="241">
        <f>ROUND(E19*P19,2)</f>
        <v>0</v>
      </c>
      <c r="R19" s="241"/>
      <c r="S19" s="241" t="s">
        <v>268</v>
      </c>
      <c r="T19" s="242" t="s">
        <v>184</v>
      </c>
      <c r="U19" s="221">
        <v>0</v>
      </c>
      <c r="V19" s="221">
        <f>ROUND(E19*U19,2)</f>
        <v>0</v>
      </c>
      <c r="W19" s="221"/>
      <c r="X19" s="221" t="s">
        <v>215</v>
      </c>
      <c r="Y19" s="212"/>
      <c r="Z19" s="212"/>
      <c r="AA19" s="212"/>
      <c r="AB19" s="212"/>
      <c r="AC19" s="212"/>
      <c r="AD19" s="212"/>
      <c r="AE19" s="212"/>
      <c r="AF19" s="212"/>
      <c r="AG19" s="212" t="s">
        <v>328</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c r="A20" s="223" t="s">
        <v>178</v>
      </c>
      <c r="B20" s="224" t="s">
        <v>114</v>
      </c>
      <c r="C20" s="244" t="s">
        <v>116</v>
      </c>
      <c r="D20" s="225"/>
      <c r="E20" s="226"/>
      <c r="F20" s="227"/>
      <c r="G20" s="227">
        <f>SUMIF(AG21:AG25,"&lt;&gt;NOR",G21:G25)</f>
        <v>0</v>
      </c>
      <c r="H20" s="227"/>
      <c r="I20" s="227">
        <f>SUM(I21:I25)</f>
        <v>0</v>
      </c>
      <c r="J20" s="227"/>
      <c r="K20" s="227">
        <f>SUM(K21:K25)</f>
        <v>0</v>
      </c>
      <c r="L20" s="227"/>
      <c r="M20" s="227">
        <f>SUM(M21:M25)</f>
        <v>0</v>
      </c>
      <c r="N20" s="227"/>
      <c r="O20" s="227">
        <f>SUM(O21:O25)</f>
        <v>0</v>
      </c>
      <c r="P20" s="227"/>
      <c r="Q20" s="227">
        <f>SUM(Q21:Q25)</f>
        <v>0</v>
      </c>
      <c r="R20" s="227"/>
      <c r="S20" s="227"/>
      <c r="T20" s="228"/>
      <c r="U20" s="222"/>
      <c r="V20" s="222">
        <f>SUM(V21:V25)</f>
        <v>0</v>
      </c>
      <c r="W20" s="222"/>
      <c r="X20" s="222"/>
      <c r="AG20" t="s">
        <v>179</v>
      </c>
    </row>
    <row r="21" spans="1:60" outlineLevel="1">
      <c r="A21" s="236">
        <v>12</v>
      </c>
      <c r="B21" s="237" t="s">
        <v>349</v>
      </c>
      <c r="C21" s="245" t="s">
        <v>350</v>
      </c>
      <c r="D21" s="238" t="s">
        <v>351</v>
      </c>
      <c r="E21" s="239">
        <v>0.06</v>
      </c>
      <c r="F21" s="240"/>
      <c r="G21" s="241">
        <f>ROUND(E21*F21,2)</f>
        <v>0</v>
      </c>
      <c r="H21" s="240"/>
      <c r="I21" s="241">
        <f>ROUND(E21*H21,2)</f>
        <v>0</v>
      </c>
      <c r="J21" s="240"/>
      <c r="K21" s="241">
        <f>ROUND(E21*J21,2)</f>
        <v>0</v>
      </c>
      <c r="L21" s="241">
        <v>21</v>
      </c>
      <c r="M21" s="241">
        <f>G21*(1+L21/100)</f>
        <v>0</v>
      </c>
      <c r="N21" s="241">
        <v>0</v>
      </c>
      <c r="O21" s="241">
        <f>ROUND(E21*N21,2)</f>
        <v>0</v>
      </c>
      <c r="P21" s="241">
        <v>0</v>
      </c>
      <c r="Q21" s="241">
        <f>ROUND(E21*P21,2)</f>
        <v>0</v>
      </c>
      <c r="R21" s="241"/>
      <c r="S21" s="241" t="s">
        <v>268</v>
      </c>
      <c r="T21" s="242" t="s">
        <v>184</v>
      </c>
      <c r="U21" s="221">
        <v>0</v>
      </c>
      <c r="V21" s="221">
        <f>ROUND(E21*U21,2)</f>
        <v>0</v>
      </c>
      <c r="W21" s="221"/>
      <c r="X21" s="221" t="s">
        <v>215</v>
      </c>
      <c r="Y21" s="212"/>
      <c r="Z21" s="212"/>
      <c r="AA21" s="212"/>
      <c r="AB21" s="212"/>
      <c r="AC21" s="212"/>
      <c r="AD21" s="212"/>
      <c r="AE21" s="212"/>
      <c r="AF21" s="212"/>
      <c r="AG21" s="212" t="s">
        <v>328</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c r="A22" s="236">
        <v>13</v>
      </c>
      <c r="B22" s="237" t="s">
        <v>352</v>
      </c>
      <c r="C22" s="245" t="s">
        <v>353</v>
      </c>
      <c r="D22" s="238" t="s">
        <v>251</v>
      </c>
      <c r="E22" s="239">
        <v>60</v>
      </c>
      <c r="F22" s="240"/>
      <c r="G22" s="241">
        <f>ROUND(E22*F22,2)</f>
        <v>0</v>
      </c>
      <c r="H22" s="240"/>
      <c r="I22" s="241">
        <f>ROUND(E22*H22,2)</f>
        <v>0</v>
      </c>
      <c r="J22" s="240"/>
      <c r="K22" s="241">
        <f>ROUND(E22*J22,2)</f>
        <v>0</v>
      </c>
      <c r="L22" s="241">
        <v>21</v>
      </c>
      <c r="M22" s="241">
        <f>G22*(1+L22/100)</f>
        <v>0</v>
      </c>
      <c r="N22" s="241">
        <v>0</v>
      </c>
      <c r="O22" s="241">
        <f>ROUND(E22*N22,2)</f>
        <v>0</v>
      </c>
      <c r="P22" s="241">
        <v>0</v>
      </c>
      <c r="Q22" s="241">
        <f>ROUND(E22*P22,2)</f>
        <v>0</v>
      </c>
      <c r="R22" s="241"/>
      <c r="S22" s="241" t="s">
        <v>268</v>
      </c>
      <c r="T22" s="242" t="s">
        <v>184</v>
      </c>
      <c r="U22" s="221">
        <v>0</v>
      </c>
      <c r="V22" s="221">
        <f>ROUND(E22*U22,2)</f>
        <v>0</v>
      </c>
      <c r="W22" s="221"/>
      <c r="X22" s="221" t="s">
        <v>215</v>
      </c>
      <c r="Y22" s="212"/>
      <c r="Z22" s="212"/>
      <c r="AA22" s="212"/>
      <c r="AB22" s="212"/>
      <c r="AC22" s="212"/>
      <c r="AD22" s="212"/>
      <c r="AE22" s="212"/>
      <c r="AF22" s="212"/>
      <c r="AG22" s="212" t="s">
        <v>328</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c r="A23" s="236">
        <v>14</v>
      </c>
      <c r="B23" s="237" t="s">
        <v>354</v>
      </c>
      <c r="C23" s="245" t="s">
        <v>355</v>
      </c>
      <c r="D23" s="238" t="s">
        <v>213</v>
      </c>
      <c r="E23" s="239">
        <v>1.2</v>
      </c>
      <c r="F23" s="240"/>
      <c r="G23" s="241">
        <f>ROUND(E23*F23,2)</f>
        <v>0</v>
      </c>
      <c r="H23" s="240"/>
      <c r="I23" s="241">
        <f>ROUND(E23*H23,2)</f>
        <v>0</v>
      </c>
      <c r="J23" s="240"/>
      <c r="K23" s="241">
        <f>ROUND(E23*J23,2)</f>
        <v>0</v>
      </c>
      <c r="L23" s="241">
        <v>21</v>
      </c>
      <c r="M23" s="241">
        <f>G23*(1+L23/100)</f>
        <v>0</v>
      </c>
      <c r="N23" s="241">
        <v>0</v>
      </c>
      <c r="O23" s="241">
        <f>ROUND(E23*N23,2)</f>
        <v>0</v>
      </c>
      <c r="P23" s="241">
        <v>0</v>
      </c>
      <c r="Q23" s="241">
        <f>ROUND(E23*P23,2)</f>
        <v>0</v>
      </c>
      <c r="R23" s="241"/>
      <c r="S23" s="241" t="s">
        <v>268</v>
      </c>
      <c r="T23" s="242" t="s">
        <v>184</v>
      </c>
      <c r="U23" s="221">
        <v>0</v>
      </c>
      <c r="V23" s="221">
        <f>ROUND(E23*U23,2)</f>
        <v>0</v>
      </c>
      <c r="W23" s="221"/>
      <c r="X23" s="221" t="s">
        <v>215</v>
      </c>
      <c r="Y23" s="212"/>
      <c r="Z23" s="212"/>
      <c r="AA23" s="212"/>
      <c r="AB23" s="212"/>
      <c r="AC23" s="212"/>
      <c r="AD23" s="212"/>
      <c r="AE23" s="212"/>
      <c r="AF23" s="212"/>
      <c r="AG23" s="212" t="s">
        <v>328</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c r="A24" s="236">
        <v>15</v>
      </c>
      <c r="B24" s="237" t="s">
        <v>356</v>
      </c>
      <c r="C24" s="245" t="s">
        <v>357</v>
      </c>
      <c r="D24" s="238" t="s">
        <v>213</v>
      </c>
      <c r="E24" s="239">
        <v>0.6</v>
      </c>
      <c r="F24" s="240"/>
      <c r="G24" s="241">
        <f>ROUND(E24*F24,2)</f>
        <v>0</v>
      </c>
      <c r="H24" s="240"/>
      <c r="I24" s="241">
        <f>ROUND(E24*H24,2)</f>
        <v>0</v>
      </c>
      <c r="J24" s="240"/>
      <c r="K24" s="241">
        <f>ROUND(E24*J24,2)</f>
        <v>0</v>
      </c>
      <c r="L24" s="241">
        <v>21</v>
      </c>
      <c r="M24" s="241">
        <f>G24*(1+L24/100)</f>
        <v>0</v>
      </c>
      <c r="N24" s="241">
        <v>0</v>
      </c>
      <c r="O24" s="241">
        <f>ROUND(E24*N24,2)</f>
        <v>0</v>
      </c>
      <c r="P24" s="241">
        <v>0</v>
      </c>
      <c r="Q24" s="241">
        <f>ROUND(E24*P24,2)</f>
        <v>0</v>
      </c>
      <c r="R24" s="241"/>
      <c r="S24" s="241" t="s">
        <v>268</v>
      </c>
      <c r="T24" s="242" t="s">
        <v>184</v>
      </c>
      <c r="U24" s="221">
        <v>0</v>
      </c>
      <c r="V24" s="221">
        <f>ROUND(E24*U24,2)</f>
        <v>0</v>
      </c>
      <c r="W24" s="221"/>
      <c r="X24" s="221" t="s">
        <v>215</v>
      </c>
      <c r="Y24" s="212"/>
      <c r="Z24" s="212"/>
      <c r="AA24" s="212"/>
      <c r="AB24" s="212"/>
      <c r="AC24" s="212"/>
      <c r="AD24" s="212"/>
      <c r="AE24" s="212"/>
      <c r="AF24" s="212"/>
      <c r="AG24" s="212" t="s">
        <v>328</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c r="A25" s="236">
        <v>16</v>
      </c>
      <c r="B25" s="237" t="s">
        <v>358</v>
      </c>
      <c r="C25" s="245" t="s">
        <v>359</v>
      </c>
      <c r="D25" s="238" t="s">
        <v>360</v>
      </c>
      <c r="E25" s="239">
        <v>4</v>
      </c>
      <c r="F25" s="240"/>
      <c r="G25" s="241">
        <f>ROUND(E25*F25,2)</f>
        <v>0</v>
      </c>
      <c r="H25" s="240"/>
      <c r="I25" s="241">
        <f>ROUND(E25*H25,2)</f>
        <v>0</v>
      </c>
      <c r="J25" s="240"/>
      <c r="K25" s="241">
        <f>ROUND(E25*J25,2)</f>
        <v>0</v>
      </c>
      <c r="L25" s="241">
        <v>21</v>
      </c>
      <c r="M25" s="241">
        <f>G25*(1+L25/100)</f>
        <v>0</v>
      </c>
      <c r="N25" s="241">
        <v>0</v>
      </c>
      <c r="O25" s="241">
        <f>ROUND(E25*N25,2)</f>
        <v>0</v>
      </c>
      <c r="P25" s="241">
        <v>0</v>
      </c>
      <c r="Q25" s="241">
        <f>ROUND(E25*P25,2)</f>
        <v>0</v>
      </c>
      <c r="R25" s="241"/>
      <c r="S25" s="241" t="s">
        <v>268</v>
      </c>
      <c r="T25" s="242" t="s">
        <v>184</v>
      </c>
      <c r="U25" s="221">
        <v>0</v>
      </c>
      <c r="V25" s="221">
        <f>ROUND(E25*U25,2)</f>
        <v>0</v>
      </c>
      <c r="W25" s="221"/>
      <c r="X25" s="221" t="s">
        <v>215</v>
      </c>
      <c r="Y25" s="212"/>
      <c r="Z25" s="212"/>
      <c r="AA25" s="212"/>
      <c r="AB25" s="212"/>
      <c r="AC25" s="212"/>
      <c r="AD25" s="212"/>
      <c r="AE25" s="212"/>
      <c r="AF25" s="212"/>
      <c r="AG25" s="212" t="s">
        <v>328</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c r="A26" s="223" t="s">
        <v>178</v>
      </c>
      <c r="B26" s="224" t="s">
        <v>117</v>
      </c>
      <c r="C26" s="244" t="s">
        <v>118</v>
      </c>
      <c r="D26" s="225"/>
      <c r="E26" s="226"/>
      <c r="F26" s="227"/>
      <c r="G26" s="227">
        <f>SUMIF(AG27:AG49,"&lt;&gt;NOR",G27:G49)</f>
        <v>0</v>
      </c>
      <c r="H26" s="227"/>
      <c r="I26" s="227">
        <f>SUM(I27:I49)</f>
        <v>0</v>
      </c>
      <c r="J26" s="227"/>
      <c r="K26" s="227">
        <f>SUM(K27:K49)</f>
        <v>0</v>
      </c>
      <c r="L26" s="227"/>
      <c r="M26" s="227">
        <f>SUM(M27:M49)</f>
        <v>0</v>
      </c>
      <c r="N26" s="227"/>
      <c r="O26" s="227">
        <f>SUM(O27:O49)</f>
        <v>0</v>
      </c>
      <c r="P26" s="227"/>
      <c r="Q26" s="227">
        <f>SUM(Q27:Q49)</f>
        <v>0</v>
      </c>
      <c r="R26" s="227"/>
      <c r="S26" s="227"/>
      <c r="T26" s="228"/>
      <c r="U26" s="222"/>
      <c r="V26" s="222">
        <f>SUM(V27:V49)</f>
        <v>0</v>
      </c>
      <c r="W26" s="222"/>
      <c r="X26" s="222"/>
      <c r="AG26" t="s">
        <v>179</v>
      </c>
    </row>
    <row r="27" spans="1:60" ht="20.399999999999999" outlineLevel="1">
      <c r="A27" s="236">
        <v>17</v>
      </c>
      <c r="B27" s="237" t="s">
        <v>361</v>
      </c>
      <c r="C27" s="245" t="s">
        <v>362</v>
      </c>
      <c r="D27" s="238" t="s">
        <v>327</v>
      </c>
      <c r="E27" s="239">
        <v>3</v>
      </c>
      <c r="F27" s="240"/>
      <c r="G27" s="241">
        <f>ROUND(E27*F27,2)</f>
        <v>0</v>
      </c>
      <c r="H27" s="240"/>
      <c r="I27" s="241">
        <f>ROUND(E27*H27,2)</f>
        <v>0</v>
      </c>
      <c r="J27" s="240"/>
      <c r="K27" s="241">
        <f>ROUND(E27*J27,2)</f>
        <v>0</v>
      </c>
      <c r="L27" s="241">
        <v>21</v>
      </c>
      <c r="M27" s="241">
        <f>G27*(1+L27/100)</f>
        <v>0</v>
      </c>
      <c r="N27" s="241">
        <v>0</v>
      </c>
      <c r="O27" s="241">
        <f>ROUND(E27*N27,2)</f>
        <v>0</v>
      </c>
      <c r="P27" s="241">
        <v>0</v>
      </c>
      <c r="Q27" s="241">
        <f>ROUND(E27*P27,2)</f>
        <v>0</v>
      </c>
      <c r="R27" s="241"/>
      <c r="S27" s="241" t="s">
        <v>268</v>
      </c>
      <c r="T27" s="242" t="s">
        <v>184</v>
      </c>
      <c r="U27" s="221">
        <v>0</v>
      </c>
      <c r="V27" s="221">
        <f>ROUND(E27*U27,2)</f>
        <v>0</v>
      </c>
      <c r="W27" s="221"/>
      <c r="X27" s="221" t="s">
        <v>215</v>
      </c>
      <c r="Y27" s="212"/>
      <c r="Z27" s="212"/>
      <c r="AA27" s="212"/>
      <c r="AB27" s="212"/>
      <c r="AC27" s="212"/>
      <c r="AD27" s="212"/>
      <c r="AE27" s="212"/>
      <c r="AF27" s="212"/>
      <c r="AG27" s="212" t="s">
        <v>328</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ht="20.399999999999999" outlineLevel="1">
      <c r="A28" s="236">
        <v>18</v>
      </c>
      <c r="B28" s="237" t="s">
        <v>363</v>
      </c>
      <c r="C28" s="245" t="s">
        <v>364</v>
      </c>
      <c r="D28" s="238" t="s">
        <v>327</v>
      </c>
      <c r="E28" s="239">
        <v>3</v>
      </c>
      <c r="F28" s="240"/>
      <c r="G28" s="241">
        <f>ROUND(E28*F28,2)</f>
        <v>0</v>
      </c>
      <c r="H28" s="240"/>
      <c r="I28" s="241">
        <f>ROUND(E28*H28,2)</f>
        <v>0</v>
      </c>
      <c r="J28" s="240"/>
      <c r="K28" s="241">
        <f>ROUND(E28*J28,2)</f>
        <v>0</v>
      </c>
      <c r="L28" s="241">
        <v>21</v>
      </c>
      <c r="M28" s="241">
        <f>G28*(1+L28/100)</f>
        <v>0</v>
      </c>
      <c r="N28" s="241">
        <v>0</v>
      </c>
      <c r="O28" s="241">
        <f>ROUND(E28*N28,2)</f>
        <v>0</v>
      </c>
      <c r="P28" s="241">
        <v>0</v>
      </c>
      <c r="Q28" s="241">
        <f>ROUND(E28*P28,2)</f>
        <v>0</v>
      </c>
      <c r="R28" s="241"/>
      <c r="S28" s="241" t="s">
        <v>268</v>
      </c>
      <c r="T28" s="242" t="s">
        <v>184</v>
      </c>
      <c r="U28" s="221">
        <v>0</v>
      </c>
      <c r="V28" s="221">
        <f>ROUND(E28*U28,2)</f>
        <v>0</v>
      </c>
      <c r="W28" s="221"/>
      <c r="X28" s="221" t="s">
        <v>215</v>
      </c>
      <c r="Y28" s="212"/>
      <c r="Z28" s="212"/>
      <c r="AA28" s="212"/>
      <c r="AB28" s="212"/>
      <c r="AC28" s="212"/>
      <c r="AD28" s="212"/>
      <c r="AE28" s="212"/>
      <c r="AF28" s="212"/>
      <c r="AG28" s="212" t="s">
        <v>328</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20.399999999999999" outlineLevel="1">
      <c r="A29" s="236">
        <v>19</v>
      </c>
      <c r="B29" s="237" t="s">
        <v>365</v>
      </c>
      <c r="C29" s="245" t="s">
        <v>366</v>
      </c>
      <c r="D29" s="238" t="s">
        <v>327</v>
      </c>
      <c r="E29" s="239">
        <v>3</v>
      </c>
      <c r="F29" s="240"/>
      <c r="G29" s="241">
        <f>ROUND(E29*F29,2)</f>
        <v>0</v>
      </c>
      <c r="H29" s="240"/>
      <c r="I29" s="241">
        <f>ROUND(E29*H29,2)</f>
        <v>0</v>
      </c>
      <c r="J29" s="240"/>
      <c r="K29" s="241">
        <f>ROUND(E29*J29,2)</f>
        <v>0</v>
      </c>
      <c r="L29" s="241">
        <v>21</v>
      </c>
      <c r="M29" s="241">
        <f>G29*(1+L29/100)</f>
        <v>0</v>
      </c>
      <c r="N29" s="241">
        <v>0</v>
      </c>
      <c r="O29" s="241">
        <f>ROUND(E29*N29,2)</f>
        <v>0</v>
      </c>
      <c r="P29" s="241">
        <v>0</v>
      </c>
      <c r="Q29" s="241">
        <f>ROUND(E29*P29,2)</f>
        <v>0</v>
      </c>
      <c r="R29" s="241"/>
      <c r="S29" s="241" t="s">
        <v>268</v>
      </c>
      <c r="T29" s="242" t="s">
        <v>184</v>
      </c>
      <c r="U29" s="221">
        <v>0</v>
      </c>
      <c r="V29" s="221">
        <f>ROUND(E29*U29,2)</f>
        <v>0</v>
      </c>
      <c r="W29" s="221"/>
      <c r="X29" s="221" t="s">
        <v>215</v>
      </c>
      <c r="Y29" s="212"/>
      <c r="Z29" s="212"/>
      <c r="AA29" s="212"/>
      <c r="AB29" s="212"/>
      <c r="AC29" s="212"/>
      <c r="AD29" s="212"/>
      <c r="AE29" s="212"/>
      <c r="AF29" s="212"/>
      <c r="AG29" s="212" t="s">
        <v>328</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c r="A30" s="236">
        <v>20</v>
      </c>
      <c r="B30" s="237" t="s">
        <v>367</v>
      </c>
      <c r="C30" s="245" t="s">
        <v>368</v>
      </c>
      <c r="D30" s="238" t="s">
        <v>327</v>
      </c>
      <c r="E30" s="239">
        <v>3</v>
      </c>
      <c r="F30" s="240"/>
      <c r="G30" s="241">
        <f>ROUND(E30*F30,2)</f>
        <v>0</v>
      </c>
      <c r="H30" s="240"/>
      <c r="I30" s="241">
        <f>ROUND(E30*H30,2)</f>
        <v>0</v>
      </c>
      <c r="J30" s="240"/>
      <c r="K30" s="241">
        <f>ROUND(E30*J30,2)</f>
        <v>0</v>
      </c>
      <c r="L30" s="241">
        <v>21</v>
      </c>
      <c r="M30" s="241">
        <f>G30*(1+L30/100)</f>
        <v>0</v>
      </c>
      <c r="N30" s="241">
        <v>0</v>
      </c>
      <c r="O30" s="241">
        <f>ROUND(E30*N30,2)</f>
        <v>0</v>
      </c>
      <c r="P30" s="241">
        <v>0</v>
      </c>
      <c r="Q30" s="241">
        <f>ROUND(E30*P30,2)</f>
        <v>0</v>
      </c>
      <c r="R30" s="241"/>
      <c r="S30" s="241" t="s">
        <v>268</v>
      </c>
      <c r="T30" s="242" t="s">
        <v>184</v>
      </c>
      <c r="U30" s="221">
        <v>0</v>
      </c>
      <c r="V30" s="221">
        <f>ROUND(E30*U30,2)</f>
        <v>0</v>
      </c>
      <c r="W30" s="221"/>
      <c r="X30" s="221" t="s">
        <v>215</v>
      </c>
      <c r="Y30" s="212"/>
      <c r="Z30" s="212"/>
      <c r="AA30" s="212"/>
      <c r="AB30" s="212"/>
      <c r="AC30" s="212"/>
      <c r="AD30" s="212"/>
      <c r="AE30" s="212"/>
      <c r="AF30" s="212"/>
      <c r="AG30" s="212" t="s">
        <v>328</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c r="A31" s="236">
        <v>21</v>
      </c>
      <c r="B31" s="237" t="s">
        <v>369</v>
      </c>
      <c r="C31" s="245" t="s">
        <v>370</v>
      </c>
      <c r="D31" s="238" t="s">
        <v>327</v>
      </c>
      <c r="E31" s="239">
        <v>3</v>
      </c>
      <c r="F31" s="240"/>
      <c r="G31" s="241">
        <f>ROUND(E31*F31,2)</f>
        <v>0</v>
      </c>
      <c r="H31" s="240"/>
      <c r="I31" s="241">
        <f>ROUND(E31*H31,2)</f>
        <v>0</v>
      </c>
      <c r="J31" s="240"/>
      <c r="K31" s="241">
        <f>ROUND(E31*J31,2)</f>
        <v>0</v>
      </c>
      <c r="L31" s="241">
        <v>21</v>
      </c>
      <c r="M31" s="241">
        <f>G31*(1+L31/100)</f>
        <v>0</v>
      </c>
      <c r="N31" s="241">
        <v>0</v>
      </c>
      <c r="O31" s="241">
        <f>ROUND(E31*N31,2)</f>
        <v>0</v>
      </c>
      <c r="P31" s="241">
        <v>0</v>
      </c>
      <c r="Q31" s="241">
        <f>ROUND(E31*P31,2)</f>
        <v>0</v>
      </c>
      <c r="R31" s="241"/>
      <c r="S31" s="241" t="s">
        <v>268</v>
      </c>
      <c r="T31" s="242" t="s">
        <v>184</v>
      </c>
      <c r="U31" s="221">
        <v>0</v>
      </c>
      <c r="V31" s="221">
        <f>ROUND(E31*U31,2)</f>
        <v>0</v>
      </c>
      <c r="W31" s="221"/>
      <c r="X31" s="221" t="s">
        <v>215</v>
      </c>
      <c r="Y31" s="212"/>
      <c r="Z31" s="212"/>
      <c r="AA31" s="212"/>
      <c r="AB31" s="212"/>
      <c r="AC31" s="212"/>
      <c r="AD31" s="212"/>
      <c r="AE31" s="212"/>
      <c r="AF31" s="212"/>
      <c r="AG31" s="212" t="s">
        <v>328</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c r="A32" s="236">
        <v>22</v>
      </c>
      <c r="B32" s="237" t="s">
        <v>371</v>
      </c>
      <c r="C32" s="245" t="s">
        <v>326</v>
      </c>
      <c r="D32" s="238" t="s">
        <v>327</v>
      </c>
      <c r="E32" s="239">
        <v>3</v>
      </c>
      <c r="F32" s="240"/>
      <c r="G32" s="241">
        <f>ROUND(E32*F32,2)</f>
        <v>0</v>
      </c>
      <c r="H32" s="240"/>
      <c r="I32" s="241">
        <f>ROUND(E32*H32,2)</f>
        <v>0</v>
      </c>
      <c r="J32" s="240"/>
      <c r="K32" s="241">
        <f>ROUND(E32*J32,2)</f>
        <v>0</v>
      </c>
      <c r="L32" s="241">
        <v>21</v>
      </c>
      <c r="M32" s="241">
        <f>G32*(1+L32/100)</f>
        <v>0</v>
      </c>
      <c r="N32" s="241">
        <v>0</v>
      </c>
      <c r="O32" s="241">
        <f>ROUND(E32*N32,2)</f>
        <v>0</v>
      </c>
      <c r="P32" s="241">
        <v>0</v>
      </c>
      <c r="Q32" s="241">
        <f>ROUND(E32*P32,2)</f>
        <v>0</v>
      </c>
      <c r="R32" s="241"/>
      <c r="S32" s="241" t="s">
        <v>268</v>
      </c>
      <c r="T32" s="242" t="s">
        <v>184</v>
      </c>
      <c r="U32" s="221">
        <v>0</v>
      </c>
      <c r="V32" s="221">
        <f>ROUND(E32*U32,2)</f>
        <v>0</v>
      </c>
      <c r="W32" s="221"/>
      <c r="X32" s="221" t="s">
        <v>215</v>
      </c>
      <c r="Y32" s="212"/>
      <c r="Z32" s="212"/>
      <c r="AA32" s="212"/>
      <c r="AB32" s="212"/>
      <c r="AC32" s="212"/>
      <c r="AD32" s="212"/>
      <c r="AE32" s="212"/>
      <c r="AF32" s="212"/>
      <c r="AG32" s="212" t="s">
        <v>328</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c r="A33" s="236">
        <v>23</v>
      </c>
      <c r="B33" s="237" t="s">
        <v>372</v>
      </c>
      <c r="C33" s="245" t="s">
        <v>330</v>
      </c>
      <c r="D33" s="238" t="s">
        <v>327</v>
      </c>
      <c r="E33" s="239">
        <v>3</v>
      </c>
      <c r="F33" s="240"/>
      <c r="G33" s="241">
        <f>ROUND(E33*F33,2)</f>
        <v>0</v>
      </c>
      <c r="H33" s="240"/>
      <c r="I33" s="241">
        <f>ROUND(E33*H33,2)</f>
        <v>0</v>
      </c>
      <c r="J33" s="240"/>
      <c r="K33" s="241">
        <f>ROUND(E33*J33,2)</f>
        <v>0</v>
      </c>
      <c r="L33" s="241">
        <v>21</v>
      </c>
      <c r="M33" s="241">
        <f>G33*(1+L33/100)</f>
        <v>0</v>
      </c>
      <c r="N33" s="241">
        <v>0</v>
      </c>
      <c r="O33" s="241">
        <f>ROUND(E33*N33,2)</f>
        <v>0</v>
      </c>
      <c r="P33" s="241">
        <v>0</v>
      </c>
      <c r="Q33" s="241">
        <f>ROUND(E33*P33,2)</f>
        <v>0</v>
      </c>
      <c r="R33" s="241"/>
      <c r="S33" s="241" t="s">
        <v>268</v>
      </c>
      <c r="T33" s="242" t="s">
        <v>184</v>
      </c>
      <c r="U33" s="221">
        <v>0</v>
      </c>
      <c r="V33" s="221">
        <f>ROUND(E33*U33,2)</f>
        <v>0</v>
      </c>
      <c r="W33" s="221"/>
      <c r="X33" s="221" t="s">
        <v>215</v>
      </c>
      <c r="Y33" s="212"/>
      <c r="Z33" s="212"/>
      <c r="AA33" s="212"/>
      <c r="AB33" s="212"/>
      <c r="AC33" s="212"/>
      <c r="AD33" s="212"/>
      <c r="AE33" s="212"/>
      <c r="AF33" s="212"/>
      <c r="AG33" s="212" t="s">
        <v>328</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c r="A34" s="236">
        <v>24</v>
      </c>
      <c r="B34" s="237" t="s">
        <v>373</v>
      </c>
      <c r="C34" s="245" t="s">
        <v>336</v>
      </c>
      <c r="D34" s="238" t="s">
        <v>251</v>
      </c>
      <c r="E34" s="239">
        <v>15</v>
      </c>
      <c r="F34" s="240"/>
      <c r="G34" s="241">
        <f>ROUND(E34*F34,2)</f>
        <v>0</v>
      </c>
      <c r="H34" s="240"/>
      <c r="I34" s="241">
        <f>ROUND(E34*H34,2)</f>
        <v>0</v>
      </c>
      <c r="J34" s="240"/>
      <c r="K34" s="241">
        <f>ROUND(E34*J34,2)</f>
        <v>0</v>
      </c>
      <c r="L34" s="241">
        <v>21</v>
      </c>
      <c r="M34" s="241">
        <f>G34*(1+L34/100)</f>
        <v>0</v>
      </c>
      <c r="N34" s="241">
        <v>0</v>
      </c>
      <c r="O34" s="241">
        <f>ROUND(E34*N34,2)</f>
        <v>0</v>
      </c>
      <c r="P34" s="241">
        <v>0</v>
      </c>
      <c r="Q34" s="241">
        <f>ROUND(E34*P34,2)</f>
        <v>0</v>
      </c>
      <c r="R34" s="241"/>
      <c r="S34" s="241" t="s">
        <v>268</v>
      </c>
      <c r="T34" s="242" t="s">
        <v>184</v>
      </c>
      <c r="U34" s="221">
        <v>0</v>
      </c>
      <c r="V34" s="221">
        <f>ROUND(E34*U34,2)</f>
        <v>0</v>
      </c>
      <c r="W34" s="221"/>
      <c r="X34" s="221" t="s">
        <v>215</v>
      </c>
      <c r="Y34" s="212"/>
      <c r="Z34" s="212"/>
      <c r="AA34" s="212"/>
      <c r="AB34" s="212"/>
      <c r="AC34" s="212"/>
      <c r="AD34" s="212"/>
      <c r="AE34" s="212"/>
      <c r="AF34" s="212"/>
      <c r="AG34" s="212" t="s">
        <v>328</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c r="A35" s="236">
        <v>25</v>
      </c>
      <c r="B35" s="237" t="s">
        <v>374</v>
      </c>
      <c r="C35" s="245" t="s">
        <v>375</v>
      </c>
      <c r="D35" s="238" t="s">
        <v>251</v>
      </c>
      <c r="E35" s="239">
        <v>75</v>
      </c>
      <c r="F35" s="240"/>
      <c r="G35" s="241">
        <f>ROUND(E35*F35,2)</f>
        <v>0</v>
      </c>
      <c r="H35" s="240"/>
      <c r="I35" s="241">
        <f>ROUND(E35*H35,2)</f>
        <v>0</v>
      </c>
      <c r="J35" s="240"/>
      <c r="K35" s="241">
        <f>ROUND(E35*J35,2)</f>
        <v>0</v>
      </c>
      <c r="L35" s="241">
        <v>21</v>
      </c>
      <c r="M35" s="241">
        <f>G35*(1+L35/100)</f>
        <v>0</v>
      </c>
      <c r="N35" s="241">
        <v>0</v>
      </c>
      <c r="O35" s="241">
        <f>ROUND(E35*N35,2)</f>
        <v>0</v>
      </c>
      <c r="P35" s="241">
        <v>0</v>
      </c>
      <c r="Q35" s="241">
        <f>ROUND(E35*P35,2)</f>
        <v>0</v>
      </c>
      <c r="R35" s="241"/>
      <c r="S35" s="241" t="s">
        <v>268</v>
      </c>
      <c r="T35" s="242" t="s">
        <v>184</v>
      </c>
      <c r="U35" s="221">
        <v>0</v>
      </c>
      <c r="V35" s="221">
        <f>ROUND(E35*U35,2)</f>
        <v>0</v>
      </c>
      <c r="W35" s="221"/>
      <c r="X35" s="221" t="s">
        <v>215</v>
      </c>
      <c r="Y35" s="212"/>
      <c r="Z35" s="212"/>
      <c r="AA35" s="212"/>
      <c r="AB35" s="212"/>
      <c r="AC35" s="212"/>
      <c r="AD35" s="212"/>
      <c r="AE35" s="212"/>
      <c r="AF35" s="212"/>
      <c r="AG35" s="212" t="s">
        <v>328</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c r="A36" s="236">
        <v>26</v>
      </c>
      <c r="B36" s="237" t="s">
        <v>376</v>
      </c>
      <c r="C36" s="245" t="s">
        <v>377</v>
      </c>
      <c r="D36" s="238" t="s">
        <v>251</v>
      </c>
      <c r="E36" s="239">
        <v>10</v>
      </c>
      <c r="F36" s="240"/>
      <c r="G36" s="241">
        <f>ROUND(E36*F36,2)</f>
        <v>0</v>
      </c>
      <c r="H36" s="240"/>
      <c r="I36" s="241">
        <f>ROUND(E36*H36,2)</f>
        <v>0</v>
      </c>
      <c r="J36" s="240"/>
      <c r="K36" s="241">
        <f>ROUND(E36*J36,2)</f>
        <v>0</v>
      </c>
      <c r="L36" s="241">
        <v>21</v>
      </c>
      <c r="M36" s="241">
        <f>G36*(1+L36/100)</f>
        <v>0</v>
      </c>
      <c r="N36" s="241">
        <v>0</v>
      </c>
      <c r="O36" s="241">
        <f>ROUND(E36*N36,2)</f>
        <v>0</v>
      </c>
      <c r="P36" s="241">
        <v>0</v>
      </c>
      <c r="Q36" s="241">
        <f>ROUND(E36*P36,2)</f>
        <v>0</v>
      </c>
      <c r="R36" s="241"/>
      <c r="S36" s="241" t="s">
        <v>268</v>
      </c>
      <c r="T36" s="242" t="s">
        <v>184</v>
      </c>
      <c r="U36" s="221">
        <v>0</v>
      </c>
      <c r="V36" s="221">
        <f>ROUND(E36*U36,2)</f>
        <v>0</v>
      </c>
      <c r="W36" s="221"/>
      <c r="X36" s="221" t="s">
        <v>215</v>
      </c>
      <c r="Y36" s="212"/>
      <c r="Z36" s="212"/>
      <c r="AA36" s="212"/>
      <c r="AB36" s="212"/>
      <c r="AC36" s="212"/>
      <c r="AD36" s="212"/>
      <c r="AE36" s="212"/>
      <c r="AF36" s="212"/>
      <c r="AG36" s="212" t="s">
        <v>328</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c r="A37" s="236">
        <v>27</v>
      </c>
      <c r="B37" s="237" t="s">
        <v>378</v>
      </c>
      <c r="C37" s="245" t="s">
        <v>379</v>
      </c>
      <c r="D37" s="238" t="s">
        <v>251</v>
      </c>
      <c r="E37" s="239">
        <v>65</v>
      </c>
      <c r="F37" s="240"/>
      <c r="G37" s="241">
        <f>ROUND(E37*F37,2)</f>
        <v>0</v>
      </c>
      <c r="H37" s="240"/>
      <c r="I37" s="241">
        <f>ROUND(E37*H37,2)</f>
        <v>0</v>
      </c>
      <c r="J37" s="240"/>
      <c r="K37" s="241">
        <f>ROUND(E37*J37,2)</f>
        <v>0</v>
      </c>
      <c r="L37" s="241">
        <v>21</v>
      </c>
      <c r="M37" s="241">
        <f>G37*(1+L37/100)</f>
        <v>0</v>
      </c>
      <c r="N37" s="241">
        <v>0</v>
      </c>
      <c r="O37" s="241">
        <f>ROUND(E37*N37,2)</f>
        <v>0</v>
      </c>
      <c r="P37" s="241">
        <v>0</v>
      </c>
      <c r="Q37" s="241">
        <f>ROUND(E37*P37,2)</f>
        <v>0</v>
      </c>
      <c r="R37" s="241"/>
      <c r="S37" s="241" t="s">
        <v>268</v>
      </c>
      <c r="T37" s="242" t="s">
        <v>184</v>
      </c>
      <c r="U37" s="221">
        <v>0</v>
      </c>
      <c r="V37" s="221">
        <f>ROUND(E37*U37,2)</f>
        <v>0</v>
      </c>
      <c r="W37" s="221"/>
      <c r="X37" s="221" t="s">
        <v>215</v>
      </c>
      <c r="Y37" s="212"/>
      <c r="Z37" s="212"/>
      <c r="AA37" s="212"/>
      <c r="AB37" s="212"/>
      <c r="AC37" s="212"/>
      <c r="AD37" s="212"/>
      <c r="AE37" s="212"/>
      <c r="AF37" s="212"/>
      <c r="AG37" s="212" t="s">
        <v>328</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c r="A38" s="236">
        <v>28</v>
      </c>
      <c r="B38" s="237" t="s">
        <v>380</v>
      </c>
      <c r="C38" s="245" t="s">
        <v>381</v>
      </c>
      <c r="D38" s="238" t="s">
        <v>251</v>
      </c>
      <c r="E38" s="239">
        <v>20</v>
      </c>
      <c r="F38" s="240"/>
      <c r="G38" s="241">
        <f>ROUND(E38*F38,2)</f>
        <v>0</v>
      </c>
      <c r="H38" s="240"/>
      <c r="I38" s="241">
        <f>ROUND(E38*H38,2)</f>
        <v>0</v>
      </c>
      <c r="J38" s="240"/>
      <c r="K38" s="241">
        <f>ROUND(E38*J38,2)</f>
        <v>0</v>
      </c>
      <c r="L38" s="241">
        <v>21</v>
      </c>
      <c r="M38" s="241">
        <f>G38*(1+L38/100)</f>
        <v>0</v>
      </c>
      <c r="N38" s="241">
        <v>0</v>
      </c>
      <c r="O38" s="241">
        <f>ROUND(E38*N38,2)</f>
        <v>0</v>
      </c>
      <c r="P38" s="241">
        <v>0</v>
      </c>
      <c r="Q38" s="241">
        <f>ROUND(E38*P38,2)</f>
        <v>0</v>
      </c>
      <c r="R38" s="241"/>
      <c r="S38" s="241" t="s">
        <v>268</v>
      </c>
      <c r="T38" s="242" t="s">
        <v>184</v>
      </c>
      <c r="U38" s="221">
        <v>0</v>
      </c>
      <c r="V38" s="221">
        <f>ROUND(E38*U38,2)</f>
        <v>0</v>
      </c>
      <c r="W38" s="221"/>
      <c r="X38" s="221" t="s">
        <v>215</v>
      </c>
      <c r="Y38" s="212"/>
      <c r="Z38" s="212"/>
      <c r="AA38" s="212"/>
      <c r="AB38" s="212"/>
      <c r="AC38" s="212"/>
      <c r="AD38" s="212"/>
      <c r="AE38" s="212"/>
      <c r="AF38" s="212"/>
      <c r="AG38" s="212" t="s">
        <v>328</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c r="A39" s="236">
        <v>29</v>
      </c>
      <c r="B39" s="237" t="s">
        <v>382</v>
      </c>
      <c r="C39" s="245" t="s">
        <v>383</v>
      </c>
      <c r="D39" s="238" t="s">
        <v>327</v>
      </c>
      <c r="E39" s="239">
        <v>6</v>
      </c>
      <c r="F39" s="240"/>
      <c r="G39" s="241">
        <f>ROUND(E39*F39,2)</f>
        <v>0</v>
      </c>
      <c r="H39" s="240"/>
      <c r="I39" s="241">
        <f>ROUND(E39*H39,2)</f>
        <v>0</v>
      </c>
      <c r="J39" s="240"/>
      <c r="K39" s="241">
        <f>ROUND(E39*J39,2)</f>
        <v>0</v>
      </c>
      <c r="L39" s="241">
        <v>21</v>
      </c>
      <c r="M39" s="241">
        <f>G39*(1+L39/100)</f>
        <v>0</v>
      </c>
      <c r="N39" s="241">
        <v>0</v>
      </c>
      <c r="O39" s="241">
        <f>ROUND(E39*N39,2)</f>
        <v>0</v>
      </c>
      <c r="P39" s="241">
        <v>0</v>
      </c>
      <c r="Q39" s="241">
        <f>ROUND(E39*P39,2)</f>
        <v>0</v>
      </c>
      <c r="R39" s="241"/>
      <c r="S39" s="241" t="s">
        <v>268</v>
      </c>
      <c r="T39" s="242" t="s">
        <v>184</v>
      </c>
      <c r="U39" s="221">
        <v>0</v>
      </c>
      <c r="V39" s="221">
        <f>ROUND(E39*U39,2)</f>
        <v>0</v>
      </c>
      <c r="W39" s="221"/>
      <c r="X39" s="221" t="s">
        <v>215</v>
      </c>
      <c r="Y39" s="212"/>
      <c r="Z39" s="212"/>
      <c r="AA39" s="212"/>
      <c r="AB39" s="212"/>
      <c r="AC39" s="212"/>
      <c r="AD39" s="212"/>
      <c r="AE39" s="212"/>
      <c r="AF39" s="212"/>
      <c r="AG39" s="212" t="s">
        <v>328</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c r="A40" s="236">
        <v>30</v>
      </c>
      <c r="B40" s="237" t="s">
        <v>384</v>
      </c>
      <c r="C40" s="245" t="s">
        <v>385</v>
      </c>
      <c r="D40" s="238" t="s">
        <v>327</v>
      </c>
      <c r="E40" s="239">
        <v>8</v>
      </c>
      <c r="F40" s="240"/>
      <c r="G40" s="241">
        <f>ROUND(E40*F40,2)</f>
        <v>0</v>
      </c>
      <c r="H40" s="240"/>
      <c r="I40" s="241">
        <f>ROUND(E40*H40,2)</f>
        <v>0</v>
      </c>
      <c r="J40" s="240"/>
      <c r="K40" s="241">
        <f>ROUND(E40*J40,2)</f>
        <v>0</v>
      </c>
      <c r="L40" s="241">
        <v>21</v>
      </c>
      <c r="M40" s="241">
        <f>G40*(1+L40/100)</f>
        <v>0</v>
      </c>
      <c r="N40" s="241">
        <v>0</v>
      </c>
      <c r="O40" s="241">
        <f>ROUND(E40*N40,2)</f>
        <v>0</v>
      </c>
      <c r="P40" s="241">
        <v>0</v>
      </c>
      <c r="Q40" s="241">
        <f>ROUND(E40*P40,2)</f>
        <v>0</v>
      </c>
      <c r="R40" s="241"/>
      <c r="S40" s="241" t="s">
        <v>268</v>
      </c>
      <c r="T40" s="242" t="s">
        <v>184</v>
      </c>
      <c r="U40" s="221">
        <v>0</v>
      </c>
      <c r="V40" s="221">
        <f>ROUND(E40*U40,2)</f>
        <v>0</v>
      </c>
      <c r="W40" s="221"/>
      <c r="X40" s="221" t="s">
        <v>215</v>
      </c>
      <c r="Y40" s="212"/>
      <c r="Z40" s="212"/>
      <c r="AA40" s="212"/>
      <c r="AB40" s="212"/>
      <c r="AC40" s="212"/>
      <c r="AD40" s="212"/>
      <c r="AE40" s="212"/>
      <c r="AF40" s="212"/>
      <c r="AG40" s="212" t="s">
        <v>328</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c r="A41" s="236">
        <v>31</v>
      </c>
      <c r="B41" s="237" t="s">
        <v>386</v>
      </c>
      <c r="C41" s="245" t="s">
        <v>340</v>
      </c>
      <c r="D41" s="238" t="s">
        <v>327</v>
      </c>
      <c r="E41" s="239">
        <v>32</v>
      </c>
      <c r="F41" s="240"/>
      <c r="G41" s="241">
        <f>ROUND(E41*F41,2)</f>
        <v>0</v>
      </c>
      <c r="H41" s="240"/>
      <c r="I41" s="241">
        <f>ROUND(E41*H41,2)</f>
        <v>0</v>
      </c>
      <c r="J41" s="240"/>
      <c r="K41" s="241">
        <f>ROUND(E41*J41,2)</f>
        <v>0</v>
      </c>
      <c r="L41" s="241">
        <v>21</v>
      </c>
      <c r="M41" s="241">
        <f>G41*(1+L41/100)</f>
        <v>0</v>
      </c>
      <c r="N41" s="241">
        <v>0</v>
      </c>
      <c r="O41" s="241">
        <f>ROUND(E41*N41,2)</f>
        <v>0</v>
      </c>
      <c r="P41" s="241">
        <v>0</v>
      </c>
      <c r="Q41" s="241">
        <f>ROUND(E41*P41,2)</f>
        <v>0</v>
      </c>
      <c r="R41" s="241"/>
      <c r="S41" s="241" t="s">
        <v>268</v>
      </c>
      <c r="T41" s="242" t="s">
        <v>184</v>
      </c>
      <c r="U41" s="221">
        <v>0</v>
      </c>
      <c r="V41" s="221">
        <f>ROUND(E41*U41,2)</f>
        <v>0</v>
      </c>
      <c r="W41" s="221"/>
      <c r="X41" s="221" t="s">
        <v>215</v>
      </c>
      <c r="Y41" s="212"/>
      <c r="Z41" s="212"/>
      <c r="AA41" s="212"/>
      <c r="AB41" s="212"/>
      <c r="AC41" s="212"/>
      <c r="AD41" s="212"/>
      <c r="AE41" s="212"/>
      <c r="AF41" s="212"/>
      <c r="AG41" s="212" t="s">
        <v>328</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c r="A42" s="236">
        <v>32</v>
      </c>
      <c r="B42" s="237" t="s">
        <v>387</v>
      </c>
      <c r="C42" s="245" t="s">
        <v>388</v>
      </c>
      <c r="D42" s="238" t="s">
        <v>251</v>
      </c>
      <c r="E42" s="239">
        <v>72</v>
      </c>
      <c r="F42" s="240"/>
      <c r="G42" s="241">
        <f>ROUND(E42*F42,2)</f>
        <v>0</v>
      </c>
      <c r="H42" s="240"/>
      <c r="I42" s="241">
        <f>ROUND(E42*H42,2)</f>
        <v>0</v>
      </c>
      <c r="J42" s="240"/>
      <c r="K42" s="241">
        <f>ROUND(E42*J42,2)</f>
        <v>0</v>
      </c>
      <c r="L42" s="241">
        <v>21</v>
      </c>
      <c r="M42" s="241">
        <f>G42*(1+L42/100)</f>
        <v>0</v>
      </c>
      <c r="N42" s="241">
        <v>0</v>
      </c>
      <c r="O42" s="241">
        <f>ROUND(E42*N42,2)</f>
        <v>0</v>
      </c>
      <c r="P42" s="241">
        <v>0</v>
      </c>
      <c r="Q42" s="241">
        <f>ROUND(E42*P42,2)</f>
        <v>0</v>
      </c>
      <c r="R42" s="241"/>
      <c r="S42" s="241" t="s">
        <v>268</v>
      </c>
      <c r="T42" s="242" t="s">
        <v>184</v>
      </c>
      <c r="U42" s="221">
        <v>0</v>
      </c>
      <c r="V42" s="221">
        <f>ROUND(E42*U42,2)</f>
        <v>0</v>
      </c>
      <c r="W42" s="221"/>
      <c r="X42" s="221" t="s">
        <v>215</v>
      </c>
      <c r="Y42" s="212"/>
      <c r="Z42" s="212"/>
      <c r="AA42" s="212"/>
      <c r="AB42" s="212"/>
      <c r="AC42" s="212"/>
      <c r="AD42" s="212"/>
      <c r="AE42" s="212"/>
      <c r="AF42" s="212"/>
      <c r="AG42" s="212" t="s">
        <v>328</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c r="A43" s="236">
        <v>33</v>
      </c>
      <c r="B43" s="237" t="s">
        <v>389</v>
      </c>
      <c r="C43" s="245" t="s">
        <v>344</v>
      </c>
      <c r="D43" s="238" t="s">
        <v>251</v>
      </c>
      <c r="E43" s="239">
        <v>1</v>
      </c>
      <c r="F43" s="240"/>
      <c r="G43" s="241">
        <f>ROUND(E43*F43,2)</f>
        <v>0</v>
      </c>
      <c r="H43" s="240"/>
      <c r="I43" s="241">
        <f>ROUND(E43*H43,2)</f>
        <v>0</v>
      </c>
      <c r="J43" s="240"/>
      <c r="K43" s="241">
        <f>ROUND(E43*J43,2)</f>
        <v>0</v>
      </c>
      <c r="L43" s="241">
        <v>21</v>
      </c>
      <c r="M43" s="241">
        <f>G43*(1+L43/100)</f>
        <v>0</v>
      </c>
      <c r="N43" s="241">
        <v>0</v>
      </c>
      <c r="O43" s="241">
        <f>ROUND(E43*N43,2)</f>
        <v>0</v>
      </c>
      <c r="P43" s="241">
        <v>0</v>
      </c>
      <c r="Q43" s="241">
        <f>ROUND(E43*P43,2)</f>
        <v>0</v>
      </c>
      <c r="R43" s="241"/>
      <c r="S43" s="241" t="s">
        <v>268</v>
      </c>
      <c r="T43" s="242" t="s">
        <v>184</v>
      </c>
      <c r="U43" s="221">
        <v>0</v>
      </c>
      <c r="V43" s="221">
        <f>ROUND(E43*U43,2)</f>
        <v>0</v>
      </c>
      <c r="W43" s="221"/>
      <c r="X43" s="221" t="s">
        <v>215</v>
      </c>
      <c r="Y43" s="212"/>
      <c r="Z43" s="212"/>
      <c r="AA43" s="212"/>
      <c r="AB43" s="212"/>
      <c r="AC43" s="212"/>
      <c r="AD43" s="212"/>
      <c r="AE43" s="212"/>
      <c r="AF43" s="212"/>
      <c r="AG43" s="212" t="s">
        <v>328</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c r="A44" s="236">
        <v>34</v>
      </c>
      <c r="B44" s="237" t="s">
        <v>390</v>
      </c>
      <c r="C44" s="245" t="s">
        <v>342</v>
      </c>
      <c r="D44" s="238" t="s">
        <v>251</v>
      </c>
      <c r="E44" s="239">
        <v>6</v>
      </c>
      <c r="F44" s="240"/>
      <c r="G44" s="241">
        <f>ROUND(E44*F44,2)</f>
        <v>0</v>
      </c>
      <c r="H44" s="240"/>
      <c r="I44" s="241">
        <f>ROUND(E44*H44,2)</f>
        <v>0</v>
      </c>
      <c r="J44" s="240"/>
      <c r="K44" s="241">
        <f>ROUND(E44*J44,2)</f>
        <v>0</v>
      </c>
      <c r="L44" s="241">
        <v>21</v>
      </c>
      <c r="M44" s="241">
        <f>G44*(1+L44/100)</f>
        <v>0</v>
      </c>
      <c r="N44" s="241">
        <v>0</v>
      </c>
      <c r="O44" s="241">
        <f>ROUND(E44*N44,2)</f>
        <v>0</v>
      </c>
      <c r="P44" s="241">
        <v>0</v>
      </c>
      <c r="Q44" s="241">
        <f>ROUND(E44*P44,2)</f>
        <v>0</v>
      </c>
      <c r="R44" s="241"/>
      <c r="S44" s="241" t="s">
        <v>268</v>
      </c>
      <c r="T44" s="242" t="s">
        <v>184</v>
      </c>
      <c r="U44" s="221">
        <v>0</v>
      </c>
      <c r="V44" s="221">
        <f>ROUND(E44*U44,2)</f>
        <v>0</v>
      </c>
      <c r="W44" s="221"/>
      <c r="X44" s="221" t="s">
        <v>215</v>
      </c>
      <c r="Y44" s="212"/>
      <c r="Z44" s="212"/>
      <c r="AA44" s="212"/>
      <c r="AB44" s="212"/>
      <c r="AC44" s="212"/>
      <c r="AD44" s="212"/>
      <c r="AE44" s="212"/>
      <c r="AF44" s="212"/>
      <c r="AG44" s="212" t="s">
        <v>328</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c r="A45" s="236">
        <v>35</v>
      </c>
      <c r="B45" s="237" t="s">
        <v>391</v>
      </c>
      <c r="C45" s="245" t="s">
        <v>346</v>
      </c>
      <c r="D45" s="238" t="s">
        <v>327</v>
      </c>
      <c r="E45" s="239">
        <v>3</v>
      </c>
      <c r="F45" s="240"/>
      <c r="G45" s="241">
        <f>ROUND(E45*F45,2)</f>
        <v>0</v>
      </c>
      <c r="H45" s="240"/>
      <c r="I45" s="241">
        <f>ROUND(E45*H45,2)</f>
        <v>0</v>
      </c>
      <c r="J45" s="240"/>
      <c r="K45" s="241">
        <f>ROUND(E45*J45,2)</f>
        <v>0</v>
      </c>
      <c r="L45" s="241">
        <v>21</v>
      </c>
      <c r="M45" s="241">
        <f>G45*(1+L45/100)</f>
        <v>0</v>
      </c>
      <c r="N45" s="241">
        <v>0</v>
      </c>
      <c r="O45" s="241">
        <f>ROUND(E45*N45,2)</f>
        <v>0</v>
      </c>
      <c r="P45" s="241">
        <v>0</v>
      </c>
      <c r="Q45" s="241">
        <f>ROUND(E45*P45,2)</f>
        <v>0</v>
      </c>
      <c r="R45" s="241"/>
      <c r="S45" s="241" t="s">
        <v>268</v>
      </c>
      <c r="T45" s="242" t="s">
        <v>184</v>
      </c>
      <c r="U45" s="221">
        <v>0</v>
      </c>
      <c r="V45" s="221">
        <f>ROUND(E45*U45,2)</f>
        <v>0</v>
      </c>
      <c r="W45" s="221"/>
      <c r="X45" s="221" t="s">
        <v>215</v>
      </c>
      <c r="Y45" s="212"/>
      <c r="Z45" s="212"/>
      <c r="AA45" s="212"/>
      <c r="AB45" s="212"/>
      <c r="AC45" s="212"/>
      <c r="AD45" s="212"/>
      <c r="AE45" s="212"/>
      <c r="AF45" s="212"/>
      <c r="AG45" s="212" t="s">
        <v>328</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c r="A46" s="236">
        <v>36</v>
      </c>
      <c r="B46" s="237" t="s">
        <v>392</v>
      </c>
      <c r="C46" s="245" t="s">
        <v>393</v>
      </c>
      <c r="D46" s="238" t="s">
        <v>327</v>
      </c>
      <c r="E46" s="239">
        <v>4</v>
      </c>
      <c r="F46" s="240"/>
      <c r="G46" s="241">
        <f>ROUND(E46*F46,2)</f>
        <v>0</v>
      </c>
      <c r="H46" s="240"/>
      <c r="I46" s="241">
        <f>ROUND(E46*H46,2)</f>
        <v>0</v>
      </c>
      <c r="J46" s="240"/>
      <c r="K46" s="241">
        <f>ROUND(E46*J46,2)</f>
        <v>0</v>
      </c>
      <c r="L46" s="241">
        <v>21</v>
      </c>
      <c r="M46" s="241">
        <f>G46*(1+L46/100)</f>
        <v>0</v>
      </c>
      <c r="N46" s="241">
        <v>0</v>
      </c>
      <c r="O46" s="241">
        <f>ROUND(E46*N46,2)</f>
        <v>0</v>
      </c>
      <c r="P46" s="241">
        <v>0</v>
      </c>
      <c r="Q46" s="241">
        <f>ROUND(E46*P46,2)</f>
        <v>0</v>
      </c>
      <c r="R46" s="241"/>
      <c r="S46" s="241" t="s">
        <v>268</v>
      </c>
      <c r="T46" s="242" t="s">
        <v>184</v>
      </c>
      <c r="U46" s="221">
        <v>0</v>
      </c>
      <c r="V46" s="221">
        <f>ROUND(E46*U46,2)</f>
        <v>0</v>
      </c>
      <c r="W46" s="221"/>
      <c r="X46" s="221" t="s">
        <v>215</v>
      </c>
      <c r="Y46" s="212"/>
      <c r="Z46" s="212"/>
      <c r="AA46" s="212"/>
      <c r="AB46" s="212"/>
      <c r="AC46" s="212"/>
      <c r="AD46" s="212"/>
      <c r="AE46" s="212"/>
      <c r="AF46" s="212"/>
      <c r="AG46" s="212" t="s">
        <v>328</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c r="A47" s="236">
        <v>37</v>
      </c>
      <c r="B47" s="237" t="s">
        <v>394</v>
      </c>
      <c r="C47" s="245" t="s">
        <v>348</v>
      </c>
      <c r="D47" s="238" t="s">
        <v>327</v>
      </c>
      <c r="E47" s="239">
        <v>6</v>
      </c>
      <c r="F47" s="240"/>
      <c r="G47" s="241">
        <f>ROUND(E47*F47,2)</f>
        <v>0</v>
      </c>
      <c r="H47" s="240"/>
      <c r="I47" s="241">
        <f>ROUND(E47*H47,2)</f>
        <v>0</v>
      </c>
      <c r="J47" s="240"/>
      <c r="K47" s="241">
        <f>ROUND(E47*J47,2)</f>
        <v>0</v>
      </c>
      <c r="L47" s="241">
        <v>21</v>
      </c>
      <c r="M47" s="241">
        <f>G47*(1+L47/100)</f>
        <v>0</v>
      </c>
      <c r="N47" s="241">
        <v>0</v>
      </c>
      <c r="O47" s="241">
        <f>ROUND(E47*N47,2)</f>
        <v>0</v>
      </c>
      <c r="P47" s="241">
        <v>0</v>
      </c>
      <c r="Q47" s="241">
        <f>ROUND(E47*P47,2)</f>
        <v>0</v>
      </c>
      <c r="R47" s="241"/>
      <c r="S47" s="241" t="s">
        <v>268</v>
      </c>
      <c r="T47" s="242" t="s">
        <v>184</v>
      </c>
      <c r="U47" s="221">
        <v>0</v>
      </c>
      <c r="V47" s="221">
        <f>ROUND(E47*U47,2)</f>
        <v>0</v>
      </c>
      <c r="W47" s="221"/>
      <c r="X47" s="221" t="s">
        <v>215</v>
      </c>
      <c r="Y47" s="212"/>
      <c r="Z47" s="212"/>
      <c r="AA47" s="212"/>
      <c r="AB47" s="212"/>
      <c r="AC47" s="212"/>
      <c r="AD47" s="212"/>
      <c r="AE47" s="212"/>
      <c r="AF47" s="212"/>
      <c r="AG47" s="212" t="s">
        <v>328</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c r="A48" s="236">
        <v>38</v>
      </c>
      <c r="B48" s="237" t="s">
        <v>395</v>
      </c>
      <c r="C48" s="245" t="s">
        <v>396</v>
      </c>
      <c r="D48" s="238" t="s">
        <v>327</v>
      </c>
      <c r="E48" s="239">
        <v>3</v>
      </c>
      <c r="F48" s="240"/>
      <c r="G48" s="241">
        <f>ROUND(E48*F48,2)</f>
        <v>0</v>
      </c>
      <c r="H48" s="240"/>
      <c r="I48" s="241">
        <f>ROUND(E48*H48,2)</f>
        <v>0</v>
      </c>
      <c r="J48" s="240"/>
      <c r="K48" s="241">
        <f>ROUND(E48*J48,2)</f>
        <v>0</v>
      </c>
      <c r="L48" s="241">
        <v>21</v>
      </c>
      <c r="M48" s="241">
        <f>G48*(1+L48/100)</f>
        <v>0</v>
      </c>
      <c r="N48" s="241">
        <v>0</v>
      </c>
      <c r="O48" s="241">
        <f>ROUND(E48*N48,2)</f>
        <v>0</v>
      </c>
      <c r="P48" s="241">
        <v>0</v>
      </c>
      <c r="Q48" s="241">
        <f>ROUND(E48*P48,2)</f>
        <v>0</v>
      </c>
      <c r="R48" s="241"/>
      <c r="S48" s="241" t="s">
        <v>268</v>
      </c>
      <c r="T48" s="242" t="s">
        <v>184</v>
      </c>
      <c r="U48" s="221">
        <v>0</v>
      </c>
      <c r="V48" s="221">
        <f>ROUND(E48*U48,2)</f>
        <v>0</v>
      </c>
      <c r="W48" s="221"/>
      <c r="X48" s="221" t="s">
        <v>215</v>
      </c>
      <c r="Y48" s="212"/>
      <c r="Z48" s="212"/>
      <c r="AA48" s="212"/>
      <c r="AB48" s="212"/>
      <c r="AC48" s="212"/>
      <c r="AD48" s="212"/>
      <c r="AE48" s="212"/>
      <c r="AF48" s="212"/>
      <c r="AG48" s="212" t="s">
        <v>328</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c r="A49" s="236">
        <v>39</v>
      </c>
      <c r="B49" s="237" t="s">
        <v>397</v>
      </c>
      <c r="C49" s="245" t="s">
        <v>398</v>
      </c>
      <c r="D49" s="238" t="s">
        <v>327</v>
      </c>
      <c r="E49" s="239">
        <v>13</v>
      </c>
      <c r="F49" s="240"/>
      <c r="G49" s="241">
        <f>ROUND(E49*F49,2)</f>
        <v>0</v>
      </c>
      <c r="H49" s="240"/>
      <c r="I49" s="241">
        <f>ROUND(E49*H49,2)</f>
        <v>0</v>
      </c>
      <c r="J49" s="240"/>
      <c r="K49" s="241">
        <f>ROUND(E49*J49,2)</f>
        <v>0</v>
      </c>
      <c r="L49" s="241">
        <v>21</v>
      </c>
      <c r="M49" s="241">
        <f>G49*(1+L49/100)</f>
        <v>0</v>
      </c>
      <c r="N49" s="241">
        <v>0</v>
      </c>
      <c r="O49" s="241">
        <f>ROUND(E49*N49,2)</f>
        <v>0</v>
      </c>
      <c r="P49" s="241">
        <v>0</v>
      </c>
      <c r="Q49" s="241">
        <f>ROUND(E49*P49,2)</f>
        <v>0</v>
      </c>
      <c r="R49" s="241"/>
      <c r="S49" s="241" t="s">
        <v>268</v>
      </c>
      <c r="T49" s="242" t="s">
        <v>184</v>
      </c>
      <c r="U49" s="221">
        <v>0</v>
      </c>
      <c r="V49" s="221">
        <f>ROUND(E49*U49,2)</f>
        <v>0</v>
      </c>
      <c r="W49" s="221"/>
      <c r="X49" s="221" t="s">
        <v>215</v>
      </c>
      <c r="Y49" s="212"/>
      <c r="Z49" s="212"/>
      <c r="AA49" s="212"/>
      <c r="AB49" s="212"/>
      <c r="AC49" s="212"/>
      <c r="AD49" s="212"/>
      <c r="AE49" s="212"/>
      <c r="AF49" s="212"/>
      <c r="AG49" s="212" t="s">
        <v>328</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c r="A50" s="223" t="s">
        <v>178</v>
      </c>
      <c r="B50" s="224" t="s">
        <v>120</v>
      </c>
      <c r="C50" s="244" t="s">
        <v>121</v>
      </c>
      <c r="D50" s="225"/>
      <c r="E50" s="226"/>
      <c r="F50" s="227"/>
      <c r="G50" s="227">
        <f>SUMIF(AG51:AG67,"&lt;&gt;NOR",G51:G67)</f>
        <v>0</v>
      </c>
      <c r="H50" s="227"/>
      <c r="I50" s="227">
        <f>SUM(I51:I67)</f>
        <v>0</v>
      </c>
      <c r="J50" s="227"/>
      <c r="K50" s="227">
        <f>SUM(K51:K67)</f>
        <v>0</v>
      </c>
      <c r="L50" s="227"/>
      <c r="M50" s="227">
        <f>SUM(M51:M67)</f>
        <v>0</v>
      </c>
      <c r="N50" s="227"/>
      <c r="O50" s="227">
        <f>SUM(O51:O67)</f>
        <v>0</v>
      </c>
      <c r="P50" s="227"/>
      <c r="Q50" s="227">
        <f>SUM(Q51:Q67)</f>
        <v>0</v>
      </c>
      <c r="R50" s="227"/>
      <c r="S50" s="227"/>
      <c r="T50" s="228"/>
      <c r="U50" s="222"/>
      <c r="V50" s="222">
        <f>SUM(V51:V67)</f>
        <v>0</v>
      </c>
      <c r="W50" s="222"/>
      <c r="X50" s="222"/>
      <c r="AG50" t="s">
        <v>179</v>
      </c>
    </row>
    <row r="51" spans="1:60" outlineLevel="1">
      <c r="A51" s="236">
        <v>40</v>
      </c>
      <c r="B51" s="237" t="s">
        <v>399</v>
      </c>
      <c r="C51" s="245" t="s">
        <v>350</v>
      </c>
      <c r="D51" s="238" t="s">
        <v>351</v>
      </c>
      <c r="E51" s="239">
        <v>7.0000000000000007E-2</v>
      </c>
      <c r="F51" s="240"/>
      <c r="G51" s="241">
        <f>ROUND(E51*F51,2)</f>
        <v>0</v>
      </c>
      <c r="H51" s="240"/>
      <c r="I51" s="241">
        <f>ROUND(E51*H51,2)</f>
        <v>0</v>
      </c>
      <c r="J51" s="240"/>
      <c r="K51" s="241">
        <f>ROUND(E51*J51,2)</f>
        <v>0</v>
      </c>
      <c r="L51" s="241">
        <v>21</v>
      </c>
      <c r="M51" s="241">
        <f>G51*(1+L51/100)</f>
        <v>0</v>
      </c>
      <c r="N51" s="241">
        <v>0</v>
      </c>
      <c r="O51" s="241">
        <f>ROUND(E51*N51,2)</f>
        <v>0</v>
      </c>
      <c r="P51" s="241">
        <v>0</v>
      </c>
      <c r="Q51" s="241">
        <f>ROUND(E51*P51,2)</f>
        <v>0</v>
      </c>
      <c r="R51" s="241"/>
      <c r="S51" s="241" t="s">
        <v>268</v>
      </c>
      <c r="T51" s="242" t="s">
        <v>184</v>
      </c>
      <c r="U51" s="221">
        <v>0</v>
      </c>
      <c r="V51" s="221">
        <f>ROUND(E51*U51,2)</f>
        <v>0</v>
      </c>
      <c r="W51" s="221"/>
      <c r="X51" s="221" t="s">
        <v>215</v>
      </c>
      <c r="Y51" s="212"/>
      <c r="Z51" s="212"/>
      <c r="AA51" s="212"/>
      <c r="AB51" s="212"/>
      <c r="AC51" s="212"/>
      <c r="AD51" s="212"/>
      <c r="AE51" s="212"/>
      <c r="AF51" s="212"/>
      <c r="AG51" s="212" t="s">
        <v>328</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c r="A52" s="236">
        <v>41</v>
      </c>
      <c r="B52" s="237" t="s">
        <v>400</v>
      </c>
      <c r="C52" s="245" t="s">
        <v>401</v>
      </c>
      <c r="D52" s="238" t="s">
        <v>251</v>
      </c>
      <c r="E52" s="239">
        <v>60</v>
      </c>
      <c r="F52" s="240"/>
      <c r="G52" s="241">
        <f>ROUND(E52*F52,2)</f>
        <v>0</v>
      </c>
      <c r="H52" s="240"/>
      <c r="I52" s="241">
        <f>ROUND(E52*H52,2)</f>
        <v>0</v>
      </c>
      <c r="J52" s="240"/>
      <c r="K52" s="241">
        <f>ROUND(E52*J52,2)</f>
        <v>0</v>
      </c>
      <c r="L52" s="241">
        <v>21</v>
      </c>
      <c r="M52" s="241">
        <f>G52*(1+L52/100)</f>
        <v>0</v>
      </c>
      <c r="N52" s="241">
        <v>0</v>
      </c>
      <c r="O52" s="241">
        <f>ROUND(E52*N52,2)</f>
        <v>0</v>
      </c>
      <c r="P52" s="241">
        <v>0</v>
      </c>
      <c r="Q52" s="241">
        <f>ROUND(E52*P52,2)</f>
        <v>0</v>
      </c>
      <c r="R52" s="241"/>
      <c r="S52" s="241" t="s">
        <v>268</v>
      </c>
      <c r="T52" s="242" t="s">
        <v>184</v>
      </c>
      <c r="U52" s="221">
        <v>0</v>
      </c>
      <c r="V52" s="221">
        <f>ROUND(E52*U52,2)</f>
        <v>0</v>
      </c>
      <c r="W52" s="221"/>
      <c r="X52" s="221" t="s">
        <v>215</v>
      </c>
      <c r="Y52" s="212"/>
      <c r="Z52" s="212"/>
      <c r="AA52" s="212"/>
      <c r="AB52" s="212"/>
      <c r="AC52" s="212"/>
      <c r="AD52" s="212"/>
      <c r="AE52" s="212"/>
      <c r="AF52" s="212"/>
      <c r="AG52" s="212" t="s">
        <v>328</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c r="A53" s="236">
        <v>42</v>
      </c>
      <c r="B53" s="237" t="s">
        <v>402</v>
      </c>
      <c r="C53" s="245" t="s">
        <v>403</v>
      </c>
      <c r="D53" s="238" t="s">
        <v>251</v>
      </c>
      <c r="E53" s="239">
        <v>10</v>
      </c>
      <c r="F53" s="240"/>
      <c r="G53" s="241">
        <f>ROUND(E53*F53,2)</f>
        <v>0</v>
      </c>
      <c r="H53" s="240"/>
      <c r="I53" s="241">
        <f>ROUND(E53*H53,2)</f>
        <v>0</v>
      </c>
      <c r="J53" s="240"/>
      <c r="K53" s="241">
        <f>ROUND(E53*J53,2)</f>
        <v>0</v>
      </c>
      <c r="L53" s="241">
        <v>21</v>
      </c>
      <c r="M53" s="241">
        <f>G53*(1+L53/100)</f>
        <v>0</v>
      </c>
      <c r="N53" s="241">
        <v>0</v>
      </c>
      <c r="O53" s="241">
        <f>ROUND(E53*N53,2)</f>
        <v>0</v>
      </c>
      <c r="P53" s="241">
        <v>0</v>
      </c>
      <c r="Q53" s="241">
        <f>ROUND(E53*P53,2)</f>
        <v>0</v>
      </c>
      <c r="R53" s="241"/>
      <c r="S53" s="241" t="s">
        <v>268</v>
      </c>
      <c r="T53" s="242" t="s">
        <v>184</v>
      </c>
      <c r="U53" s="221">
        <v>0</v>
      </c>
      <c r="V53" s="221">
        <f>ROUND(E53*U53,2)</f>
        <v>0</v>
      </c>
      <c r="W53" s="221"/>
      <c r="X53" s="221" t="s">
        <v>215</v>
      </c>
      <c r="Y53" s="212"/>
      <c r="Z53" s="212"/>
      <c r="AA53" s="212"/>
      <c r="AB53" s="212"/>
      <c r="AC53" s="212"/>
      <c r="AD53" s="212"/>
      <c r="AE53" s="212"/>
      <c r="AF53" s="212"/>
      <c r="AG53" s="212" t="s">
        <v>328</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c r="A54" s="236">
        <v>43</v>
      </c>
      <c r="B54" s="237" t="s">
        <v>404</v>
      </c>
      <c r="C54" s="245" t="s">
        <v>405</v>
      </c>
      <c r="D54" s="238" t="s">
        <v>251</v>
      </c>
      <c r="E54" s="239">
        <v>70</v>
      </c>
      <c r="F54" s="240"/>
      <c r="G54" s="241">
        <f>ROUND(E54*F54,2)</f>
        <v>0</v>
      </c>
      <c r="H54" s="240"/>
      <c r="I54" s="241">
        <f>ROUND(E54*H54,2)</f>
        <v>0</v>
      </c>
      <c r="J54" s="240"/>
      <c r="K54" s="241">
        <f>ROUND(E54*J54,2)</f>
        <v>0</v>
      </c>
      <c r="L54" s="241">
        <v>21</v>
      </c>
      <c r="M54" s="241">
        <f>G54*(1+L54/100)</f>
        <v>0</v>
      </c>
      <c r="N54" s="241">
        <v>0</v>
      </c>
      <c r="O54" s="241">
        <f>ROUND(E54*N54,2)</f>
        <v>0</v>
      </c>
      <c r="P54" s="241">
        <v>0</v>
      </c>
      <c r="Q54" s="241">
        <f>ROUND(E54*P54,2)</f>
        <v>0</v>
      </c>
      <c r="R54" s="241"/>
      <c r="S54" s="241" t="s">
        <v>268</v>
      </c>
      <c r="T54" s="242" t="s">
        <v>184</v>
      </c>
      <c r="U54" s="221">
        <v>0</v>
      </c>
      <c r="V54" s="221">
        <f>ROUND(E54*U54,2)</f>
        <v>0</v>
      </c>
      <c r="W54" s="221"/>
      <c r="X54" s="221" t="s">
        <v>215</v>
      </c>
      <c r="Y54" s="212"/>
      <c r="Z54" s="212"/>
      <c r="AA54" s="212"/>
      <c r="AB54" s="212"/>
      <c r="AC54" s="212"/>
      <c r="AD54" s="212"/>
      <c r="AE54" s="212"/>
      <c r="AF54" s="212"/>
      <c r="AG54" s="212" t="s">
        <v>328</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c r="A55" s="236">
        <v>44</v>
      </c>
      <c r="B55" s="237" t="s">
        <v>406</v>
      </c>
      <c r="C55" s="245" t="s">
        <v>407</v>
      </c>
      <c r="D55" s="238" t="s">
        <v>327</v>
      </c>
      <c r="E55" s="239">
        <v>3</v>
      </c>
      <c r="F55" s="240"/>
      <c r="G55" s="241">
        <f>ROUND(E55*F55,2)</f>
        <v>0</v>
      </c>
      <c r="H55" s="240"/>
      <c r="I55" s="241">
        <f>ROUND(E55*H55,2)</f>
        <v>0</v>
      </c>
      <c r="J55" s="240"/>
      <c r="K55" s="241">
        <f>ROUND(E55*J55,2)</f>
        <v>0</v>
      </c>
      <c r="L55" s="241">
        <v>21</v>
      </c>
      <c r="M55" s="241">
        <f>G55*(1+L55/100)</f>
        <v>0</v>
      </c>
      <c r="N55" s="241">
        <v>0</v>
      </c>
      <c r="O55" s="241">
        <f>ROUND(E55*N55,2)</f>
        <v>0</v>
      </c>
      <c r="P55" s="241">
        <v>0</v>
      </c>
      <c r="Q55" s="241">
        <f>ROUND(E55*P55,2)</f>
        <v>0</v>
      </c>
      <c r="R55" s="241"/>
      <c r="S55" s="241" t="s">
        <v>268</v>
      </c>
      <c r="T55" s="242" t="s">
        <v>184</v>
      </c>
      <c r="U55" s="221">
        <v>0</v>
      </c>
      <c r="V55" s="221">
        <f>ROUND(E55*U55,2)</f>
        <v>0</v>
      </c>
      <c r="W55" s="221"/>
      <c r="X55" s="221" t="s">
        <v>215</v>
      </c>
      <c r="Y55" s="212"/>
      <c r="Z55" s="212"/>
      <c r="AA55" s="212"/>
      <c r="AB55" s="212"/>
      <c r="AC55" s="212"/>
      <c r="AD55" s="212"/>
      <c r="AE55" s="212"/>
      <c r="AF55" s="212"/>
      <c r="AG55" s="212" t="s">
        <v>328</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c r="A56" s="236">
        <v>45</v>
      </c>
      <c r="B56" s="237" t="s">
        <v>408</v>
      </c>
      <c r="C56" s="245" t="s">
        <v>409</v>
      </c>
      <c r="D56" s="238" t="s">
        <v>251</v>
      </c>
      <c r="E56" s="239">
        <v>70</v>
      </c>
      <c r="F56" s="240"/>
      <c r="G56" s="241">
        <f>ROUND(E56*F56,2)</f>
        <v>0</v>
      </c>
      <c r="H56" s="240"/>
      <c r="I56" s="241">
        <f>ROUND(E56*H56,2)</f>
        <v>0</v>
      </c>
      <c r="J56" s="240"/>
      <c r="K56" s="241">
        <f>ROUND(E56*J56,2)</f>
        <v>0</v>
      </c>
      <c r="L56" s="241">
        <v>21</v>
      </c>
      <c r="M56" s="241">
        <f>G56*(1+L56/100)</f>
        <v>0</v>
      </c>
      <c r="N56" s="241">
        <v>0</v>
      </c>
      <c r="O56" s="241">
        <f>ROUND(E56*N56,2)</f>
        <v>0</v>
      </c>
      <c r="P56" s="241">
        <v>0</v>
      </c>
      <c r="Q56" s="241">
        <f>ROUND(E56*P56,2)</f>
        <v>0</v>
      </c>
      <c r="R56" s="241"/>
      <c r="S56" s="241" t="s">
        <v>268</v>
      </c>
      <c r="T56" s="242" t="s">
        <v>184</v>
      </c>
      <c r="U56" s="221">
        <v>0</v>
      </c>
      <c r="V56" s="221">
        <f>ROUND(E56*U56,2)</f>
        <v>0</v>
      </c>
      <c r="W56" s="221"/>
      <c r="X56" s="221" t="s">
        <v>215</v>
      </c>
      <c r="Y56" s="212"/>
      <c r="Z56" s="212"/>
      <c r="AA56" s="212"/>
      <c r="AB56" s="212"/>
      <c r="AC56" s="212"/>
      <c r="AD56" s="212"/>
      <c r="AE56" s="212"/>
      <c r="AF56" s="212"/>
      <c r="AG56" s="212" t="s">
        <v>328</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c r="A57" s="236">
        <v>46</v>
      </c>
      <c r="B57" s="237" t="s">
        <v>410</v>
      </c>
      <c r="C57" s="245" t="s">
        <v>411</v>
      </c>
      <c r="D57" s="238" t="s">
        <v>213</v>
      </c>
      <c r="E57" s="239">
        <v>1.2</v>
      </c>
      <c r="F57" s="240"/>
      <c r="G57" s="241">
        <f>ROUND(E57*F57,2)</f>
        <v>0</v>
      </c>
      <c r="H57" s="240"/>
      <c r="I57" s="241">
        <f>ROUND(E57*H57,2)</f>
        <v>0</v>
      </c>
      <c r="J57" s="240"/>
      <c r="K57" s="241">
        <f>ROUND(E57*J57,2)</f>
        <v>0</v>
      </c>
      <c r="L57" s="241">
        <v>21</v>
      </c>
      <c r="M57" s="241">
        <f>G57*(1+L57/100)</f>
        <v>0</v>
      </c>
      <c r="N57" s="241">
        <v>0</v>
      </c>
      <c r="O57" s="241">
        <f>ROUND(E57*N57,2)</f>
        <v>0</v>
      </c>
      <c r="P57" s="241">
        <v>0</v>
      </c>
      <c r="Q57" s="241">
        <f>ROUND(E57*P57,2)</f>
        <v>0</v>
      </c>
      <c r="R57" s="241"/>
      <c r="S57" s="241" t="s">
        <v>268</v>
      </c>
      <c r="T57" s="242" t="s">
        <v>184</v>
      </c>
      <c r="U57" s="221">
        <v>0</v>
      </c>
      <c r="V57" s="221">
        <f>ROUND(E57*U57,2)</f>
        <v>0</v>
      </c>
      <c r="W57" s="221"/>
      <c r="X57" s="221" t="s">
        <v>215</v>
      </c>
      <c r="Y57" s="212"/>
      <c r="Z57" s="212"/>
      <c r="AA57" s="212"/>
      <c r="AB57" s="212"/>
      <c r="AC57" s="212"/>
      <c r="AD57" s="212"/>
      <c r="AE57" s="212"/>
      <c r="AF57" s="212"/>
      <c r="AG57" s="212" t="s">
        <v>328</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c r="A58" s="236">
        <v>47</v>
      </c>
      <c r="B58" s="237" t="s">
        <v>412</v>
      </c>
      <c r="C58" s="245" t="s">
        <v>413</v>
      </c>
      <c r="D58" s="238" t="s">
        <v>360</v>
      </c>
      <c r="E58" s="239">
        <v>8</v>
      </c>
      <c r="F58" s="240"/>
      <c r="G58" s="241">
        <f>ROUND(E58*F58,2)</f>
        <v>0</v>
      </c>
      <c r="H58" s="240"/>
      <c r="I58" s="241">
        <f>ROUND(E58*H58,2)</f>
        <v>0</v>
      </c>
      <c r="J58" s="240"/>
      <c r="K58" s="241">
        <f>ROUND(E58*J58,2)</f>
        <v>0</v>
      </c>
      <c r="L58" s="241">
        <v>21</v>
      </c>
      <c r="M58" s="241">
        <f>G58*(1+L58/100)</f>
        <v>0</v>
      </c>
      <c r="N58" s="241">
        <v>0</v>
      </c>
      <c r="O58" s="241">
        <f>ROUND(E58*N58,2)</f>
        <v>0</v>
      </c>
      <c r="P58" s="241">
        <v>0</v>
      </c>
      <c r="Q58" s="241">
        <f>ROUND(E58*P58,2)</f>
        <v>0</v>
      </c>
      <c r="R58" s="241"/>
      <c r="S58" s="241" t="s">
        <v>268</v>
      </c>
      <c r="T58" s="242" t="s">
        <v>184</v>
      </c>
      <c r="U58" s="221">
        <v>0</v>
      </c>
      <c r="V58" s="221">
        <f>ROUND(E58*U58,2)</f>
        <v>0</v>
      </c>
      <c r="W58" s="221"/>
      <c r="X58" s="221" t="s">
        <v>215</v>
      </c>
      <c r="Y58" s="212"/>
      <c r="Z58" s="212"/>
      <c r="AA58" s="212"/>
      <c r="AB58" s="212"/>
      <c r="AC58" s="212"/>
      <c r="AD58" s="212"/>
      <c r="AE58" s="212"/>
      <c r="AF58" s="212"/>
      <c r="AG58" s="212" t="s">
        <v>328</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c r="A59" s="236">
        <v>48</v>
      </c>
      <c r="B59" s="237" t="s">
        <v>414</v>
      </c>
      <c r="C59" s="245" t="s">
        <v>415</v>
      </c>
      <c r="D59" s="238" t="s">
        <v>360</v>
      </c>
      <c r="E59" s="239">
        <v>8</v>
      </c>
      <c r="F59" s="240"/>
      <c r="G59" s="241">
        <f>ROUND(E59*F59,2)</f>
        <v>0</v>
      </c>
      <c r="H59" s="240"/>
      <c r="I59" s="241">
        <f>ROUND(E59*H59,2)</f>
        <v>0</v>
      </c>
      <c r="J59" s="240"/>
      <c r="K59" s="241">
        <f>ROUND(E59*J59,2)</f>
        <v>0</v>
      </c>
      <c r="L59" s="241">
        <v>21</v>
      </c>
      <c r="M59" s="241">
        <f>G59*(1+L59/100)</f>
        <v>0</v>
      </c>
      <c r="N59" s="241">
        <v>0</v>
      </c>
      <c r="O59" s="241">
        <f>ROUND(E59*N59,2)</f>
        <v>0</v>
      </c>
      <c r="P59" s="241">
        <v>0</v>
      </c>
      <c r="Q59" s="241">
        <f>ROUND(E59*P59,2)</f>
        <v>0</v>
      </c>
      <c r="R59" s="241"/>
      <c r="S59" s="241" t="s">
        <v>268</v>
      </c>
      <c r="T59" s="242" t="s">
        <v>184</v>
      </c>
      <c r="U59" s="221">
        <v>0</v>
      </c>
      <c r="V59" s="221">
        <f>ROUND(E59*U59,2)</f>
        <v>0</v>
      </c>
      <c r="W59" s="221"/>
      <c r="X59" s="221" t="s">
        <v>215</v>
      </c>
      <c r="Y59" s="212"/>
      <c r="Z59" s="212"/>
      <c r="AA59" s="212"/>
      <c r="AB59" s="212"/>
      <c r="AC59" s="212"/>
      <c r="AD59" s="212"/>
      <c r="AE59" s="212"/>
      <c r="AF59" s="212"/>
      <c r="AG59" s="212" t="s">
        <v>328</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c r="A60" s="236">
        <v>49</v>
      </c>
      <c r="B60" s="237" t="s">
        <v>416</v>
      </c>
      <c r="C60" s="245" t="s">
        <v>417</v>
      </c>
      <c r="D60" s="238" t="s">
        <v>360</v>
      </c>
      <c r="E60" s="239">
        <v>6</v>
      </c>
      <c r="F60" s="240"/>
      <c r="G60" s="241">
        <f>ROUND(E60*F60,2)</f>
        <v>0</v>
      </c>
      <c r="H60" s="240"/>
      <c r="I60" s="241">
        <f>ROUND(E60*H60,2)</f>
        <v>0</v>
      </c>
      <c r="J60" s="240"/>
      <c r="K60" s="241">
        <f>ROUND(E60*J60,2)</f>
        <v>0</v>
      </c>
      <c r="L60" s="241">
        <v>21</v>
      </c>
      <c r="M60" s="241">
        <f>G60*(1+L60/100)</f>
        <v>0</v>
      </c>
      <c r="N60" s="241">
        <v>0</v>
      </c>
      <c r="O60" s="241">
        <f>ROUND(E60*N60,2)</f>
        <v>0</v>
      </c>
      <c r="P60" s="241">
        <v>0</v>
      </c>
      <c r="Q60" s="241">
        <f>ROUND(E60*P60,2)</f>
        <v>0</v>
      </c>
      <c r="R60" s="241"/>
      <c r="S60" s="241" t="s">
        <v>268</v>
      </c>
      <c r="T60" s="242" t="s">
        <v>184</v>
      </c>
      <c r="U60" s="221">
        <v>0</v>
      </c>
      <c r="V60" s="221">
        <f>ROUND(E60*U60,2)</f>
        <v>0</v>
      </c>
      <c r="W60" s="221"/>
      <c r="X60" s="221" t="s">
        <v>215</v>
      </c>
      <c r="Y60" s="212"/>
      <c r="Z60" s="212"/>
      <c r="AA60" s="212"/>
      <c r="AB60" s="212"/>
      <c r="AC60" s="212"/>
      <c r="AD60" s="212"/>
      <c r="AE60" s="212"/>
      <c r="AF60" s="212"/>
      <c r="AG60" s="212" t="s">
        <v>328</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c r="A61" s="236">
        <v>50</v>
      </c>
      <c r="B61" s="237" t="s">
        <v>418</v>
      </c>
      <c r="C61" s="245" t="s">
        <v>419</v>
      </c>
      <c r="D61" s="238" t="s">
        <v>360</v>
      </c>
      <c r="E61" s="239">
        <v>4</v>
      </c>
      <c r="F61" s="240"/>
      <c r="G61" s="241">
        <f>ROUND(E61*F61,2)</f>
        <v>0</v>
      </c>
      <c r="H61" s="240"/>
      <c r="I61" s="241">
        <f>ROUND(E61*H61,2)</f>
        <v>0</v>
      </c>
      <c r="J61" s="240"/>
      <c r="K61" s="241">
        <f>ROUND(E61*J61,2)</f>
        <v>0</v>
      </c>
      <c r="L61" s="241">
        <v>21</v>
      </c>
      <c r="M61" s="241">
        <f>G61*(1+L61/100)</f>
        <v>0</v>
      </c>
      <c r="N61" s="241">
        <v>0</v>
      </c>
      <c r="O61" s="241">
        <f>ROUND(E61*N61,2)</f>
        <v>0</v>
      </c>
      <c r="P61" s="241">
        <v>0</v>
      </c>
      <c r="Q61" s="241">
        <f>ROUND(E61*P61,2)</f>
        <v>0</v>
      </c>
      <c r="R61" s="241"/>
      <c r="S61" s="241" t="s">
        <v>268</v>
      </c>
      <c r="T61" s="242" t="s">
        <v>184</v>
      </c>
      <c r="U61" s="221">
        <v>0</v>
      </c>
      <c r="V61" s="221">
        <f>ROUND(E61*U61,2)</f>
        <v>0</v>
      </c>
      <c r="W61" s="221"/>
      <c r="X61" s="221" t="s">
        <v>215</v>
      </c>
      <c r="Y61" s="212"/>
      <c r="Z61" s="212"/>
      <c r="AA61" s="212"/>
      <c r="AB61" s="212"/>
      <c r="AC61" s="212"/>
      <c r="AD61" s="212"/>
      <c r="AE61" s="212"/>
      <c r="AF61" s="212"/>
      <c r="AG61" s="212" t="s">
        <v>328</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c r="A62" s="236">
        <v>51</v>
      </c>
      <c r="B62" s="237" t="s">
        <v>420</v>
      </c>
      <c r="C62" s="245" t="s">
        <v>421</v>
      </c>
      <c r="D62" s="238" t="s">
        <v>360</v>
      </c>
      <c r="E62" s="239">
        <v>3</v>
      </c>
      <c r="F62" s="240"/>
      <c r="G62" s="241">
        <f>ROUND(E62*F62,2)</f>
        <v>0</v>
      </c>
      <c r="H62" s="240"/>
      <c r="I62" s="241">
        <f>ROUND(E62*H62,2)</f>
        <v>0</v>
      </c>
      <c r="J62" s="240"/>
      <c r="K62" s="241">
        <f>ROUND(E62*J62,2)</f>
        <v>0</v>
      </c>
      <c r="L62" s="241">
        <v>21</v>
      </c>
      <c r="M62" s="241">
        <f>G62*(1+L62/100)</f>
        <v>0</v>
      </c>
      <c r="N62" s="241">
        <v>0</v>
      </c>
      <c r="O62" s="241">
        <f>ROUND(E62*N62,2)</f>
        <v>0</v>
      </c>
      <c r="P62" s="241">
        <v>0</v>
      </c>
      <c r="Q62" s="241">
        <f>ROUND(E62*P62,2)</f>
        <v>0</v>
      </c>
      <c r="R62" s="241"/>
      <c r="S62" s="241" t="s">
        <v>268</v>
      </c>
      <c r="T62" s="242" t="s">
        <v>184</v>
      </c>
      <c r="U62" s="221">
        <v>0</v>
      </c>
      <c r="V62" s="221">
        <f>ROUND(E62*U62,2)</f>
        <v>0</v>
      </c>
      <c r="W62" s="221"/>
      <c r="X62" s="221" t="s">
        <v>215</v>
      </c>
      <c r="Y62" s="212"/>
      <c r="Z62" s="212"/>
      <c r="AA62" s="212"/>
      <c r="AB62" s="212"/>
      <c r="AC62" s="212"/>
      <c r="AD62" s="212"/>
      <c r="AE62" s="212"/>
      <c r="AF62" s="212"/>
      <c r="AG62" s="212" t="s">
        <v>328</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c r="A63" s="236">
        <v>52</v>
      </c>
      <c r="B63" s="237" t="s">
        <v>422</v>
      </c>
      <c r="C63" s="245" t="s">
        <v>423</v>
      </c>
      <c r="D63" s="238" t="s">
        <v>360</v>
      </c>
      <c r="E63" s="239">
        <v>3</v>
      </c>
      <c r="F63" s="240"/>
      <c r="G63" s="241">
        <f>ROUND(E63*F63,2)</f>
        <v>0</v>
      </c>
      <c r="H63" s="240"/>
      <c r="I63" s="241">
        <f>ROUND(E63*H63,2)</f>
        <v>0</v>
      </c>
      <c r="J63" s="240"/>
      <c r="K63" s="241">
        <f>ROUND(E63*J63,2)</f>
        <v>0</v>
      </c>
      <c r="L63" s="241">
        <v>21</v>
      </c>
      <c r="M63" s="241">
        <f>G63*(1+L63/100)</f>
        <v>0</v>
      </c>
      <c r="N63" s="241">
        <v>0</v>
      </c>
      <c r="O63" s="241">
        <f>ROUND(E63*N63,2)</f>
        <v>0</v>
      </c>
      <c r="P63" s="241">
        <v>0</v>
      </c>
      <c r="Q63" s="241">
        <f>ROUND(E63*P63,2)</f>
        <v>0</v>
      </c>
      <c r="R63" s="241"/>
      <c r="S63" s="241" t="s">
        <v>268</v>
      </c>
      <c r="T63" s="242" t="s">
        <v>184</v>
      </c>
      <c r="U63" s="221">
        <v>0</v>
      </c>
      <c r="V63" s="221">
        <f>ROUND(E63*U63,2)</f>
        <v>0</v>
      </c>
      <c r="W63" s="221"/>
      <c r="X63" s="221" t="s">
        <v>215</v>
      </c>
      <c r="Y63" s="212"/>
      <c r="Z63" s="212"/>
      <c r="AA63" s="212"/>
      <c r="AB63" s="212"/>
      <c r="AC63" s="212"/>
      <c r="AD63" s="212"/>
      <c r="AE63" s="212"/>
      <c r="AF63" s="212"/>
      <c r="AG63" s="212" t="s">
        <v>328</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c r="A64" s="236">
        <v>53</v>
      </c>
      <c r="B64" s="237" t="s">
        <v>424</v>
      </c>
      <c r="C64" s="245" t="s">
        <v>425</v>
      </c>
      <c r="D64" s="238" t="s">
        <v>360</v>
      </c>
      <c r="E64" s="239">
        <v>2</v>
      </c>
      <c r="F64" s="240"/>
      <c r="G64" s="241">
        <f>ROUND(E64*F64,2)</f>
        <v>0</v>
      </c>
      <c r="H64" s="240"/>
      <c r="I64" s="241">
        <f>ROUND(E64*H64,2)</f>
        <v>0</v>
      </c>
      <c r="J64" s="240"/>
      <c r="K64" s="241">
        <f>ROUND(E64*J64,2)</f>
        <v>0</v>
      </c>
      <c r="L64" s="241">
        <v>21</v>
      </c>
      <c r="M64" s="241">
        <f>G64*(1+L64/100)</f>
        <v>0</v>
      </c>
      <c r="N64" s="241">
        <v>0</v>
      </c>
      <c r="O64" s="241">
        <f>ROUND(E64*N64,2)</f>
        <v>0</v>
      </c>
      <c r="P64" s="241">
        <v>0</v>
      </c>
      <c r="Q64" s="241">
        <f>ROUND(E64*P64,2)</f>
        <v>0</v>
      </c>
      <c r="R64" s="241"/>
      <c r="S64" s="241" t="s">
        <v>268</v>
      </c>
      <c r="T64" s="242" t="s">
        <v>184</v>
      </c>
      <c r="U64" s="221">
        <v>0</v>
      </c>
      <c r="V64" s="221">
        <f>ROUND(E64*U64,2)</f>
        <v>0</v>
      </c>
      <c r="W64" s="221"/>
      <c r="X64" s="221" t="s">
        <v>215</v>
      </c>
      <c r="Y64" s="212"/>
      <c r="Z64" s="212"/>
      <c r="AA64" s="212"/>
      <c r="AB64" s="212"/>
      <c r="AC64" s="212"/>
      <c r="AD64" s="212"/>
      <c r="AE64" s="212"/>
      <c r="AF64" s="212"/>
      <c r="AG64" s="212" t="s">
        <v>328</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c r="A65" s="236">
        <v>54</v>
      </c>
      <c r="B65" s="237" t="s">
        <v>426</v>
      </c>
      <c r="C65" s="245" t="s">
        <v>427</v>
      </c>
      <c r="D65" s="238" t="s">
        <v>360</v>
      </c>
      <c r="E65" s="239">
        <v>12</v>
      </c>
      <c r="F65" s="240"/>
      <c r="G65" s="241">
        <f>ROUND(E65*F65,2)</f>
        <v>0</v>
      </c>
      <c r="H65" s="240"/>
      <c r="I65" s="241">
        <f>ROUND(E65*H65,2)</f>
        <v>0</v>
      </c>
      <c r="J65" s="240"/>
      <c r="K65" s="241">
        <f>ROUND(E65*J65,2)</f>
        <v>0</v>
      </c>
      <c r="L65" s="241">
        <v>21</v>
      </c>
      <c r="M65" s="241">
        <f>G65*(1+L65/100)</f>
        <v>0</v>
      </c>
      <c r="N65" s="241">
        <v>0</v>
      </c>
      <c r="O65" s="241">
        <f>ROUND(E65*N65,2)</f>
        <v>0</v>
      </c>
      <c r="P65" s="241">
        <v>0</v>
      </c>
      <c r="Q65" s="241">
        <f>ROUND(E65*P65,2)</f>
        <v>0</v>
      </c>
      <c r="R65" s="241"/>
      <c r="S65" s="241" t="s">
        <v>268</v>
      </c>
      <c r="T65" s="242" t="s">
        <v>184</v>
      </c>
      <c r="U65" s="221">
        <v>0</v>
      </c>
      <c r="V65" s="221">
        <f>ROUND(E65*U65,2)</f>
        <v>0</v>
      </c>
      <c r="W65" s="221"/>
      <c r="X65" s="221" t="s">
        <v>215</v>
      </c>
      <c r="Y65" s="212"/>
      <c r="Z65" s="212"/>
      <c r="AA65" s="212"/>
      <c r="AB65" s="212"/>
      <c r="AC65" s="212"/>
      <c r="AD65" s="212"/>
      <c r="AE65" s="212"/>
      <c r="AF65" s="212"/>
      <c r="AG65" s="212" t="s">
        <v>328</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c r="A66" s="236">
        <v>55</v>
      </c>
      <c r="B66" s="237" t="s">
        <v>428</v>
      </c>
      <c r="C66" s="245" t="s">
        <v>429</v>
      </c>
      <c r="D66" s="238" t="s">
        <v>297</v>
      </c>
      <c r="E66" s="239">
        <v>1</v>
      </c>
      <c r="F66" s="240"/>
      <c r="G66" s="241">
        <f>ROUND(E66*F66,2)</f>
        <v>0</v>
      </c>
      <c r="H66" s="240"/>
      <c r="I66" s="241">
        <f>ROUND(E66*H66,2)</f>
        <v>0</v>
      </c>
      <c r="J66" s="240"/>
      <c r="K66" s="241">
        <f>ROUND(E66*J66,2)</f>
        <v>0</v>
      </c>
      <c r="L66" s="241">
        <v>21</v>
      </c>
      <c r="M66" s="241">
        <f>G66*(1+L66/100)</f>
        <v>0</v>
      </c>
      <c r="N66" s="241">
        <v>0</v>
      </c>
      <c r="O66" s="241">
        <f>ROUND(E66*N66,2)</f>
        <v>0</v>
      </c>
      <c r="P66" s="241">
        <v>0</v>
      </c>
      <c r="Q66" s="241">
        <f>ROUND(E66*P66,2)</f>
        <v>0</v>
      </c>
      <c r="R66" s="241"/>
      <c r="S66" s="241" t="s">
        <v>268</v>
      </c>
      <c r="T66" s="242" t="s">
        <v>184</v>
      </c>
      <c r="U66" s="221">
        <v>0</v>
      </c>
      <c r="V66" s="221">
        <f>ROUND(E66*U66,2)</f>
        <v>0</v>
      </c>
      <c r="W66" s="221"/>
      <c r="X66" s="221" t="s">
        <v>215</v>
      </c>
      <c r="Y66" s="212"/>
      <c r="Z66" s="212"/>
      <c r="AA66" s="212"/>
      <c r="AB66" s="212"/>
      <c r="AC66" s="212"/>
      <c r="AD66" s="212"/>
      <c r="AE66" s="212"/>
      <c r="AF66" s="212"/>
      <c r="AG66" s="212" t="s">
        <v>328</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c r="A67" s="229">
        <v>56</v>
      </c>
      <c r="B67" s="230" t="s">
        <v>430</v>
      </c>
      <c r="C67" s="246" t="s">
        <v>429</v>
      </c>
      <c r="D67" s="231" t="s">
        <v>297</v>
      </c>
      <c r="E67" s="232">
        <v>1</v>
      </c>
      <c r="F67" s="233"/>
      <c r="G67" s="234">
        <f>ROUND(E67*F67,2)</f>
        <v>0</v>
      </c>
      <c r="H67" s="233"/>
      <c r="I67" s="234">
        <f>ROUND(E67*H67,2)</f>
        <v>0</v>
      </c>
      <c r="J67" s="233"/>
      <c r="K67" s="234">
        <f>ROUND(E67*J67,2)</f>
        <v>0</v>
      </c>
      <c r="L67" s="234">
        <v>21</v>
      </c>
      <c r="M67" s="234">
        <f>G67*(1+L67/100)</f>
        <v>0</v>
      </c>
      <c r="N67" s="234">
        <v>0</v>
      </c>
      <c r="O67" s="234">
        <f>ROUND(E67*N67,2)</f>
        <v>0</v>
      </c>
      <c r="P67" s="234">
        <v>0</v>
      </c>
      <c r="Q67" s="234">
        <f>ROUND(E67*P67,2)</f>
        <v>0</v>
      </c>
      <c r="R67" s="234"/>
      <c r="S67" s="234" t="s">
        <v>268</v>
      </c>
      <c r="T67" s="235" t="s">
        <v>184</v>
      </c>
      <c r="U67" s="221">
        <v>0</v>
      </c>
      <c r="V67" s="221">
        <f>ROUND(E67*U67,2)</f>
        <v>0</v>
      </c>
      <c r="W67" s="221"/>
      <c r="X67" s="221" t="s">
        <v>215</v>
      </c>
      <c r="Y67" s="212"/>
      <c r="Z67" s="212"/>
      <c r="AA67" s="212"/>
      <c r="AB67" s="212"/>
      <c r="AC67" s="212"/>
      <c r="AD67" s="212"/>
      <c r="AE67" s="212"/>
      <c r="AF67" s="212"/>
      <c r="AG67" s="212" t="s">
        <v>328</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c r="A68" s="3"/>
      <c r="B68" s="4"/>
      <c r="C68" s="247"/>
      <c r="D68" s="6"/>
      <c r="E68" s="3"/>
      <c r="F68" s="3"/>
      <c r="G68" s="3"/>
      <c r="H68" s="3"/>
      <c r="I68" s="3"/>
      <c r="J68" s="3"/>
      <c r="K68" s="3"/>
      <c r="L68" s="3"/>
      <c r="M68" s="3"/>
      <c r="N68" s="3"/>
      <c r="O68" s="3"/>
      <c r="P68" s="3"/>
      <c r="Q68" s="3"/>
      <c r="R68" s="3"/>
      <c r="S68" s="3"/>
      <c r="T68" s="3"/>
      <c r="U68" s="3"/>
      <c r="V68" s="3"/>
      <c r="W68" s="3"/>
      <c r="X68" s="3"/>
      <c r="AE68">
        <v>15</v>
      </c>
      <c r="AF68">
        <v>21</v>
      </c>
      <c r="AG68" t="s">
        <v>165</v>
      </c>
    </row>
    <row r="69" spans="1:60">
      <c r="A69" s="215"/>
      <c r="B69" s="216" t="s">
        <v>29</v>
      </c>
      <c r="C69" s="248"/>
      <c r="D69" s="217"/>
      <c r="E69" s="218"/>
      <c r="F69" s="218"/>
      <c r="G69" s="243">
        <f>G8+G20+G26+G50</f>
        <v>0</v>
      </c>
      <c r="H69" s="3"/>
      <c r="I69" s="3"/>
      <c r="J69" s="3"/>
      <c r="K69" s="3"/>
      <c r="L69" s="3"/>
      <c r="M69" s="3"/>
      <c r="N69" s="3"/>
      <c r="O69" s="3"/>
      <c r="P69" s="3"/>
      <c r="Q69" s="3"/>
      <c r="R69" s="3"/>
      <c r="S69" s="3"/>
      <c r="T69" s="3"/>
      <c r="U69" s="3"/>
      <c r="V69" s="3"/>
      <c r="W69" s="3"/>
      <c r="X69" s="3"/>
      <c r="AE69">
        <f>SUMIF(L7:L67,AE68,G7:G67)</f>
        <v>0</v>
      </c>
      <c r="AF69">
        <f>SUMIF(L7:L67,AF68,G7:G67)</f>
        <v>0</v>
      </c>
      <c r="AG69" t="s">
        <v>208</v>
      </c>
    </row>
    <row r="70" spans="1:60">
      <c r="C70" s="249"/>
      <c r="D70" s="10"/>
      <c r="AG70" t="s">
        <v>209</v>
      </c>
    </row>
    <row r="71" spans="1:60">
      <c r="D71" s="10"/>
    </row>
    <row r="72" spans="1:60">
      <c r="D72" s="10"/>
    </row>
    <row r="73" spans="1:60">
      <c r="D73" s="10"/>
    </row>
    <row r="74" spans="1:60">
      <c r="D74" s="10"/>
    </row>
    <row r="75" spans="1:60">
      <c r="D75" s="10"/>
    </row>
    <row r="76" spans="1:60">
      <c r="D76" s="10"/>
    </row>
    <row r="77" spans="1:60">
      <c r="D77" s="10"/>
    </row>
    <row r="78" spans="1:60">
      <c r="D78" s="10"/>
    </row>
    <row r="79" spans="1:60">
      <c r="D79" s="10"/>
    </row>
    <row r="80" spans="1:60">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C71F"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3.2" outlineLevelRow="1"/>
  <cols>
    <col min="1" max="1" width="3.44140625" customWidth="1"/>
    <col min="2" max="2" width="12.6640625" style="177" customWidth="1"/>
    <col min="3" max="3" width="63.33203125" style="177"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c r="A1" s="197" t="s">
        <v>210</v>
      </c>
      <c r="B1" s="197"/>
      <c r="C1" s="197"/>
      <c r="D1" s="197"/>
      <c r="E1" s="197"/>
      <c r="F1" s="197"/>
      <c r="G1" s="197"/>
      <c r="AG1" t="s">
        <v>150</v>
      </c>
    </row>
    <row r="2" spans="1:60" ht="25.05" customHeight="1">
      <c r="A2" s="198" t="s">
        <v>7</v>
      </c>
      <c r="B2" s="49" t="s">
        <v>44</v>
      </c>
      <c r="C2" s="201" t="s">
        <v>45</v>
      </c>
      <c r="D2" s="199"/>
      <c r="E2" s="199"/>
      <c r="F2" s="199"/>
      <c r="G2" s="200"/>
      <c r="AG2" t="s">
        <v>151</v>
      </c>
    </row>
    <row r="3" spans="1:60" ht="25.05" customHeight="1">
      <c r="A3" s="198" t="s">
        <v>8</v>
      </c>
      <c r="B3" s="49" t="s">
        <v>57</v>
      </c>
      <c r="C3" s="201" t="s">
        <v>58</v>
      </c>
      <c r="D3" s="199"/>
      <c r="E3" s="199"/>
      <c r="F3" s="199"/>
      <c r="G3" s="200"/>
      <c r="AC3" s="177" t="s">
        <v>151</v>
      </c>
      <c r="AG3" t="s">
        <v>155</v>
      </c>
    </row>
    <row r="4" spans="1:60" ht="25.05" customHeight="1">
      <c r="A4" s="202" t="s">
        <v>9</v>
      </c>
      <c r="B4" s="203" t="s">
        <v>48</v>
      </c>
      <c r="C4" s="204" t="s">
        <v>56</v>
      </c>
      <c r="D4" s="205"/>
      <c r="E4" s="205"/>
      <c r="F4" s="205"/>
      <c r="G4" s="206"/>
      <c r="AG4" t="s">
        <v>156</v>
      </c>
    </row>
    <row r="5" spans="1:60">
      <c r="D5" s="10"/>
    </row>
    <row r="6" spans="1:60" ht="39.6">
      <c r="A6" s="208" t="s">
        <v>157</v>
      </c>
      <c r="B6" s="210" t="s">
        <v>158</v>
      </c>
      <c r="C6" s="210" t="s">
        <v>159</v>
      </c>
      <c r="D6" s="209" t="s">
        <v>160</v>
      </c>
      <c r="E6" s="208" t="s">
        <v>161</v>
      </c>
      <c r="F6" s="207" t="s">
        <v>162</v>
      </c>
      <c r="G6" s="208" t="s">
        <v>29</v>
      </c>
      <c r="H6" s="211" t="s">
        <v>30</v>
      </c>
      <c r="I6" s="211" t="s">
        <v>163</v>
      </c>
      <c r="J6" s="211" t="s">
        <v>31</v>
      </c>
      <c r="K6" s="211" t="s">
        <v>164</v>
      </c>
      <c r="L6" s="211" t="s">
        <v>165</v>
      </c>
      <c r="M6" s="211" t="s">
        <v>166</v>
      </c>
      <c r="N6" s="211" t="s">
        <v>167</v>
      </c>
      <c r="O6" s="211" t="s">
        <v>168</v>
      </c>
      <c r="P6" s="211" t="s">
        <v>169</v>
      </c>
      <c r="Q6" s="211" t="s">
        <v>170</v>
      </c>
      <c r="R6" s="211" t="s">
        <v>171</v>
      </c>
      <c r="S6" s="211" t="s">
        <v>172</v>
      </c>
      <c r="T6" s="211" t="s">
        <v>173</v>
      </c>
      <c r="U6" s="211" t="s">
        <v>174</v>
      </c>
      <c r="V6" s="211" t="s">
        <v>175</v>
      </c>
      <c r="W6" s="211" t="s">
        <v>176</v>
      </c>
      <c r="X6" s="211" t="s">
        <v>177</v>
      </c>
    </row>
    <row r="7" spans="1:60" hidden="1">
      <c r="A7" s="3"/>
      <c r="B7" s="4"/>
      <c r="C7" s="4"/>
      <c r="D7" s="6"/>
      <c r="E7" s="213"/>
      <c r="F7" s="214"/>
      <c r="G7" s="214"/>
      <c r="H7" s="214"/>
      <c r="I7" s="214"/>
      <c r="J7" s="214"/>
      <c r="K7" s="214"/>
      <c r="L7" s="214"/>
      <c r="M7" s="214"/>
      <c r="N7" s="214"/>
      <c r="O7" s="214"/>
      <c r="P7" s="214"/>
      <c r="Q7" s="214"/>
      <c r="R7" s="214"/>
      <c r="S7" s="214"/>
      <c r="T7" s="214"/>
      <c r="U7" s="214"/>
      <c r="V7" s="214"/>
      <c r="W7" s="214"/>
      <c r="X7" s="214"/>
    </row>
    <row r="8" spans="1:60">
      <c r="A8" s="223" t="s">
        <v>178</v>
      </c>
      <c r="B8" s="224" t="s">
        <v>126</v>
      </c>
      <c r="C8" s="244" t="s">
        <v>127</v>
      </c>
      <c r="D8" s="225"/>
      <c r="E8" s="226"/>
      <c r="F8" s="227"/>
      <c r="G8" s="227">
        <f>SUMIF(AG9:AG23,"&lt;&gt;NOR",G9:G23)</f>
        <v>0</v>
      </c>
      <c r="H8" s="227"/>
      <c r="I8" s="227">
        <f>SUM(I9:I23)</f>
        <v>0</v>
      </c>
      <c r="J8" s="227"/>
      <c r="K8" s="227">
        <f>SUM(K9:K23)</f>
        <v>0</v>
      </c>
      <c r="L8" s="227"/>
      <c r="M8" s="227">
        <f>SUM(M9:M23)</f>
        <v>0</v>
      </c>
      <c r="N8" s="227"/>
      <c r="O8" s="227">
        <f>SUM(O9:O23)</f>
        <v>0</v>
      </c>
      <c r="P8" s="227"/>
      <c r="Q8" s="227">
        <f>SUM(Q9:Q23)</f>
        <v>0</v>
      </c>
      <c r="R8" s="227"/>
      <c r="S8" s="227"/>
      <c r="T8" s="228"/>
      <c r="U8" s="222"/>
      <c r="V8" s="222">
        <f>SUM(V9:V23)</f>
        <v>0</v>
      </c>
      <c r="W8" s="222"/>
      <c r="X8" s="222"/>
      <c r="AG8" t="s">
        <v>179</v>
      </c>
    </row>
    <row r="9" spans="1:60" outlineLevel="1">
      <c r="A9" s="236">
        <v>1</v>
      </c>
      <c r="B9" s="237" t="s">
        <v>431</v>
      </c>
      <c r="C9" s="245" t="s">
        <v>432</v>
      </c>
      <c r="D9" s="238" t="s">
        <v>213</v>
      </c>
      <c r="E9" s="239">
        <v>6.5</v>
      </c>
      <c r="F9" s="240"/>
      <c r="G9" s="241">
        <f>ROUND(E9*F9,2)</f>
        <v>0</v>
      </c>
      <c r="H9" s="240"/>
      <c r="I9" s="241">
        <f>ROUND(E9*H9,2)</f>
        <v>0</v>
      </c>
      <c r="J9" s="240"/>
      <c r="K9" s="241">
        <f>ROUND(E9*J9,2)</f>
        <v>0</v>
      </c>
      <c r="L9" s="241">
        <v>21</v>
      </c>
      <c r="M9" s="241">
        <f>G9*(1+L9/100)</f>
        <v>0</v>
      </c>
      <c r="N9" s="241">
        <v>0</v>
      </c>
      <c r="O9" s="241">
        <f>ROUND(E9*N9,2)</f>
        <v>0</v>
      </c>
      <c r="P9" s="241">
        <v>0</v>
      </c>
      <c r="Q9" s="241">
        <f>ROUND(E9*P9,2)</f>
        <v>0</v>
      </c>
      <c r="R9" s="241"/>
      <c r="S9" s="241" t="s">
        <v>268</v>
      </c>
      <c r="T9" s="242" t="s">
        <v>184</v>
      </c>
      <c r="U9" s="221">
        <v>0</v>
      </c>
      <c r="V9" s="221">
        <f>ROUND(E9*U9,2)</f>
        <v>0</v>
      </c>
      <c r="W9" s="221"/>
      <c r="X9" s="221" t="s">
        <v>215</v>
      </c>
      <c r="Y9" s="212"/>
      <c r="Z9" s="212"/>
      <c r="AA9" s="212"/>
      <c r="AB9" s="212"/>
      <c r="AC9" s="212"/>
      <c r="AD9" s="212"/>
      <c r="AE9" s="212"/>
      <c r="AF9" s="212"/>
      <c r="AG9" s="212" t="s">
        <v>328</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c r="A10" s="236">
        <v>2</v>
      </c>
      <c r="B10" s="237" t="s">
        <v>433</v>
      </c>
      <c r="C10" s="245" t="s">
        <v>434</v>
      </c>
      <c r="D10" s="238" t="s">
        <v>213</v>
      </c>
      <c r="E10" s="239">
        <v>6.5</v>
      </c>
      <c r="F10" s="240"/>
      <c r="G10" s="241">
        <f>ROUND(E10*F10,2)</f>
        <v>0</v>
      </c>
      <c r="H10" s="240"/>
      <c r="I10" s="241">
        <f>ROUND(E10*H10,2)</f>
        <v>0</v>
      </c>
      <c r="J10" s="240"/>
      <c r="K10" s="241">
        <f>ROUND(E10*J10,2)</f>
        <v>0</v>
      </c>
      <c r="L10" s="241">
        <v>21</v>
      </c>
      <c r="M10" s="241">
        <f>G10*(1+L10/100)</f>
        <v>0</v>
      </c>
      <c r="N10" s="241">
        <v>0</v>
      </c>
      <c r="O10" s="241">
        <f>ROUND(E10*N10,2)</f>
        <v>0</v>
      </c>
      <c r="P10" s="241">
        <v>0</v>
      </c>
      <c r="Q10" s="241">
        <f>ROUND(E10*P10,2)</f>
        <v>0</v>
      </c>
      <c r="R10" s="241"/>
      <c r="S10" s="241" t="s">
        <v>268</v>
      </c>
      <c r="T10" s="242" t="s">
        <v>184</v>
      </c>
      <c r="U10" s="221">
        <v>0</v>
      </c>
      <c r="V10" s="221">
        <f>ROUND(E10*U10,2)</f>
        <v>0</v>
      </c>
      <c r="W10" s="221"/>
      <c r="X10" s="221" t="s">
        <v>215</v>
      </c>
      <c r="Y10" s="212"/>
      <c r="Z10" s="212"/>
      <c r="AA10" s="212"/>
      <c r="AB10" s="212"/>
      <c r="AC10" s="212"/>
      <c r="AD10" s="212"/>
      <c r="AE10" s="212"/>
      <c r="AF10" s="212"/>
      <c r="AG10" s="212" t="s">
        <v>328</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c r="A11" s="236">
        <v>3</v>
      </c>
      <c r="B11" s="237" t="s">
        <v>435</v>
      </c>
      <c r="C11" s="245" t="s">
        <v>436</v>
      </c>
      <c r="D11" s="238" t="s">
        <v>213</v>
      </c>
      <c r="E11" s="239">
        <v>26</v>
      </c>
      <c r="F11" s="240"/>
      <c r="G11" s="241">
        <f>ROUND(E11*F11,2)</f>
        <v>0</v>
      </c>
      <c r="H11" s="240"/>
      <c r="I11" s="241">
        <f>ROUND(E11*H11,2)</f>
        <v>0</v>
      </c>
      <c r="J11" s="240"/>
      <c r="K11" s="241">
        <f>ROUND(E11*J11,2)</f>
        <v>0</v>
      </c>
      <c r="L11" s="241">
        <v>21</v>
      </c>
      <c r="M11" s="241">
        <f>G11*(1+L11/100)</f>
        <v>0</v>
      </c>
      <c r="N11" s="241">
        <v>0</v>
      </c>
      <c r="O11" s="241">
        <f>ROUND(E11*N11,2)</f>
        <v>0</v>
      </c>
      <c r="P11" s="241">
        <v>0</v>
      </c>
      <c r="Q11" s="241">
        <f>ROUND(E11*P11,2)</f>
        <v>0</v>
      </c>
      <c r="R11" s="241"/>
      <c r="S11" s="241" t="s">
        <v>268</v>
      </c>
      <c r="T11" s="242" t="s">
        <v>184</v>
      </c>
      <c r="U11" s="221">
        <v>0</v>
      </c>
      <c r="V11" s="221">
        <f>ROUND(E11*U11,2)</f>
        <v>0</v>
      </c>
      <c r="W11" s="221"/>
      <c r="X11" s="221" t="s">
        <v>215</v>
      </c>
      <c r="Y11" s="212"/>
      <c r="Z11" s="212"/>
      <c r="AA11" s="212"/>
      <c r="AB11" s="212"/>
      <c r="AC11" s="212"/>
      <c r="AD11" s="212"/>
      <c r="AE11" s="212"/>
      <c r="AF11" s="212"/>
      <c r="AG11" s="212" t="s">
        <v>328</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c r="A12" s="236">
        <v>4</v>
      </c>
      <c r="B12" s="237" t="s">
        <v>431</v>
      </c>
      <c r="C12" s="245" t="s">
        <v>437</v>
      </c>
      <c r="D12" s="238" t="s">
        <v>213</v>
      </c>
      <c r="E12" s="239">
        <v>26</v>
      </c>
      <c r="F12" s="240"/>
      <c r="G12" s="241">
        <f>ROUND(E12*F12,2)</f>
        <v>0</v>
      </c>
      <c r="H12" s="240"/>
      <c r="I12" s="241">
        <f>ROUND(E12*H12,2)</f>
        <v>0</v>
      </c>
      <c r="J12" s="240"/>
      <c r="K12" s="241">
        <f>ROUND(E12*J12,2)</f>
        <v>0</v>
      </c>
      <c r="L12" s="241">
        <v>21</v>
      </c>
      <c r="M12" s="241">
        <f>G12*(1+L12/100)</f>
        <v>0</v>
      </c>
      <c r="N12" s="241">
        <v>0</v>
      </c>
      <c r="O12" s="241">
        <f>ROUND(E12*N12,2)</f>
        <v>0</v>
      </c>
      <c r="P12" s="241">
        <v>0</v>
      </c>
      <c r="Q12" s="241">
        <f>ROUND(E12*P12,2)</f>
        <v>0</v>
      </c>
      <c r="R12" s="241"/>
      <c r="S12" s="241" t="s">
        <v>268</v>
      </c>
      <c r="T12" s="242" t="s">
        <v>184</v>
      </c>
      <c r="U12" s="221">
        <v>0</v>
      </c>
      <c r="V12" s="221">
        <f>ROUND(E12*U12,2)</f>
        <v>0</v>
      </c>
      <c r="W12" s="221"/>
      <c r="X12" s="221" t="s">
        <v>438</v>
      </c>
      <c r="Y12" s="212"/>
      <c r="Z12" s="212"/>
      <c r="AA12" s="212"/>
      <c r="AB12" s="212"/>
      <c r="AC12" s="212"/>
      <c r="AD12" s="212"/>
      <c r="AE12" s="212"/>
      <c r="AF12" s="212"/>
      <c r="AG12" s="212" t="s">
        <v>439</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c r="A13" s="236">
        <v>5</v>
      </c>
      <c r="B13" s="237" t="s">
        <v>433</v>
      </c>
      <c r="C13" s="245" t="s">
        <v>440</v>
      </c>
      <c r="D13" s="238" t="s">
        <v>213</v>
      </c>
      <c r="E13" s="239">
        <v>26</v>
      </c>
      <c r="F13" s="240"/>
      <c r="G13" s="241">
        <f>ROUND(E13*F13,2)</f>
        <v>0</v>
      </c>
      <c r="H13" s="240"/>
      <c r="I13" s="241">
        <f>ROUND(E13*H13,2)</f>
        <v>0</v>
      </c>
      <c r="J13" s="240"/>
      <c r="K13" s="241">
        <f>ROUND(E13*J13,2)</f>
        <v>0</v>
      </c>
      <c r="L13" s="241">
        <v>21</v>
      </c>
      <c r="M13" s="241">
        <f>G13*(1+L13/100)</f>
        <v>0</v>
      </c>
      <c r="N13" s="241">
        <v>0</v>
      </c>
      <c r="O13" s="241">
        <f>ROUND(E13*N13,2)</f>
        <v>0</v>
      </c>
      <c r="P13" s="241">
        <v>0</v>
      </c>
      <c r="Q13" s="241">
        <f>ROUND(E13*P13,2)</f>
        <v>0</v>
      </c>
      <c r="R13" s="241"/>
      <c r="S13" s="241" t="s">
        <v>268</v>
      </c>
      <c r="T13" s="242" t="s">
        <v>184</v>
      </c>
      <c r="U13" s="221">
        <v>0</v>
      </c>
      <c r="V13" s="221">
        <f>ROUND(E13*U13,2)</f>
        <v>0</v>
      </c>
      <c r="W13" s="221"/>
      <c r="X13" s="221" t="s">
        <v>438</v>
      </c>
      <c r="Y13" s="212"/>
      <c r="Z13" s="212"/>
      <c r="AA13" s="212"/>
      <c r="AB13" s="212"/>
      <c r="AC13" s="212"/>
      <c r="AD13" s="212"/>
      <c r="AE13" s="212"/>
      <c r="AF13" s="212"/>
      <c r="AG13" s="212" t="s">
        <v>439</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c r="A14" s="236">
        <v>6</v>
      </c>
      <c r="B14" s="237" t="s">
        <v>441</v>
      </c>
      <c r="C14" s="245" t="s">
        <v>442</v>
      </c>
      <c r="D14" s="238" t="s">
        <v>213</v>
      </c>
      <c r="E14" s="239">
        <v>26</v>
      </c>
      <c r="F14" s="240"/>
      <c r="G14" s="241">
        <f>ROUND(E14*F14,2)</f>
        <v>0</v>
      </c>
      <c r="H14" s="240"/>
      <c r="I14" s="241">
        <f>ROUND(E14*H14,2)</f>
        <v>0</v>
      </c>
      <c r="J14" s="240"/>
      <c r="K14" s="241">
        <f>ROUND(E14*J14,2)</f>
        <v>0</v>
      </c>
      <c r="L14" s="241">
        <v>21</v>
      </c>
      <c r="M14" s="241">
        <f>G14*(1+L14/100)</f>
        <v>0</v>
      </c>
      <c r="N14" s="241">
        <v>0</v>
      </c>
      <c r="O14" s="241">
        <f>ROUND(E14*N14,2)</f>
        <v>0</v>
      </c>
      <c r="P14" s="241">
        <v>0</v>
      </c>
      <c r="Q14" s="241">
        <f>ROUND(E14*P14,2)</f>
        <v>0</v>
      </c>
      <c r="R14" s="241"/>
      <c r="S14" s="241" t="s">
        <v>268</v>
      </c>
      <c r="T14" s="242" t="s">
        <v>184</v>
      </c>
      <c r="U14" s="221">
        <v>0</v>
      </c>
      <c r="V14" s="221">
        <f>ROUND(E14*U14,2)</f>
        <v>0</v>
      </c>
      <c r="W14" s="221"/>
      <c r="X14" s="221" t="s">
        <v>263</v>
      </c>
      <c r="Y14" s="212"/>
      <c r="Z14" s="212"/>
      <c r="AA14" s="212"/>
      <c r="AB14" s="212"/>
      <c r="AC14" s="212"/>
      <c r="AD14" s="212"/>
      <c r="AE14" s="212"/>
      <c r="AF14" s="212"/>
      <c r="AG14" s="212" t="s">
        <v>443</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c r="A15" s="236">
        <v>7</v>
      </c>
      <c r="B15" s="237" t="s">
        <v>444</v>
      </c>
      <c r="C15" s="245" t="s">
        <v>445</v>
      </c>
      <c r="D15" s="238" t="s">
        <v>233</v>
      </c>
      <c r="E15" s="239">
        <v>130</v>
      </c>
      <c r="F15" s="240"/>
      <c r="G15" s="241">
        <f>ROUND(E15*F15,2)</f>
        <v>0</v>
      </c>
      <c r="H15" s="240"/>
      <c r="I15" s="241">
        <f>ROUND(E15*H15,2)</f>
        <v>0</v>
      </c>
      <c r="J15" s="240"/>
      <c r="K15" s="241">
        <f>ROUND(E15*J15,2)</f>
        <v>0</v>
      </c>
      <c r="L15" s="241">
        <v>21</v>
      </c>
      <c r="M15" s="241">
        <f>G15*(1+L15/100)</f>
        <v>0</v>
      </c>
      <c r="N15" s="241">
        <v>0</v>
      </c>
      <c r="O15" s="241">
        <f>ROUND(E15*N15,2)</f>
        <v>0</v>
      </c>
      <c r="P15" s="241">
        <v>0</v>
      </c>
      <c r="Q15" s="241">
        <f>ROUND(E15*P15,2)</f>
        <v>0</v>
      </c>
      <c r="R15" s="241"/>
      <c r="S15" s="241" t="s">
        <v>268</v>
      </c>
      <c r="T15" s="242" t="s">
        <v>184</v>
      </c>
      <c r="U15" s="221">
        <v>0</v>
      </c>
      <c r="V15" s="221">
        <f>ROUND(E15*U15,2)</f>
        <v>0</v>
      </c>
      <c r="W15" s="221"/>
      <c r="X15" s="221" t="s">
        <v>263</v>
      </c>
      <c r="Y15" s="212"/>
      <c r="Z15" s="212"/>
      <c r="AA15" s="212"/>
      <c r="AB15" s="212"/>
      <c r="AC15" s="212"/>
      <c r="AD15" s="212"/>
      <c r="AE15" s="212"/>
      <c r="AF15" s="212"/>
      <c r="AG15" s="212" t="s">
        <v>443</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c r="A16" s="236">
        <v>8</v>
      </c>
      <c r="B16" s="237" t="s">
        <v>446</v>
      </c>
      <c r="C16" s="245" t="s">
        <v>447</v>
      </c>
      <c r="D16" s="238" t="s">
        <v>233</v>
      </c>
      <c r="E16" s="239">
        <v>130</v>
      </c>
      <c r="F16" s="240"/>
      <c r="G16" s="241">
        <f>ROUND(E16*F16,2)</f>
        <v>0</v>
      </c>
      <c r="H16" s="240"/>
      <c r="I16" s="241">
        <f>ROUND(E16*H16,2)</f>
        <v>0</v>
      </c>
      <c r="J16" s="240"/>
      <c r="K16" s="241">
        <f>ROUND(E16*J16,2)</f>
        <v>0</v>
      </c>
      <c r="L16" s="241">
        <v>21</v>
      </c>
      <c r="M16" s="241">
        <f>G16*(1+L16/100)</f>
        <v>0</v>
      </c>
      <c r="N16" s="241">
        <v>0</v>
      </c>
      <c r="O16" s="241">
        <f>ROUND(E16*N16,2)</f>
        <v>0</v>
      </c>
      <c r="P16" s="241">
        <v>0</v>
      </c>
      <c r="Q16" s="241">
        <f>ROUND(E16*P16,2)</f>
        <v>0</v>
      </c>
      <c r="R16" s="241"/>
      <c r="S16" s="241" t="s">
        <v>268</v>
      </c>
      <c r="T16" s="242" t="s">
        <v>184</v>
      </c>
      <c r="U16" s="221">
        <v>0</v>
      </c>
      <c r="V16" s="221">
        <f>ROUND(E16*U16,2)</f>
        <v>0</v>
      </c>
      <c r="W16" s="221"/>
      <c r="X16" s="221" t="s">
        <v>215</v>
      </c>
      <c r="Y16" s="212"/>
      <c r="Z16" s="212"/>
      <c r="AA16" s="212"/>
      <c r="AB16" s="212"/>
      <c r="AC16" s="212"/>
      <c r="AD16" s="212"/>
      <c r="AE16" s="212"/>
      <c r="AF16" s="212"/>
      <c r="AG16" s="212" t="s">
        <v>328</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c r="A17" s="236">
        <v>9</v>
      </c>
      <c r="B17" s="237" t="s">
        <v>448</v>
      </c>
      <c r="C17" s="245" t="s">
        <v>449</v>
      </c>
      <c r="D17" s="238" t="s">
        <v>233</v>
      </c>
      <c r="E17" s="239">
        <v>130</v>
      </c>
      <c r="F17" s="240"/>
      <c r="G17" s="241">
        <f>ROUND(E17*F17,2)</f>
        <v>0</v>
      </c>
      <c r="H17" s="240"/>
      <c r="I17" s="241">
        <f>ROUND(E17*H17,2)</f>
        <v>0</v>
      </c>
      <c r="J17" s="240"/>
      <c r="K17" s="241">
        <f>ROUND(E17*J17,2)</f>
        <v>0</v>
      </c>
      <c r="L17" s="241">
        <v>21</v>
      </c>
      <c r="M17" s="241">
        <f>G17*(1+L17/100)</f>
        <v>0</v>
      </c>
      <c r="N17" s="241">
        <v>0</v>
      </c>
      <c r="O17" s="241">
        <f>ROUND(E17*N17,2)</f>
        <v>0</v>
      </c>
      <c r="P17" s="241">
        <v>0</v>
      </c>
      <c r="Q17" s="241">
        <f>ROUND(E17*P17,2)</f>
        <v>0</v>
      </c>
      <c r="R17" s="241"/>
      <c r="S17" s="241" t="s">
        <v>268</v>
      </c>
      <c r="T17" s="242" t="s">
        <v>184</v>
      </c>
      <c r="U17" s="221">
        <v>0</v>
      </c>
      <c r="V17" s="221">
        <f>ROUND(E17*U17,2)</f>
        <v>0</v>
      </c>
      <c r="W17" s="221"/>
      <c r="X17" s="221" t="s">
        <v>215</v>
      </c>
      <c r="Y17" s="212"/>
      <c r="Z17" s="212"/>
      <c r="AA17" s="212"/>
      <c r="AB17" s="212"/>
      <c r="AC17" s="212"/>
      <c r="AD17" s="212"/>
      <c r="AE17" s="212"/>
      <c r="AF17" s="212"/>
      <c r="AG17" s="212" t="s">
        <v>328</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c r="A18" s="236">
        <v>10</v>
      </c>
      <c r="B18" s="237" t="s">
        <v>450</v>
      </c>
      <c r="C18" s="245" t="s">
        <v>451</v>
      </c>
      <c r="D18" s="238" t="s">
        <v>327</v>
      </c>
      <c r="E18" s="239">
        <v>4550</v>
      </c>
      <c r="F18" s="240"/>
      <c r="G18" s="241">
        <f>ROUND(E18*F18,2)</f>
        <v>0</v>
      </c>
      <c r="H18" s="240"/>
      <c r="I18" s="241">
        <f>ROUND(E18*H18,2)</f>
        <v>0</v>
      </c>
      <c r="J18" s="240"/>
      <c r="K18" s="241">
        <f>ROUND(E18*J18,2)</f>
        <v>0</v>
      </c>
      <c r="L18" s="241">
        <v>21</v>
      </c>
      <c r="M18" s="241">
        <f>G18*(1+L18/100)</f>
        <v>0</v>
      </c>
      <c r="N18" s="241">
        <v>0</v>
      </c>
      <c r="O18" s="241">
        <f>ROUND(E18*N18,2)</f>
        <v>0</v>
      </c>
      <c r="P18" s="241">
        <v>0</v>
      </c>
      <c r="Q18" s="241">
        <f>ROUND(E18*P18,2)</f>
        <v>0</v>
      </c>
      <c r="R18" s="241"/>
      <c r="S18" s="241" t="s">
        <v>268</v>
      </c>
      <c r="T18" s="242" t="s">
        <v>184</v>
      </c>
      <c r="U18" s="221">
        <v>0</v>
      </c>
      <c r="V18" s="221">
        <f>ROUND(E18*U18,2)</f>
        <v>0</v>
      </c>
      <c r="W18" s="221"/>
      <c r="X18" s="221" t="s">
        <v>263</v>
      </c>
      <c r="Y18" s="212"/>
      <c r="Z18" s="212"/>
      <c r="AA18" s="212"/>
      <c r="AB18" s="212"/>
      <c r="AC18" s="212"/>
      <c r="AD18" s="212"/>
      <c r="AE18" s="212"/>
      <c r="AF18" s="212"/>
      <c r="AG18" s="212" t="s">
        <v>443</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c r="A19" s="236">
        <v>11</v>
      </c>
      <c r="B19" s="237" t="s">
        <v>452</v>
      </c>
      <c r="C19" s="245" t="s">
        <v>453</v>
      </c>
      <c r="D19" s="238" t="s">
        <v>327</v>
      </c>
      <c r="E19" s="239">
        <v>3250</v>
      </c>
      <c r="F19" s="240"/>
      <c r="G19" s="241">
        <f>ROUND(E19*F19,2)</f>
        <v>0</v>
      </c>
      <c r="H19" s="240"/>
      <c r="I19" s="241">
        <f>ROUND(E19*H19,2)</f>
        <v>0</v>
      </c>
      <c r="J19" s="240"/>
      <c r="K19" s="241">
        <f>ROUND(E19*J19,2)</f>
        <v>0</v>
      </c>
      <c r="L19" s="241">
        <v>21</v>
      </c>
      <c r="M19" s="241">
        <f>G19*(1+L19/100)</f>
        <v>0</v>
      </c>
      <c r="N19" s="241">
        <v>0</v>
      </c>
      <c r="O19" s="241">
        <f>ROUND(E19*N19,2)</f>
        <v>0</v>
      </c>
      <c r="P19" s="241">
        <v>0</v>
      </c>
      <c r="Q19" s="241">
        <f>ROUND(E19*P19,2)</f>
        <v>0</v>
      </c>
      <c r="R19" s="241"/>
      <c r="S19" s="241" t="s">
        <v>268</v>
      </c>
      <c r="T19" s="242" t="s">
        <v>184</v>
      </c>
      <c r="U19" s="221">
        <v>0</v>
      </c>
      <c r="V19" s="221">
        <f>ROUND(E19*U19,2)</f>
        <v>0</v>
      </c>
      <c r="W19" s="221"/>
      <c r="X19" s="221" t="s">
        <v>215</v>
      </c>
      <c r="Y19" s="212"/>
      <c r="Z19" s="212"/>
      <c r="AA19" s="212"/>
      <c r="AB19" s="212"/>
      <c r="AC19" s="212"/>
      <c r="AD19" s="212"/>
      <c r="AE19" s="212"/>
      <c r="AF19" s="212"/>
      <c r="AG19" s="212" t="s">
        <v>328</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c r="A20" s="236">
        <v>12</v>
      </c>
      <c r="B20" s="237" t="s">
        <v>454</v>
      </c>
      <c r="C20" s="245" t="s">
        <v>455</v>
      </c>
      <c r="D20" s="238" t="s">
        <v>327</v>
      </c>
      <c r="E20" s="239">
        <v>1300</v>
      </c>
      <c r="F20" s="240"/>
      <c r="G20" s="241">
        <f>ROUND(E20*F20,2)</f>
        <v>0</v>
      </c>
      <c r="H20" s="240"/>
      <c r="I20" s="241">
        <f>ROUND(E20*H20,2)</f>
        <v>0</v>
      </c>
      <c r="J20" s="240"/>
      <c r="K20" s="241">
        <f>ROUND(E20*J20,2)</f>
        <v>0</v>
      </c>
      <c r="L20" s="241">
        <v>21</v>
      </c>
      <c r="M20" s="241">
        <f>G20*(1+L20/100)</f>
        <v>0</v>
      </c>
      <c r="N20" s="241">
        <v>0</v>
      </c>
      <c r="O20" s="241">
        <f>ROUND(E20*N20,2)</f>
        <v>0</v>
      </c>
      <c r="P20" s="241">
        <v>0</v>
      </c>
      <c r="Q20" s="241">
        <f>ROUND(E20*P20,2)</f>
        <v>0</v>
      </c>
      <c r="R20" s="241"/>
      <c r="S20" s="241" t="s">
        <v>268</v>
      </c>
      <c r="T20" s="242" t="s">
        <v>184</v>
      </c>
      <c r="U20" s="221">
        <v>0</v>
      </c>
      <c r="V20" s="221">
        <f>ROUND(E20*U20,2)</f>
        <v>0</v>
      </c>
      <c r="W20" s="221"/>
      <c r="X20" s="221" t="s">
        <v>215</v>
      </c>
      <c r="Y20" s="212"/>
      <c r="Z20" s="212"/>
      <c r="AA20" s="212"/>
      <c r="AB20" s="212"/>
      <c r="AC20" s="212"/>
      <c r="AD20" s="212"/>
      <c r="AE20" s="212"/>
      <c r="AF20" s="212"/>
      <c r="AG20" s="212" t="s">
        <v>328</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c r="A21" s="236">
        <v>13</v>
      </c>
      <c r="B21" s="237" t="s">
        <v>456</v>
      </c>
      <c r="C21" s="245" t="s">
        <v>457</v>
      </c>
      <c r="D21" s="238" t="s">
        <v>213</v>
      </c>
      <c r="E21" s="239">
        <v>2.6</v>
      </c>
      <c r="F21" s="240"/>
      <c r="G21" s="241">
        <f>ROUND(E21*F21,2)</f>
        <v>0</v>
      </c>
      <c r="H21" s="240"/>
      <c r="I21" s="241">
        <f>ROUND(E21*H21,2)</f>
        <v>0</v>
      </c>
      <c r="J21" s="240"/>
      <c r="K21" s="241">
        <f>ROUND(E21*J21,2)</f>
        <v>0</v>
      </c>
      <c r="L21" s="241">
        <v>21</v>
      </c>
      <c r="M21" s="241">
        <f>G21*(1+L21/100)</f>
        <v>0</v>
      </c>
      <c r="N21" s="241">
        <v>0</v>
      </c>
      <c r="O21" s="241">
        <f>ROUND(E21*N21,2)</f>
        <v>0</v>
      </c>
      <c r="P21" s="241">
        <v>0</v>
      </c>
      <c r="Q21" s="241">
        <f>ROUND(E21*P21,2)</f>
        <v>0</v>
      </c>
      <c r="R21" s="241"/>
      <c r="S21" s="241" t="s">
        <v>268</v>
      </c>
      <c r="T21" s="242" t="s">
        <v>184</v>
      </c>
      <c r="U21" s="221">
        <v>0</v>
      </c>
      <c r="V21" s="221">
        <f>ROUND(E21*U21,2)</f>
        <v>0</v>
      </c>
      <c r="W21" s="221"/>
      <c r="X21" s="221" t="s">
        <v>263</v>
      </c>
      <c r="Y21" s="212"/>
      <c r="Z21" s="212"/>
      <c r="AA21" s="212"/>
      <c r="AB21" s="212"/>
      <c r="AC21" s="212"/>
      <c r="AD21" s="212"/>
      <c r="AE21" s="212"/>
      <c r="AF21" s="212"/>
      <c r="AG21" s="212" t="s">
        <v>443</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c r="A22" s="236">
        <v>14</v>
      </c>
      <c r="B22" s="237" t="s">
        <v>458</v>
      </c>
      <c r="C22" s="245" t="s">
        <v>459</v>
      </c>
      <c r="D22" s="238" t="s">
        <v>213</v>
      </c>
      <c r="E22" s="239">
        <v>2.6</v>
      </c>
      <c r="F22" s="240"/>
      <c r="G22" s="241">
        <f>ROUND(E22*F22,2)</f>
        <v>0</v>
      </c>
      <c r="H22" s="240"/>
      <c r="I22" s="241">
        <f>ROUND(E22*H22,2)</f>
        <v>0</v>
      </c>
      <c r="J22" s="240"/>
      <c r="K22" s="241">
        <f>ROUND(E22*J22,2)</f>
        <v>0</v>
      </c>
      <c r="L22" s="241">
        <v>21</v>
      </c>
      <c r="M22" s="241">
        <f>G22*(1+L22/100)</f>
        <v>0</v>
      </c>
      <c r="N22" s="241">
        <v>0</v>
      </c>
      <c r="O22" s="241">
        <f>ROUND(E22*N22,2)</f>
        <v>0</v>
      </c>
      <c r="P22" s="241">
        <v>0</v>
      </c>
      <c r="Q22" s="241">
        <f>ROUND(E22*P22,2)</f>
        <v>0</v>
      </c>
      <c r="R22" s="241"/>
      <c r="S22" s="241" t="s">
        <v>268</v>
      </c>
      <c r="T22" s="242" t="s">
        <v>184</v>
      </c>
      <c r="U22" s="221">
        <v>0</v>
      </c>
      <c r="V22" s="221">
        <f>ROUND(E22*U22,2)</f>
        <v>0</v>
      </c>
      <c r="W22" s="221"/>
      <c r="X22" s="221" t="s">
        <v>263</v>
      </c>
      <c r="Y22" s="212"/>
      <c r="Z22" s="212"/>
      <c r="AA22" s="212"/>
      <c r="AB22" s="212"/>
      <c r="AC22" s="212"/>
      <c r="AD22" s="212"/>
      <c r="AE22" s="212"/>
      <c r="AF22" s="212"/>
      <c r="AG22" s="212" t="s">
        <v>443</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c r="A23" s="229">
        <v>15</v>
      </c>
      <c r="B23" s="230" t="s">
        <v>460</v>
      </c>
      <c r="C23" s="246" t="s">
        <v>461</v>
      </c>
      <c r="D23" s="231" t="s">
        <v>213</v>
      </c>
      <c r="E23" s="232">
        <v>2.6</v>
      </c>
      <c r="F23" s="233"/>
      <c r="G23" s="234">
        <f>ROUND(E23*F23,2)</f>
        <v>0</v>
      </c>
      <c r="H23" s="233"/>
      <c r="I23" s="234">
        <f>ROUND(E23*H23,2)</f>
        <v>0</v>
      </c>
      <c r="J23" s="233"/>
      <c r="K23" s="234">
        <f>ROUND(E23*J23,2)</f>
        <v>0</v>
      </c>
      <c r="L23" s="234">
        <v>21</v>
      </c>
      <c r="M23" s="234">
        <f>G23*(1+L23/100)</f>
        <v>0</v>
      </c>
      <c r="N23" s="234">
        <v>0</v>
      </c>
      <c r="O23" s="234">
        <f>ROUND(E23*N23,2)</f>
        <v>0</v>
      </c>
      <c r="P23" s="234">
        <v>0</v>
      </c>
      <c r="Q23" s="234">
        <f>ROUND(E23*P23,2)</f>
        <v>0</v>
      </c>
      <c r="R23" s="234"/>
      <c r="S23" s="234" t="s">
        <v>268</v>
      </c>
      <c r="T23" s="235" t="s">
        <v>184</v>
      </c>
      <c r="U23" s="221">
        <v>0</v>
      </c>
      <c r="V23" s="221">
        <f>ROUND(E23*U23,2)</f>
        <v>0</v>
      </c>
      <c r="W23" s="221"/>
      <c r="X23" s="221" t="s">
        <v>438</v>
      </c>
      <c r="Y23" s="212"/>
      <c r="Z23" s="212"/>
      <c r="AA23" s="212"/>
      <c r="AB23" s="212"/>
      <c r="AC23" s="212"/>
      <c r="AD23" s="212"/>
      <c r="AE23" s="212"/>
      <c r="AF23" s="212"/>
      <c r="AG23" s="212" t="s">
        <v>462</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c r="A24" s="3"/>
      <c r="B24" s="4"/>
      <c r="C24" s="247"/>
      <c r="D24" s="6"/>
      <c r="E24" s="3"/>
      <c r="F24" s="3"/>
      <c r="G24" s="3"/>
      <c r="H24" s="3"/>
      <c r="I24" s="3"/>
      <c r="J24" s="3"/>
      <c r="K24" s="3"/>
      <c r="L24" s="3"/>
      <c r="M24" s="3"/>
      <c r="N24" s="3"/>
      <c r="O24" s="3"/>
      <c r="P24" s="3"/>
      <c r="Q24" s="3"/>
      <c r="R24" s="3"/>
      <c r="S24" s="3"/>
      <c r="T24" s="3"/>
      <c r="U24" s="3"/>
      <c r="V24" s="3"/>
      <c r="W24" s="3"/>
      <c r="X24" s="3"/>
      <c r="AE24">
        <v>15</v>
      </c>
      <c r="AF24">
        <v>21</v>
      </c>
      <c r="AG24" t="s">
        <v>165</v>
      </c>
    </row>
    <row r="25" spans="1:60">
      <c r="A25" s="215"/>
      <c r="B25" s="216" t="s">
        <v>29</v>
      </c>
      <c r="C25" s="248"/>
      <c r="D25" s="217"/>
      <c r="E25" s="218"/>
      <c r="F25" s="218"/>
      <c r="G25" s="243">
        <f>G8</f>
        <v>0</v>
      </c>
      <c r="H25" s="3"/>
      <c r="I25" s="3"/>
      <c r="J25" s="3"/>
      <c r="K25" s="3"/>
      <c r="L25" s="3"/>
      <c r="M25" s="3"/>
      <c r="N25" s="3"/>
      <c r="O25" s="3"/>
      <c r="P25" s="3"/>
      <c r="Q25" s="3"/>
      <c r="R25" s="3"/>
      <c r="S25" s="3"/>
      <c r="T25" s="3"/>
      <c r="U25" s="3"/>
      <c r="V25" s="3"/>
      <c r="W25" s="3"/>
      <c r="X25" s="3"/>
      <c r="AE25">
        <f>SUMIF(L7:L23,AE24,G7:G23)</f>
        <v>0</v>
      </c>
      <c r="AF25">
        <f>SUMIF(L7:L23,AF24,G7:G23)</f>
        <v>0</v>
      </c>
      <c r="AG25" t="s">
        <v>208</v>
      </c>
    </row>
    <row r="26" spans="1:60">
      <c r="C26" s="249"/>
      <c r="D26" s="10"/>
      <c r="AG26" t="s">
        <v>209</v>
      </c>
    </row>
    <row r="27" spans="1:60">
      <c r="D27" s="10"/>
    </row>
    <row r="28" spans="1:60">
      <c r="D28" s="10"/>
    </row>
    <row r="29" spans="1:60">
      <c r="D29" s="10"/>
    </row>
    <row r="30" spans="1:60">
      <c r="D30" s="10"/>
    </row>
    <row r="31" spans="1:60">
      <c r="D31" s="10"/>
    </row>
    <row r="32" spans="1:60">
      <c r="D32" s="10"/>
    </row>
    <row r="33" spans="4:4">
      <c r="D33" s="10"/>
    </row>
    <row r="34" spans="4:4">
      <c r="D34" s="10"/>
    </row>
    <row r="35" spans="4:4">
      <c r="D35" s="10"/>
    </row>
    <row r="36" spans="4:4">
      <c r="D36" s="10"/>
    </row>
    <row r="37" spans="4:4">
      <c r="D37" s="10"/>
    </row>
    <row r="38" spans="4:4">
      <c r="D38" s="10"/>
    </row>
    <row r="39" spans="4:4">
      <c r="D39" s="10"/>
    </row>
    <row r="40" spans="4:4">
      <c r="D40" s="10"/>
    </row>
    <row r="41" spans="4:4">
      <c r="D41" s="10"/>
    </row>
    <row r="42" spans="4:4">
      <c r="D42" s="10"/>
    </row>
    <row r="43" spans="4:4">
      <c r="D43" s="10"/>
    </row>
    <row r="44" spans="4:4">
      <c r="D44" s="10"/>
    </row>
    <row r="45" spans="4:4">
      <c r="D45" s="10"/>
    </row>
    <row r="46" spans="4:4">
      <c r="D46" s="10"/>
    </row>
    <row r="47" spans="4:4">
      <c r="D47" s="10"/>
    </row>
    <row r="48" spans="4:4">
      <c r="D48" s="10"/>
    </row>
    <row r="49" spans="4:4">
      <c r="D49" s="10"/>
    </row>
    <row r="50" spans="4:4">
      <c r="D50" s="10"/>
    </row>
    <row r="51" spans="4:4">
      <c r="D51" s="10"/>
    </row>
    <row r="52" spans="4:4">
      <c r="D52" s="10"/>
    </row>
    <row r="53" spans="4:4">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row r="63" spans="4:4">
      <c r="D63" s="10"/>
    </row>
    <row r="64" spans="4:4">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C71F"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3.2" outlineLevelRow="1"/>
  <cols>
    <col min="1" max="1" width="3.44140625" customWidth="1"/>
    <col min="2" max="2" width="12.6640625" style="177" customWidth="1"/>
    <col min="3" max="3" width="63.33203125" style="177"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c r="A1" s="197" t="s">
        <v>210</v>
      </c>
      <c r="B1" s="197"/>
      <c r="C1" s="197"/>
      <c r="D1" s="197"/>
      <c r="E1" s="197"/>
      <c r="F1" s="197"/>
      <c r="G1" s="197"/>
      <c r="AG1" t="s">
        <v>150</v>
      </c>
    </row>
    <row r="2" spans="1:60" ht="25.05" customHeight="1">
      <c r="A2" s="198" t="s">
        <v>7</v>
      </c>
      <c r="B2" s="49" t="s">
        <v>44</v>
      </c>
      <c r="C2" s="201" t="s">
        <v>45</v>
      </c>
      <c r="D2" s="199"/>
      <c r="E2" s="199"/>
      <c r="F2" s="199"/>
      <c r="G2" s="200"/>
      <c r="AG2" t="s">
        <v>151</v>
      </c>
    </row>
    <row r="3" spans="1:60" ht="25.05" customHeight="1">
      <c r="A3" s="198" t="s">
        <v>8</v>
      </c>
      <c r="B3" s="49" t="s">
        <v>57</v>
      </c>
      <c r="C3" s="201" t="s">
        <v>58</v>
      </c>
      <c r="D3" s="199"/>
      <c r="E3" s="199"/>
      <c r="F3" s="199"/>
      <c r="G3" s="200"/>
      <c r="AC3" s="177" t="s">
        <v>151</v>
      </c>
      <c r="AG3" t="s">
        <v>155</v>
      </c>
    </row>
    <row r="4" spans="1:60" ht="25.05" customHeight="1">
      <c r="A4" s="202" t="s">
        <v>9</v>
      </c>
      <c r="B4" s="203" t="s">
        <v>59</v>
      </c>
      <c r="C4" s="204" t="s">
        <v>56</v>
      </c>
      <c r="D4" s="205"/>
      <c r="E4" s="205"/>
      <c r="F4" s="205"/>
      <c r="G4" s="206"/>
      <c r="AG4" t="s">
        <v>156</v>
      </c>
    </row>
    <row r="5" spans="1:60">
      <c r="D5" s="10"/>
    </row>
    <row r="6" spans="1:60" ht="39.6">
      <c r="A6" s="208" t="s">
        <v>157</v>
      </c>
      <c r="B6" s="210" t="s">
        <v>158</v>
      </c>
      <c r="C6" s="210" t="s">
        <v>159</v>
      </c>
      <c r="D6" s="209" t="s">
        <v>160</v>
      </c>
      <c r="E6" s="208" t="s">
        <v>161</v>
      </c>
      <c r="F6" s="207" t="s">
        <v>162</v>
      </c>
      <c r="G6" s="208" t="s">
        <v>29</v>
      </c>
      <c r="H6" s="211" t="s">
        <v>30</v>
      </c>
      <c r="I6" s="211" t="s">
        <v>163</v>
      </c>
      <c r="J6" s="211" t="s">
        <v>31</v>
      </c>
      <c r="K6" s="211" t="s">
        <v>164</v>
      </c>
      <c r="L6" s="211" t="s">
        <v>165</v>
      </c>
      <c r="M6" s="211" t="s">
        <v>166</v>
      </c>
      <c r="N6" s="211" t="s">
        <v>167</v>
      </c>
      <c r="O6" s="211" t="s">
        <v>168</v>
      </c>
      <c r="P6" s="211" t="s">
        <v>169</v>
      </c>
      <c r="Q6" s="211" t="s">
        <v>170</v>
      </c>
      <c r="R6" s="211" t="s">
        <v>171</v>
      </c>
      <c r="S6" s="211" t="s">
        <v>172</v>
      </c>
      <c r="T6" s="211" t="s">
        <v>173</v>
      </c>
      <c r="U6" s="211" t="s">
        <v>174</v>
      </c>
      <c r="V6" s="211" t="s">
        <v>175</v>
      </c>
      <c r="W6" s="211" t="s">
        <v>176</v>
      </c>
      <c r="X6" s="211" t="s">
        <v>177</v>
      </c>
    </row>
    <row r="7" spans="1:60" hidden="1">
      <c r="A7" s="3"/>
      <c r="B7" s="4"/>
      <c r="C7" s="4"/>
      <c r="D7" s="6"/>
      <c r="E7" s="213"/>
      <c r="F7" s="214"/>
      <c r="G7" s="214"/>
      <c r="H7" s="214"/>
      <c r="I7" s="214"/>
      <c r="J7" s="214"/>
      <c r="K7" s="214"/>
      <c r="L7" s="214"/>
      <c r="M7" s="214"/>
      <c r="N7" s="214"/>
      <c r="O7" s="214"/>
      <c r="P7" s="214"/>
      <c r="Q7" s="214"/>
      <c r="R7" s="214"/>
      <c r="S7" s="214"/>
      <c r="T7" s="214"/>
      <c r="U7" s="214"/>
      <c r="V7" s="214"/>
      <c r="W7" s="214"/>
      <c r="X7" s="214"/>
    </row>
    <row r="8" spans="1:60">
      <c r="A8" s="223" t="s">
        <v>178</v>
      </c>
      <c r="B8" s="224" t="s">
        <v>111</v>
      </c>
      <c r="C8" s="244" t="s">
        <v>113</v>
      </c>
      <c r="D8" s="225"/>
      <c r="E8" s="226"/>
      <c r="F8" s="227"/>
      <c r="G8" s="227">
        <f>SUMIF(AG9:AG36,"&lt;&gt;NOR",G9:G36)</f>
        <v>0</v>
      </c>
      <c r="H8" s="227"/>
      <c r="I8" s="227">
        <f>SUM(I9:I36)</f>
        <v>0</v>
      </c>
      <c r="J8" s="227"/>
      <c r="K8" s="227">
        <f>SUM(K9:K36)</f>
        <v>0</v>
      </c>
      <c r="L8" s="227"/>
      <c r="M8" s="227">
        <f>SUM(M9:M36)</f>
        <v>0</v>
      </c>
      <c r="N8" s="227"/>
      <c r="O8" s="227">
        <f>SUM(O9:O36)</f>
        <v>0</v>
      </c>
      <c r="P8" s="227"/>
      <c r="Q8" s="227">
        <f>SUM(Q9:Q36)</f>
        <v>0</v>
      </c>
      <c r="R8" s="227"/>
      <c r="S8" s="227"/>
      <c r="T8" s="228"/>
      <c r="U8" s="222"/>
      <c r="V8" s="222">
        <f>SUM(V9:V36)</f>
        <v>0</v>
      </c>
      <c r="W8" s="222"/>
      <c r="X8" s="222"/>
      <c r="AG8" t="s">
        <v>179</v>
      </c>
    </row>
    <row r="9" spans="1:60" outlineLevel="1">
      <c r="A9" s="236">
        <v>1</v>
      </c>
      <c r="B9" s="237" t="s">
        <v>325</v>
      </c>
      <c r="C9" s="245" t="s">
        <v>463</v>
      </c>
      <c r="D9" s="238" t="s">
        <v>327</v>
      </c>
      <c r="E9" s="239">
        <v>39</v>
      </c>
      <c r="F9" s="240"/>
      <c r="G9" s="241">
        <f>ROUND(E9*F9,2)</f>
        <v>0</v>
      </c>
      <c r="H9" s="240"/>
      <c r="I9" s="241">
        <f>ROUND(E9*H9,2)</f>
        <v>0</v>
      </c>
      <c r="J9" s="240"/>
      <c r="K9" s="241">
        <f>ROUND(E9*J9,2)</f>
        <v>0</v>
      </c>
      <c r="L9" s="241">
        <v>21</v>
      </c>
      <c r="M9" s="241">
        <f>G9*(1+L9/100)</f>
        <v>0</v>
      </c>
      <c r="N9" s="241">
        <v>0</v>
      </c>
      <c r="O9" s="241">
        <f>ROUND(E9*N9,2)</f>
        <v>0</v>
      </c>
      <c r="P9" s="241">
        <v>0</v>
      </c>
      <c r="Q9" s="241">
        <f>ROUND(E9*P9,2)</f>
        <v>0</v>
      </c>
      <c r="R9" s="241"/>
      <c r="S9" s="241" t="s">
        <v>268</v>
      </c>
      <c r="T9" s="242" t="s">
        <v>184</v>
      </c>
      <c r="U9" s="221">
        <v>0</v>
      </c>
      <c r="V9" s="221">
        <f>ROUND(E9*U9,2)</f>
        <v>0</v>
      </c>
      <c r="W9" s="221"/>
      <c r="X9" s="221" t="s">
        <v>215</v>
      </c>
      <c r="Y9" s="212"/>
      <c r="Z9" s="212"/>
      <c r="AA9" s="212"/>
      <c r="AB9" s="212"/>
      <c r="AC9" s="212"/>
      <c r="AD9" s="212"/>
      <c r="AE9" s="212"/>
      <c r="AF9" s="212"/>
      <c r="AG9" s="212" t="s">
        <v>328</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c r="A10" s="236">
        <v>2</v>
      </c>
      <c r="B10" s="237" t="s">
        <v>329</v>
      </c>
      <c r="C10" s="245" t="s">
        <v>464</v>
      </c>
      <c r="D10" s="238" t="s">
        <v>327</v>
      </c>
      <c r="E10" s="239">
        <v>39</v>
      </c>
      <c r="F10" s="240"/>
      <c r="G10" s="241">
        <f>ROUND(E10*F10,2)</f>
        <v>0</v>
      </c>
      <c r="H10" s="240"/>
      <c r="I10" s="241">
        <f>ROUND(E10*H10,2)</f>
        <v>0</v>
      </c>
      <c r="J10" s="240"/>
      <c r="K10" s="241">
        <f>ROUND(E10*J10,2)</f>
        <v>0</v>
      </c>
      <c r="L10" s="241">
        <v>21</v>
      </c>
      <c r="M10" s="241">
        <f>G10*(1+L10/100)</f>
        <v>0</v>
      </c>
      <c r="N10" s="241">
        <v>0</v>
      </c>
      <c r="O10" s="241">
        <f>ROUND(E10*N10,2)</f>
        <v>0</v>
      </c>
      <c r="P10" s="241">
        <v>0</v>
      </c>
      <c r="Q10" s="241">
        <f>ROUND(E10*P10,2)</f>
        <v>0</v>
      </c>
      <c r="R10" s="241"/>
      <c r="S10" s="241" t="s">
        <v>268</v>
      </c>
      <c r="T10" s="242" t="s">
        <v>184</v>
      </c>
      <c r="U10" s="221">
        <v>0</v>
      </c>
      <c r="V10" s="221">
        <f>ROUND(E10*U10,2)</f>
        <v>0</v>
      </c>
      <c r="W10" s="221"/>
      <c r="X10" s="221" t="s">
        <v>215</v>
      </c>
      <c r="Y10" s="212"/>
      <c r="Z10" s="212"/>
      <c r="AA10" s="212"/>
      <c r="AB10" s="212"/>
      <c r="AC10" s="212"/>
      <c r="AD10" s="212"/>
      <c r="AE10" s="212"/>
      <c r="AF10" s="212"/>
      <c r="AG10" s="212" t="s">
        <v>328</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c r="A11" s="236">
        <v>3</v>
      </c>
      <c r="B11" s="237" t="s">
        <v>331</v>
      </c>
      <c r="C11" s="245" t="s">
        <v>465</v>
      </c>
      <c r="D11" s="238" t="s">
        <v>327</v>
      </c>
      <c r="E11" s="239">
        <v>52</v>
      </c>
      <c r="F11" s="240"/>
      <c r="G11" s="241">
        <f>ROUND(E11*F11,2)</f>
        <v>0</v>
      </c>
      <c r="H11" s="240"/>
      <c r="I11" s="241">
        <f>ROUND(E11*H11,2)</f>
        <v>0</v>
      </c>
      <c r="J11" s="240"/>
      <c r="K11" s="241">
        <f>ROUND(E11*J11,2)</f>
        <v>0</v>
      </c>
      <c r="L11" s="241">
        <v>21</v>
      </c>
      <c r="M11" s="241">
        <f>G11*(1+L11/100)</f>
        <v>0</v>
      </c>
      <c r="N11" s="241">
        <v>0</v>
      </c>
      <c r="O11" s="241">
        <f>ROUND(E11*N11,2)</f>
        <v>0</v>
      </c>
      <c r="P11" s="241">
        <v>0</v>
      </c>
      <c r="Q11" s="241">
        <f>ROUND(E11*P11,2)</f>
        <v>0</v>
      </c>
      <c r="R11" s="241"/>
      <c r="S11" s="241" t="s">
        <v>268</v>
      </c>
      <c r="T11" s="242" t="s">
        <v>184</v>
      </c>
      <c r="U11" s="221">
        <v>0</v>
      </c>
      <c r="V11" s="221">
        <f>ROUND(E11*U11,2)</f>
        <v>0</v>
      </c>
      <c r="W11" s="221"/>
      <c r="X11" s="221" t="s">
        <v>215</v>
      </c>
      <c r="Y11" s="212"/>
      <c r="Z11" s="212"/>
      <c r="AA11" s="212"/>
      <c r="AB11" s="212"/>
      <c r="AC11" s="212"/>
      <c r="AD11" s="212"/>
      <c r="AE11" s="212"/>
      <c r="AF11" s="212"/>
      <c r="AG11" s="212" t="s">
        <v>328</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c r="A12" s="236">
        <v>4</v>
      </c>
      <c r="B12" s="237" t="s">
        <v>333</v>
      </c>
      <c r="C12" s="245" t="s">
        <v>466</v>
      </c>
      <c r="D12" s="238" t="s">
        <v>327</v>
      </c>
      <c r="E12" s="239">
        <v>32</v>
      </c>
      <c r="F12" s="240"/>
      <c r="G12" s="241">
        <f>ROUND(E12*F12,2)</f>
        <v>0</v>
      </c>
      <c r="H12" s="240"/>
      <c r="I12" s="241">
        <f>ROUND(E12*H12,2)</f>
        <v>0</v>
      </c>
      <c r="J12" s="240"/>
      <c r="K12" s="241">
        <f>ROUND(E12*J12,2)</f>
        <v>0</v>
      </c>
      <c r="L12" s="241">
        <v>21</v>
      </c>
      <c r="M12" s="241">
        <f>G12*(1+L12/100)</f>
        <v>0</v>
      </c>
      <c r="N12" s="241">
        <v>0</v>
      </c>
      <c r="O12" s="241">
        <f>ROUND(E12*N12,2)</f>
        <v>0</v>
      </c>
      <c r="P12" s="241">
        <v>0</v>
      </c>
      <c r="Q12" s="241">
        <f>ROUND(E12*P12,2)</f>
        <v>0</v>
      </c>
      <c r="R12" s="241"/>
      <c r="S12" s="241" t="s">
        <v>268</v>
      </c>
      <c r="T12" s="242" t="s">
        <v>184</v>
      </c>
      <c r="U12" s="221">
        <v>0</v>
      </c>
      <c r="V12" s="221">
        <f>ROUND(E12*U12,2)</f>
        <v>0</v>
      </c>
      <c r="W12" s="221"/>
      <c r="X12" s="221" t="s">
        <v>215</v>
      </c>
      <c r="Y12" s="212"/>
      <c r="Z12" s="212"/>
      <c r="AA12" s="212"/>
      <c r="AB12" s="212"/>
      <c r="AC12" s="212"/>
      <c r="AD12" s="212"/>
      <c r="AE12" s="212"/>
      <c r="AF12" s="212"/>
      <c r="AG12" s="212" t="s">
        <v>328</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c r="A13" s="236">
        <v>5</v>
      </c>
      <c r="B13" s="237" t="s">
        <v>335</v>
      </c>
      <c r="C13" s="245" t="s">
        <v>467</v>
      </c>
      <c r="D13" s="238" t="s">
        <v>327</v>
      </c>
      <c r="E13" s="239">
        <v>33</v>
      </c>
      <c r="F13" s="240"/>
      <c r="G13" s="241">
        <f>ROUND(E13*F13,2)</f>
        <v>0</v>
      </c>
      <c r="H13" s="240"/>
      <c r="I13" s="241">
        <f>ROUND(E13*H13,2)</f>
        <v>0</v>
      </c>
      <c r="J13" s="240"/>
      <c r="K13" s="241">
        <f>ROUND(E13*J13,2)</f>
        <v>0</v>
      </c>
      <c r="L13" s="241">
        <v>21</v>
      </c>
      <c r="M13" s="241">
        <f>G13*(1+L13/100)</f>
        <v>0</v>
      </c>
      <c r="N13" s="241">
        <v>0</v>
      </c>
      <c r="O13" s="241">
        <f>ROUND(E13*N13,2)</f>
        <v>0</v>
      </c>
      <c r="P13" s="241">
        <v>0</v>
      </c>
      <c r="Q13" s="241">
        <f>ROUND(E13*P13,2)</f>
        <v>0</v>
      </c>
      <c r="R13" s="241"/>
      <c r="S13" s="241" t="s">
        <v>268</v>
      </c>
      <c r="T13" s="242" t="s">
        <v>184</v>
      </c>
      <c r="U13" s="221">
        <v>0</v>
      </c>
      <c r="V13" s="221">
        <f>ROUND(E13*U13,2)</f>
        <v>0</v>
      </c>
      <c r="W13" s="221"/>
      <c r="X13" s="221" t="s">
        <v>215</v>
      </c>
      <c r="Y13" s="212"/>
      <c r="Z13" s="212"/>
      <c r="AA13" s="212"/>
      <c r="AB13" s="212"/>
      <c r="AC13" s="212"/>
      <c r="AD13" s="212"/>
      <c r="AE13" s="212"/>
      <c r="AF13" s="212"/>
      <c r="AG13" s="212" t="s">
        <v>328</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c r="A14" s="236">
        <v>6</v>
      </c>
      <c r="B14" s="237" t="s">
        <v>337</v>
      </c>
      <c r="C14" s="245" t="s">
        <v>468</v>
      </c>
      <c r="D14" s="238" t="s">
        <v>327</v>
      </c>
      <c r="E14" s="239">
        <v>39</v>
      </c>
      <c r="F14" s="240"/>
      <c r="G14" s="241">
        <f>ROUND(E14*F14,2)</f>
        <v>0</v>
      </c>
      <c r="H14" s="240"/>
      <c r="I14" s="241">
        <f>ROUND(E14*H14,2)</f>
        <v>0</v>
      </c>
      <c r="J14" s="240"/>
      <c r="K14" s="241">
        <f>ROUND(E14*J14,2)</f>
        <v>0</v>
      </c>
      <c r="L14" s="241">
        <v>21</v>
      </c>
      <c r="M14" s="241">
        <f>G14*(1+L14/100)</f>
        <v>0</v>
      </c>
      <c r="N14" s="241">
        <v>0</v>
      </c>
      <c r="O14" s="241">
        <f>ROUND(E14*N14,2)</f>
        <v>0</v>
      </c>
      <c r="P14" s="241">
        <v>0</v>
      </c>
      <c r="Q14" s="241">
        <f>ROUND(E14*P14,2)</f>
        <v>0</v>
      </c>
      <c r="R14" s="241"/>
      <c r="S14" s="241" t="s">
        <v>268</v>
      </c>
      <c r="T14" s="242" t="s">
        <v>184</v>
      </c>
      <c r="U14" s="221">
        <v>0</v>
      </c>
      <c r="V14" s="221">
        <f>ROUND(E14*U14,2)</f>
        <v>0</v>
      </c>
      <c r="W14" s="221"/>
      <c r="X14" s="221" t="s">
        <v>215</v>
      </c>
      <c r="Y14" s="212"/>
      <c r="Z14" s="212"/>
      <c r="AA14" s="212"/>
      <c r="AB14" s="212"/>
      <c r="AC14" s="212"/>
      <c r="AD14" s="212"/>
      <c r="AE14" s="212"/>
      <c r="AF14" s="212"/>
      <c r="AG14" s="212" t="s">
        <v>328</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c r="A15" s="236">
        <v>7</v>
      </c>
      <c r="B15" s="237" t="s">
        <v>339</v>
      </c>
      <c r="C15" s="245" t="s">
        <v>469</v>
      </c>
      <c r="D15" s="238" t="s">
        <v>327</v>
      </c>
      <c r="E15" s="239">
        <v>26</v>
      </c>
      <c r="F15" s="240"/>
      <c r="G15" s="241">
        <f>ROUND(E15*F15,2)</f>
        <v>0</v>
      </c>
      <c r="H15" s="240"/>
      <c r="I15" s="241">
        <f>ROUND(E15*H15,2)</f>
        <v>0</v>
      </c>
      <c r="J15" s="240"/>
      <c r="K15" s="241">
        <f>ROUND(E15*J15,2)</f>
        <v>0</v>
      </c>
      <c r="L15" s="241">
        <v>21</v>
      </c>
      <c r="M15" s="241">
        <f>G15*(1+L15/100)</f>
        <v>0</v>
      </c>
      <c r="N15" s="241">
        <v>0</v>
      </c>
      <c r="O15" s="241">
        <f>ROUND(E15*N15,2)</f>
        <v>0</v>
      </c>
      <c r="P15" s="241">
        <v>0</v>
      </c>
      <c r="Q15" s="241">
        <f>ROUND(E15*P15,2)</f>
        <v>0</v>
      </c>
      <c r="R15" s="241"/>
      <c r="S15" s="241" t="s">
        <v>268</v>
      </c>
      <c r="T15" s="242" t="s">
        <v>184</v>
      </c>
      <c r="U15" s="221">
        <v>0</v>
      </c>
      <c r="V15" s="221">
        <f>ROUND(E15*U15,2)</f>
        <v>0</v>
      </c>
      <c r="W15" s="221"/>
      <c r="X15" s="221" t="s">
        <v>215</v>
      </c>
      <c r="Y15" s="212"/>
      <c r="Z15" s="212"/>
      <c r="AA15" s="212"/>
      <c r="AB15" s="212"/>
      <c r="AC15" s="212"/>
      <c r="AD15" s="212"/>
      <c r="AE15" s="212"/>
      <c r="AF15" s="212"/>
      <c r="AG15" s="212" t="s">
        <v>328</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c r="A16" s="236">
        <v>8</v>
      </c>
      <c r="B16" s="237" t="s">
        <v>341</v>
      </c>
      <c r="C16" s="245" t="s">
        <v>470</v>
      </c>
      <c r="D16" s="238" t="s">
        <v>327</v>
      </c>
      <c r="E16" s="239">
        <v>39</v>
      </c>
      <c r="F16" s="240"/>
      <c r="G16" s="241">
        <f>ROUND(E16*F16,2)</f>
        <v>0</v>
      </c>
      <c r="H16" s="240"/>
      <c r="I16" s="241">
        <f>ROUND(E16*H16,2)</f>
        <v>0</v>
      </c>
      <c r="J16" s="240"/>
      <c r="K16" s="241">
        <f>ROUND(E16*J16,2)</f>
        <v>0</v>
      </c>
      <c r="L16" s="241">
        <v>21</v>
      </c>
      <c r="M16" s="241">
        <f>G16*(1+L16/100)</f>
        <v>0</v>
      </c>
      <c r="N16" s="241">
        <v>0</v>
      </c>
      <c r="O16" s="241">
        <f>ROUND(E16*N16,2)</f>
        <v>0</v>
      </c>
      <c r="P16" s="241">
        <v>0</v>
      </c>
      <c r="Q16" s="241">
        <f>ROUND(E16*P16,2)</f>
        <v>0</v>
      </c>
      <c r="R16" s="241"/>
      <c r="S16" s="241" t="s">
        <v>268</v>
      </c>
      <c r="T16" s="242" t="s">
        <v>184</v>
      </c>
      <c r="U16" s="221">
        <v>0</v>
      </c>
      <c r="V16" s="221">
        <f>ROUND(E16*U16,2)</f>
        <v>0</v>
      </c>
      <c r="W16" s="221"/>
      <c r="X16" s="221" t="s">
        <v>215</v>
      </c>
      <c r="Y16" s="212"/>
      <c r="Z16" s="212"/>
      <c r="AA16" s="212"/>
      <c r="AB16" s="212"/>
      <c r="AC16" s="212"/>
      <c r="AD16" s="212"/>
      <c r="AE16" s="212"/>
      <c r="AF16" s="212"/>
      <c r="AG16" s="212" t="s">
        <v>328</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c r="A17" s="236">
        <v>9</v>
      </c>
      <c r="B17" s="237" t="s">
        <v>343</v>
      </c>
      <c r="C17" s="245" t="s">
        <v>471</v>
      </c>
      <c r="D17" s="238" t="s">
        <v>327</v>
      </c>
      <c r="E17" s="239">
        <v>26</v>
      </c>
      <c r="F17" s="240"/>
      <c r="G17" s="241">
        <f>ROUND(E17*F17,2)</f>
        <v>0</v>
      </c>
      <c r="H17" s="240"/>
      <c r="I17" s="241">
        <f>ROUND(E17*H17,2)</f>
        <v>0</v>
      </c>
      <c r="J17" s="240"/>
      <c r="K17" s="241">
        <f>ROUND(E17*J17,2)</f>
        <v>0</v>
      </c>
      <c r="L17" s="241">
        <v>21</v>
      </c>
      <c r="M17" s="241">
        <f>G17*(1+L17/100)</f>
        <v>0</v>
      </c>
      <c r="N17" s="241">
        <v>0</v>
      </c>
      <c r="O17" s="241">
        <f>ROUND(E17*N17,2)</f>
        <v>0</v>
      </c>
      <c r="P17" s="241">
        <v>0</v>
      </c>
      <c r="Q17" s="241">
        <f>ROUND(E17*P17,2)</f>
        <v>0</v>
      </c>
      <c r="R17" s="241"/>
      <c r="S17" s="241" t="s">
        <v>268</v>
      </c>
      <c r="T17" s="242" t="s">
        <v>184</v>
      </c>
      <c r="U17" s="221">
        <v>0</v>
      </c>
      <c r="V17" s="221">
        <f>ROUND(E17*U17,2)</f>
        <v>0</v>
      </c>
      <c r="W17" s="221"/>
      <c r="X17" s="221" t="s">
        <v>215</v>
      </c>
      <c r="Y17" s="212"/>
      <c r="Z17" s="212"/>
      <c r="AA17" s="212"/>
      <c r="AB17" s="212"/>
      <c r="AC17" s="212"/>
      <c r="AD17" s="212"/>
      <c r="AE17" s="212"/>
      <c r="AF17" s="212"/>
      <c r="AG17" s="212" t="s">
        <v>328</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c r="A18" s="236">
        <v>10</v>
      </c>
      <c r="B18" s="237" t="s">
        <v>345</v>
      </c>
      <c r="C18" s="245" t="s">
        <v>472</v>
      </c>
      <c r="D18" s="238" t="s">
        <v>327</v>
      </c>
      <c r="E18" s="239">
        <v>26</v>
      </c>
      <c r="F18" s="240"/>
      <c r="G18" s="241">
        <f>ROUND(E18*F18,2)</f>
        <v>0</v>
      </c>
      <c r="H18" s="240"/>
      <c r="I18" s="241">
        <f>ROUND(E18*H18,2)</f>
        <v>0</v>
      </c>
      <c r="J18" s="240"/>
      <c r="K18" s="241">
        <f>ROUND(E18*J18,2)</f>
        <v>0</v>
      </c>
      <c r="L18" s="241">
        <v>21</v>
      </c>
      <c r="M18" s="241">
        <f>G18*(1+L18/100)</f>
        <v>0</v>
      </c>
      <c r="N18" s="241">
        <v>0</v>
      </c>
      <c r="O18" s="241">
        <f>ROUND(E18*N18,2)</f>
        <v>0</v>
      </c>
      <c r="P18" s="241">
        <v>0</v>
      </c>
      <c r="Q18" s="241">
        <f>ROUND(E18*P18,2)</f>
        <v>0</v>
      </c>
      <c r="R18" s="241"/>
      <c r="S18" s="241" t="s">
        <v>268</v>
      </c>
      <c r="T18" s="242" t="s">
        <v>184</v>
      </c>
      <c r="U18" s="221">
        <v>0</v>
      </c>
      <c r="V18" s="221">
        <f>ROUND(E18*U18,2)</f>
        <v>0</v>
      </c>
      <c r="W18" s="221"/>
      <c r="X18" s="221" t="s">
        <v>215</v>
      </c>
      <c r="Y18" s="212"/>
      <c r="Z18" s="212"/>
      <c r="AA18" s="212"/>
      <c r="AB18" s="212"/>
      <c r="AC18" s="212"/>
      <c r="AD18" s="212"/>
      <c r="AE18" s="212"/>
      <c r="AF18" s="212"/>
      <c r="AG18" s="212" t="s">
        <v>328</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c r="A19" s="236">
        <v>11</v>
      </c>
      <c r="B19" s="237" t="s">
        <v>347</v>
      </c>
      <c r="C19" s="245" t="s">
        <v>473</v>
      </c>
      <c r="D19" s="238" t="s">
        <v>327</v>
      </c>
      <c r="E19" s="239">
        <v>39</v>
      </c>
      <c r="F19" s="240"/>
      <c r="G19" s="241">
        <f>ROUND(E19*F19,2)</f>
        <v>0</v>
      </c>
      <c r="H19" s="240"/>
      <c r="I19" s="241">
        <f>ROUND(E19*H19,2)</f>
        <v>0</v>
      </c>
      <c r="J19" s="240"/>
      <c r="K19" s="241">
        <f>ROUND(E19*J19,2)</f>
        <v>0</v>
      </c>
      <c r="L19" s="241">
        <v>21</v>
      </c>
      <c r="M19" s="241">
        <f>G19*(1+L19/100)</f>
        <v>0</v>
      </c>
      <c r="N19" s="241">
        <v>0</v>
      </c>
      <c r="O19" s="241">
        <f>ROUND(E19*N19,2)</f>
        <v>0</v>
      </c>
      <c r="P19" s="241">
        <v>0</v>
      </c>
      <c r="Q19" s="241">
        <f>ROUND(E19*P19,2)</f>
        <v>0</v>
      </c>
      <c r="R19" s="241"/>
      <c r="S19" s="241" t="s">
        <v>268</v>
      </c>
      <c r="T19" s="242" t="s">
        <v>184</v>
      </c>
      <c r="U19" s="221">
        <v>0</v>
      </c>
      <c r="V19" s="221">
        <f>ROUND(E19*U19,2)</f>
        <v>0</v>
      </c>
      <c r="W19" s="221"/>
      <c r="X19" s="221" t="s">
        <v>215</v>
      </c>
      <c r="Y19" s="212"/>
      <c r="Z19" s="212"/>
      <c r="AA19" s="212"/>
      <c r="AB19" s="212"/>
      <c r="AC19" s="212"/>
      <c r="AD19" s="212"/>
      <c r="AE19" s="212"/>
      <c r="AF19" s="212"/>
      <c r="AG19" s="212" t="s">
        <v>328</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c r="A20" s="236">
        <v>12</v>
      </c>
      <c r="B20" s="237" t="s">
        <v>349</v>
      </c>
      <c r="C20" s="245" t="s">
        <v>474</v>
      </c>
      <c r="D20" s="238" t="s">
        <v>327</v>
      </c>
      <c r="E20" s="239">
        <v>26</v>
      </c>
      <c r="F20" s="240"/>
      <c r="G20" s="241">
        <f>ROUND(E20*F20,2)</f>
        <v>0</v>
      </c>
      <c r="H20" s="240"/>
      <c r="I20" s="241">
        <f>ROUND(E20*H20,2)</f>
        <v>0</v>
      </c>
      <c r="J20" s="240"/>
      <c r="K20" s="241">
        <f>ROUND(E20*J20,2)</f>
        <v>0</v>
      </c>
      <c r="L20" s="241">
        <v>21</v>
      </c>
      <c r="M20" s="241">
        <f>G20*(1+L20/100)</f>
        <v>0</v>
      </c>
      <c r="N20" s="241">
        <v>0</v>
      </c>
      <c r="O20" s="241">
        <f>ROUND(E20*N20,2)</f>
        <v>0</v>
      </c>
      <c r="P20" s="241">
        <v>0</v>
      </c>
      <c r="Q20" s="241">
        <f>ROUND(E20*P20,2)</f>
        <v>0</v>
      </c>
      <c r="R20" s="241"/>
      <c r="S20" s="241" t="s">
        <v>268</v>
      </c>
      <c r="T20" s="242" t="s">
        <v>184</v>
      </c>
      <c r="U20" s="221">
        <v>0</v>
      </c>
      <c r="V20" s="221">
        <f>ROUND(E20*U20,2)</f>
        <v>0</v>
      </c>
      <c r="W20" s="221"/>
      <c r="X20" s="221" t="s">
        <v>215</v>
      </c>
      <c r="Y20" s="212"/>
      <c r="Z20" s="212"/>
      <c r="AA20" s="212"/>
      <c r="AB20" s="212"/>
      <c r="AC20" s="212"/>
      <c r="AD20" s="212"/>
      <c r="AE20" s="212"/>
      <c r="AF20" s="212"/>
      <c r="AG20" s="212" t="s">
        <v>328</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c r="A21" s="236">
        <v>13</v>
      </c>
      <c r="B21" s="237" t="s">
        <v>352</v>
      </c>
      <c r="C21" s="245" t="s">
        <v>475</v>
      </c>
      <c r="D21" s="238" t="s">
        <v>327</v>
      </c>
      <c r="E21" s="239">
        <v>39</v>
      </c>
      <c r="F21" s="240"/>
      <c r="G21" s="241">
        <f>ROUND(E21*F21,2)</f>
        <v>0</v>
      </c>
      <c r="H21" s="240"/>
      <c r="I21" s="241">
        <f>ROUND(E21*H21,2)</f>
        <v>0</v>
      </c>
      <c r="J21" s="240"/>
      <c r="K21" s="241">
        <f>ROUND(E21*J21,2)</f>
        <v>0</v>
      </c>
      <c r="L21" s="241">
        <v>21</v>
      </c>
      <c r="M21" s="241">
        <f>G21*(1+L21/100)</f>
        <v>0</v>
      </c>
      <c r="N21" s="241">
        <v>0</v>
      </c>
      <c r="O21" s="241">
        <f>ROUND(E21*N21,2)</f>
        <v>0</v>
      </c>
      <c r="P21" s="241">
        <v>0</v>
      </c>
      <c r="Q21" s="241">
        <f>ROUND(E21*P21,2)</f>
        <v>0</v>
      </c>
      <c r="R21" s="241"/>
      <c r="S21" s="241" t="s">
        <v>268</v>
      </c>
      <c r="T21" s="242" t="s">
        <v>184</v>
      </c>
      <c r="U21" s="221">
        <v>0</v>
      </c>
      <c r="V21" s="221">
        <f>ROUND(E21*U21,2)</f>
        <v>0</v>
      </c>
      <c r="W21" s="221"/>
      <c r="X21" s="221" t="s">
        <v>215</v>
      </c>
      <c r="Y21" s="212"/>
      <c r="Z21" s="212"/>
      <c r="AA21" s="212"/>
      <c r="AB21" s="212"/>
      <c r="AC21" s="212"/>
      <c r="AD21" s="212"/>
      <c r="AE21" s="212"/>
      <c r="AF21" s="212"/>
      <c r="AG21" s="212" t="s">
        <v>328</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c r="A22" s="236">
        <v>14</v>
      </c>
      <c r="B22" s="237" t="s">
        <v>354</v>
      </c>
      <c r="C22" s="245" t="s">
        <v>476</v>
      </c>
      <c r="D22" s="238" t="s">
        <v>327</v>
      </c>
      <c r="E22" s="239">
        <v>26</v>
      </c>
      <c r="F22" s="240"/>
      <c r="G22" s="241">
        <f>ROUND(E22*F22,2)</f>
        <v>0</v>
      </c>
      <c r="H22" s="240"/>
      <c r="I22" s="241">
        <f>ROUND(E22*H22,2)</f>
        <v>0</v>
      </c>
      <c r="J22" s="240"/>
      <c r="K22" s="241">
        <f>ROUND(E22*J22,2)</f>
        <v>0</v>
      </c>
      <c r="L22" s="241">
        <v>21</v>
      </c>
      <c r="M22" s="241">
        <f>G22*(1+L22/100)</f>
        <v>0</v>
      </c>
      <c r="N22" s="241">
        <v>0</v>
      </c>
      <c r="O22" s="241">
        <f>ROUND(E22*N22,2)</f>
        <v>0</v>
      </c>
      <c r="P22" s="241">
        <v>0</v>
      </c>
      <c r="Q22" s="241">
        <f>ROUND(E22*P22,2)</f>
        <v>0</v>
      </c>
      <c r="R22" s="241"/>
      <c r="S22" s="241" t="s">
        <v>268</v>
      </c>
      <c r="T22" s="242" t="s">
        <v>184</v>
      </c>
      <c r="U22" s="221">
        <v>0</v>
      </c>
      <c r="V22" s="221">
        <f>ROUND(E22*U22,2)</f>
        <v>0</v>
      </c>
      <c r="W22" s="221"/>
      <c r="X22" s="221" t="s">
        <v>215</v>
      </c>
      <c r="Y22" s="212"/>
      <c r="Z22" s="212"/>
      <c r="AA22" s="212"/>
      <c r="AB22" s="212"/>
      <c r="AC22" s="212"/>
      <c r="AD22" s="212"/>
      <c r="AE22" s="212"/>
      <c r="AF22" s="212"/>
      <c r="AG22" s="212" t="s">
        <v>328</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c r="A23" s="236">
        <v>15</v>
      </c>
      <c r="B23" s="237" t="s">
        <v>356</v>
      </c>
      <c r="C23" s="245" t="s">
        <v>477</v>
      </c>
      <c r="D23" s="238" t="s">
        <v>327</v>
      </c>
      <c r="E23" s="239">
        <v>52</v>
      </c>
      <c r="F23" s="240"/>
      <c r="G23" s="241">
        <f>ROUND(E23*F23,2)</f>
        <v>0</v>
      </c>
      <c r="H23" s="240"/>
      <c r="I23" s="241">
        <f>ROUND(E23*H23,2)</f>
        <v>0</v>
      </c>
      <c r="J23" s="240"/>
      <c r="K23" s="241">
        <f>ROUND(E23*J23,2)</f>
        <v>0</v>
      </c>
      <c r="L23" s="241">
        <v>21</v>
      </c>
      <c r="M23" s="241">
        <f>G23*(1+L23/100)</f>
        <v>0</v>
      </c>
      <c r="N23" s="241">
        <v>0</v>
      </c>
      <c r="O23" s="241">
        <f>ROUND(E23*N23,2)</f>
        <v>0</v>
      </c>
      <c r="P23" s="241">
        <v>0</v>
      </c>
      <c r="Q23" s="241">
        <f>ROUND(E23*P23,2)</f>
        <v>0</v>
      </c>
      <c r="R23" s="241"/>
      <c r="S23" s="241" t="s">
        <v>268</v>
      </c>
      <c r="T23" s="242" t="s">
        <v>184</v>
      </c>
      <c r="U23" s="221">
        <v>0</v>
      </c>
      <c r="V23" s="221">
        <f>ROUND(E23*U23,2)</f>
        <v>0</v>
      </c>
      <c r="W23" s="221"/>
      <c r="X23" s="221" t="s">
        <v>215</v>
      </c>
      <c r="Y23" s="212"/>
      <c r="Z23" s="212"/>
      <c r="AA23" s="212"/>
      <c r="AB23" s="212"/>
      <c r="AC23" s="212"/>
      <c r="AD23" s="212"/>
      <c r="AE23" s="212"/>
      <c r="AF23" s="212"/>
      <c r="AG23" s="212" t="s">
        <v>328</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c r="A24" s="236">
        <v>16</v>
      </c>
      <c r="B24" s="237" t="s">
        <v>358</v>
      </c>
      <c r="C24" s="245" t="s">
        <v>478</v>
      </c>
      <c r="D24" s="238" t="s">
        <v>327</v>
      </c>
      <c r="E24" s="239">
        <v>52</v>
      </c>
      <c r="F24" s="240"/>
      <c r="G24" s="241">
        <f>ROUND(E24*F24,2)</f>
        <v>0</v>
      </c>
      <c r="H24" s="240"/>
      <c r="I24" s="241">
        <f>ROUND(E24*H24,2)</f>
        <v>0</v>
      </c>
      <c r="J24" s="240"/>
      <c r="K24" s="241">
        <f>ROUND(E24*J24,2)</f>
        <v>0</v>
      </c>
      <c r="L24" s="241">
        <v>21</v>
      </c>
      <c r="M24" s="241">
        <f>G24*(1+L24/100)</f>
        <v>0</v>
      </c>
      <c r="N24" s="241">
        <v>0</v>
      </c>
      <c r="O24" s="241">
        <f>ROUND(E24*N24,2)</f>
        <v>0</v>
      </c>
      <c r="P24" s="241">
        <v>0</v>
      </c>
      <c r="Q24" s="241">
        <f>ROUND(E24*P24,2)</f>
        <v>0</v>
      </c>
      <c r="R24" s="241"/>
      <c r="S24" s="241" t="s">
        <v>268</v>
      </c>
      <c r="T24" s="242" t="s">
        <v>184</v>
      </c>
      <c r="U24" s="221">
        <v>0</v>
      </c>
      <c r="V24" s="221">
        <f>ROUND(E24*U24,2)</f>
        <v>0</v>
      </c>
      <c r="W24" s="221"/>
      <c r="X24" s="221" t="s">
        <v>215</v>
      </c>
      <c r="Y24" s="212"/>
      <c r="Z24" s="212"/>
      <c r="AA24" s="212"/>
      <c r="AB24" s="212"/>
      <c r="AC24" s="212"/>
      <c r="AD24" s="212"/>
      <c r="AE24" s="212"/>
      <c r="AF24" s="212"/>
      <c r="AG24" s="212" t="s">
        <v>328</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c r="A25" s="236">
        <v>17</v>
      </c>
      <c r="B25" s="237" t="s">
        <v>361</v>
      </c>
      <c r="C25" s="245" t="s">
        <v>479</v>
      </c>
      <c r="D25" s="238" t="s">
        <v>327</v>
      </c>
      <c r="E25" s="239">
        <v>91</v>
      </c>
      <c r="F25" s="240"/>
      <c r="G25" s="241">
        <f>ROUND(E25*F25,2)</f>
        <v>0</v>
      </c>
      <c r="H25" s="240"/>
      <c r="I25" s="241">
        <f>ROUND(E25*H25,2)</f>
        <v>0</v>
      </c>
      <c r="J25" s="240"/>
      <c r="K25" s="241">
        <f>ROUND(E25*J25,2)</f>
        <v>0</v>
      </c>
      <c r="L25" s="241">
        <v>21</v>
      </c>
      <c r="M25" s="241">
        <f>G25*(1+L25/100)</f>
        <v>0</v>
      </c>
      <c r="N25" s="241">
        <v>0</v>
      </c>
      <c r="O25" s="241">
        <f>ROUND(E25*N25,2)</f>
        <v>0</v>
      </c>
      <c r="P25" s="241">
        <v>0</v>
      </c>
      <c r="Q25" s="241">
        <f>ROUND(E25*P25,2)</f>
        <v>0</v>
      </c>
      <c r="R25" s="241"/>
      <c r="S25" s="241" t="s">
        <v>268</v>
      </c>
      <c r="T25" s="242" t="s">
        <v>184</v>
      </c>
      <c r="U25" s="221">
        <v>0</v>
      </c>
      <c r="V25" s="221">
        <f>ROUND(E25*U25,2)</f>
        <v>0</v>
      </c>
      <c r="W25" s="221"/>
      <c r="X25" s="221" t="s">
        <v>215</v>
      </c>
      <c r="Y25" s="212"/>
      <c r="Z25" s="212"/>
      <c r="AA25" s="212"/>
      <c r="AB25" s="212"/>
      <c r="AC25" s="212"/>
      <c r="AD25" s="212"/>
      <c r="AE25" s="212"/>
      <c r="AF25" s="212"/>
      <c r="AG25" s="212" t="s">
        <v>328</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c r="A26" s="236">
        <v>18</v>
      </c>
      <c r="B26" s="237" t="s">
        <v>363</v>
      </c>
      <c r="C26" s="245" t="s">
        <v>480</v>
      </c>
      <c r="D26" s="238" t="s">
        <v>327</v>
      </c>
      <c r="E26" s="239">
        <v>52</v>
      </c>
      <c r="F26" s="240"/>
      <c r="G26" s="241">
        <f>ROUND(E26*F26,2)</f>
        <v>0</v>
      </c>
      <c r="H26" s="240"/>
      <c r="I26" s="241">
        <f>ROUND(E26*H26,2)</f>
        <v>0</v>
      </c>
      <c r="J26" s="240"/>
      <c r="K26" s="241">
        <f>ROUND(E26*J26,2)</f>
        <v>0</v>
      </c>
      <c r="L26" s="241">
        <v>21</v>
      </c>
      <c r="M26" s="241">
        <f>G26*(1+L26/100)</f>
        <v>0</v>
      </c>
      <c r="N26" s="241">
        <v>0</v>
      </c>
      <c r="O26" s="241">
        <f>ROUND(E26*N26,2)</f>
        <v>0</v>
      </c>
      <c r="P26" s="241">
        <v>0</v>
      </c>
      <c r="Q26" s="241">
        <f>ROUND(E26*P26,2)</f>
        <v>0</v>
      </c>
      <c r="R26" s="241"/>
      <c r="S26" s="241" t="s">
        <v>268</v>
      </c>
      <c r="T26" s="242" t="s">
        <v>184</v>
      </c>
      <c r="U26" s="221">
        <v>0</v>
      </c>
      <c r="V26" s="221">
        <f>ROUND(E26*U26,2)</f>
        <v>0</v>
      </c>
      <c r="W26" s="221"/>
      <c r="X26" s="221" t="s">
        <v>215</v>
      </c>
      <c r="Y26" s="212"/>
      <c r="Z26" s="212"/>
      <c r="AA26" s="212"/>
      <c r="AB26" s="212"/>
      <c r="AC26" s="212"/>
      <c r="AD26" s="212"/>
      <c r="AE26" s="212"/>
      <c r="AF26" s="212"/>
      <c r="AG26" s="212" t="s">
        <v>328</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c r="A27" s="236">
        <v>19</v>
      </c>
      <c r="B27" s="237" t="s">
        <v>365</v>
      </c>
      <c r="C27" s="245" t="s">
        <v>481</v>
      </c>
      <c r="D27" s="238" t="s">
        <v>327</v>
      </c>
      <c r="E27" s="239">
        <v>52</v>
      </c>
      <c r="F27" s="240"/>
      <c r="G27" s="241">
        <f>ROUND(E27*F27,2)</f>
        <v>0</v>
      </c>
      <c r="H27" s="240"/>
      <c r="I27" s="241">
        <f>ROUND(E27*H27,2)</f>
        <v>0</v>
      </c>
      <c r="J27" s="240"/>
      <c r="K27" s="241">
        <f>ROUND(E27*J27,2)</f>
        <v>0</v>
      </c>
      <c r="L27" s="241">
        <v>21</v>
      </c>
      <c r="M27" s="241">
        <f>G27*(1+L27/100)</f>
        <v>0</v>
      </c>
      <c r="N27" s="241">
        <v>0</v>
      </c>
      <c r="O27" s="241">
        <f>ROUND(E27*N27,2)</f>
        <v>0</v>
      </c>
      <c r="P27" s="241">
        <v>0</v>
      </c>
      <c r="Q27" s="241">
        <f>ROUND(E27*P27,2)</f>
        <v>0</v>
      </c>
      <c r="R27" s="241"/>
      <c r="S27" s="241" t="s">
        <v>268</v>
      </c>
      <c r="T27" s="242" t="s">
        <v>184</v>
      </c>
      <c r="U27" s="221">
        <v>0</v>
      </c>
      <c r="V27" s="221">
        <f>ROUND(E27*U27,2)</f>
        <v>0</v>
      </c>
      <c r="W27" s="221"/>
      <c r="X27" s="221" t="s">
        <v>215</v>
      </c>
      <c r="Y27" s="212"/>
      <c r="Z27" s="212"/>
      <c r="AA27" s="212"/>
      <c r="AB27" s="212"/>
      <c r="AC27" s="212"/>
      <c r="AD27" s="212"/>
      <c r="AE27" s="212"/>
      <c r="AF27" s="212"/>
      <c r="AG27" s="212" t="s">
        <v>328</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c r="A28" s="236">
        <v>20</v>
      </c>
      <c r="B28" s="237" t="s">
        <v>367</v>
      </c>
      <c r="C28" s="245" t="s">
        <v>482</v>
      </c>
      <c r="D28" s="238" t="s">
        <v>327</v>
      </c>
      <c r="E28" s="239">
        <v>65</v>
      </c>
      <c r="F28" s="240"/>
      <c r="G28" s="241">
        <f>ROUND(E28*F28,2)</f>
        <v>0</v>
      </c>
      <c r="H28" s="240"/>
      <c r="I28" s="241">
        <f>ROUND(E28*H28,2)</f>
        <v>0</v>
      </c>
      <c r="J28" s="240"/>
      <c r="K28" s="241">
        <f>ROUND(E28*J28,2)</f>
        <v>0</v>
      </c>
      <c r="L28" s="241">
        <v>21</v>
      </c>
      <c r="M28" s="241">
        <f>G28*(1+L28/100)</f>
        <v>0</v>
      </c>
      <c r="N28" s="241">
        <v>0</v>
      </c>
      <c r="O28" s="241">
        <f>ROUND(E28*N28,2)</f>
        <v>0</v>
      </c>
      <c r="P28" s="241">
        <v>0</v>
      </c>
      <c r="Q28" s="241">
        <f>ROUND(E28*P28,2)</f>
        <v>0</v>
      </c>
      <c r="R28" s="241"/>
      <c r="S28" s="241" t="s">
        <v>268</v>
      </c>
      <c r="T28" s="242" t="s">
        <v>184</v>
      </c>
      <c r="U28" s="221">
        <v>0</v>
      </c>
      <c r="V28" s="221">
        <f>ROUND(E28*U28,2)</f>
        <v>0</v>
      </c>
      <c r="W28" s="221"/>
      <c r="X28" s="221" t="s">
        <v>215</v>
      </c>
      <c r="Y28" s="212"/>
      <c r="Z28" s="212"/>
      <c r="AA28" s="212"/>
      <c r="AB28" s="212"/>
      <c r="AC28" s="212"/>
      <c r="AD28" s="212"/>
      <c r="AE28" s="212"/>
      <c r="AF28" s="212"/>
      <c r="AG28" s="212" t="s">
        <v>328</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c r="A29" s="236">
        <v>21</v>
      </c>
      <c r="B29" s="237" t="s">
        <v>369</v>
      </c>
      <c r="C29" s="245" t="s">
        <v>483</v>
      </c>
      <c r="D29" s="238" t="s">
        <v>327</v>
      </c>
      <c r="E29" s="239">
        <v>65</v>
      </c>
      <c r="F29" s="240"/>
      <c r="G29" s="241">
        <f>ROUND(E29*F29,2)</f>
        <v>0</v>
      </c>
      <c r="H29" s="240"/>
      <c r="I29" s="241">
        <f>ROUND(E29*H29,2)</f>
        <v>0</v>
      </c>
      <c r="J29" s="240"/>
      <c r="K29" s="241">
        <f>ROUND(E29*J29,2)</f>
        <v>0</v>
      </c>
      <c r="L29" s="241">
        <v>21</v>
      </c>
      <c r="M29" s="241">
        <f>G29*(1+L29/100)</f>
        <v>0</v>
      </c>
      <c r="N29" s="241">
        <v>0</v>
      </c>
      <c r="O29" s="241">
        <f>ROUND(E29*N29,2)</f>
        <v>0</v>
      </c>
      <c r="P29" s="241">
        <v>0</v>
      </c>
      <c r="Q29" s="241">
        <f>ROUND(E29*P29,2)</f>
        <v>0</v>
      </c>
      <c r="R29" s="241"/>
      <c r="S29" s="241" t="s">
        <v>268</v>
      </c>
      <c r="T29" s="242" t="s">
        <v>184</v>
      </c>
      <c r="U29" s="221">
        <v>0</v>
      </c>
      <c r="V29" s="221">
        <f>ROUND(E29*U29,2)</f>
        <v>0</v>
      </c>
      <c r="W29" s="221"/>
      <c r="X29" s="221" t="s">
        <v>215</v>
      </c>
      <c r="Y29" s="212"/>
      <c r="Z29" s="212"/>
      <c r="AA29" s="212"/>
      <c r="AB29" s="212"/>
      <c r="AC29" s="212"/>
      <c r="AD29" s="212"/>
      <c r="AE29" s="212"/>
      <c r="AF29" s="212"/>
      <c r="AG29" s="212" t="s">
        <v>328</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c r="A30" s="236">
        <v>22</v>
      </c>
      <c r="B30" s="237" t="s">
        <v>371</v>
      </c>
      <c r="C30" s="245" t="s">
        <v>484</v>
      </c>
      <c r="D30" s="238" t="s">
        <v>327</v>
      </c>
      <c r="E30" s="239">
        <v>52</v>
      </c>
      <c r="F30" s="240"/>
      <c r="G30" s="241">
        <f>ROUND(E30*F30,2)</f>
        <v>0</v>
      </c>
      <c r="H30" s="240"/>
      <c r="I30" s="241">
        <f>ROUND(E30*H30,2)</f>
        <v>0</v>
      </c>
      <c r="J30" s="240"/>
      <c r="K30" s="241">
        <f>ROUND(E30*J30,2)</f>
        <v>0</v>
      </c>
      <c r="L30" s="241">
        <v>21</v>
      </c>
      <c r="M30" s="241">
        <f>G30*(1+L30/100)</f>
        <v>0</v>
      </c>
      <c r="N30" s="241">
        <v>0</v>
      </c>
      <c r="O30" s="241">
        <f>ROUND(E30*N30,2)</f>
        <v>0</v>
      </c>
      <c r="P30" s="241">
        <v>0</v>
      </c>
      <c r="Q30" s="241">
        <f>ROUND(E30*P30,2)</f>
        <v>0</v>
      </c>
      <c r="R30" s="241"/>
      <c r="S30" s="241" t="s">
        <v>268</v>
      </c>
      <c r="T30" s="242" t="s">
        <v>184</v>
      </c>
      <c r="U30" s="221">
        <v>0</v>
      </c>
      <c r="V30" s="221">
        <f>ROUND(E30*U30,2)</f>
        <v>0</v>
      </c>
      <c r="W30" s="221"/>
      <c r="X30" s="221" t="s">
        <v>215</v>
      </c>
      <c r="Y30" s="212"/>
      <c r="Z30" s="212"/>
      <c r="AA30" s="212"/>
      <c r="AB30" s="212"/>
      <c r="AC30" s="212"/>
      <c r="AD30" s="212"/>
      <c r="AE30" s="212"/>
      <c r="AF30" s="212"/>
      <c r="AG30" s="212" t="s">
        <v>328</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c r="A31" s="236">
        <v>23</v>
      </c>
      <c r="B31" s="237" t="s">
        <v>372</v>
      </c>
      <c r="C31" s="245" t="s">
        <v>485</v>
      </c>
      <c r="D31" s="238" t="s">
        <v>327</v>
      </c>
      <c r="E31" s="239">
        <v>39</v>
      </c>
      <c r="F31" s="240"/>
      <c r="G31" s="241">
        <f>ROUND(E31*F31,2)</f>
        <v>0</v>
      </c>
      <c r="H31" s="240"/>
      <c r="I31" s="241">
        <f>ROUND(E31*H31,2)</f>
        <v>0</v>
      </c>
      <c r="J31" s="240"/>
      <c r="K31" s="241">
        <f>ROUND(E31*J31,2)</f>
        <v>0</v>
      </c>
      <c r="L31" s="241">
        <v>21</v>
      </c>
      <c r="M31" s="241">
        <f>G31*(1+L31/100)</f>
        <v>0</v>
      </c>
      <c r="N31" s="241">
        <v>0</v>
      </c>
      <c r="O31" s="241">
        <f>ROUND(E31*N31,2)</f>
        <v>0</v>
      </c>
      <c r="P31" s="241">
        <v>0</v>
      </c>
      <c r="Q31" s="241">
        <f>ROUND(E31*P31,2)</f>
        <v>0</v>
      </c>
      <c r="R31" s="241"/>
      <c r="S31" s="241" t="s">
        <v>268</v>
      </c>
      <c r="T31" s="242" t="s">
        <v>184</v>
      </c>
      <c r="U31" s="221">
        <v>0</v>
      </c>
      <c r="V31" s="221">
        <f>ROUND(E31*U31,2)</f>
        <v>0</v>
      </c>
      <c r="W31" s="221"/>
      <c r="X31" s="221" t="s">
        <v>215</v>
      </c>
      <c r="Y31" s="212"/>
      <c r="Z31" s="212"/>
      <c r="AA31" s="212"/>
      <c r="AB31" s="212"/>
      <c r="AC31" s="212"/>
      <c r="AD31" s="212"/>
      <c r="AE31" s="212"/>
      <c r="AF31" s="212"/>
      <c r="AG31" s="212" t="s">
        <v>328</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c r="A32" s="236">
        <v>24</v>
      </c>
      <c r="B32" s="237" t="s">
        <v>373</v>
      </c>
      <c r="C32" s="245" t="s">
        <v>486</v>
      </c>
      <c r="D32" s="238" t="s">
        <v>327</v>
      </c>
      <c r="E32" s="239">
        <v>91</v>
      </c>
      <c r="F32" s="240"/>
      <c r="G32" s="241">
        <f>ROUND(E32*F32,2)</f>
        <v>0</v>
      </c>
      <c r="H32" s="240"/>
      <c r="I32" s="241">
        <f>ROUND(E32*H32,2)</f>
        <v>0</v>
      </c>
      <c r="J32" s="240"/>
      <c r="K32" s="241">
        <f>ROUND(E32*J32,2)</f>
        <v>0</v>
      </c>
      <c r="L32" s="241">
        <v>21</v>
      </c>
      <c r="M32" s="241">
        <f>G32*(1+L32/100)</f>
        <v>0</v>
      </c>
      <c r="N32" s="241">
        <v>0</v>
      </c>
      <c r="O32" s="241">
        <f>ROUND(E32*N32,2)</f>
        <v>0</v>
      </c>
      <c r="P32" s="241">
        <v>0</v>
      </c>
      <c r="Q32" s="241">
        <f>ROUND(E32*P32,2)</f>
        <v>0</v>
      </c>
      <c r="R32" s="241"/>
      <c r="S32" s="241" t="s">
        <v>268</v>
      </c>
      <c r="T32" s="242" t="s">
        <v>184</v>
      </c>
      <c r="U32" s="221">
        <v>0</v>
      </c>
      <c r="V32" s="221">
        <f>ROUND(E32*U32,2)</f>
        <v>0</v>
      </c>
      <c r="W32" s="221"/>
      <c r="X32" s="221" t="s">
        <v>215</v>
      </c>
      <c r="Y32" s="212"/>
      <c r="Z32" s="212"/>
      <c r="AA32" s="212"/>
      <c r="AB32" s="212"/>
      <c r="AC32" s="212"/>
      <c r="AD32" s="212"/>
      <c r="AE32" s="212"/>
      <c r="AF32" s="212"/>
      <c r="AG32" s="212" t="s">
        <v>328</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c r="A33" s="236">
        <v>25</v>
      </c>
      <c r="B33" s="237" t="s">
        <v>374</v>
      </c>
      <c r="C33" s="245" t="s">
        <v>487</v>
      </c>
      <c r="D33" s="238" t="s">
        <v>327</v>
      </c>
      <c r="E33" s="239">
        <v>52</v>
      </c>
      <c r="F33" s="240"/>
      <c r="G33" s="241">
        <f>ROUND(E33*F33,2)</f>
        <v>0</v>
      </c>
      <c r="H33" s="240"/>
      <c r="I33" s="241">
        <f>ROUND(E33*H33,2)</f>
        <v>0</v>
      </c>
      <c r="J33" s="240"/>
      <c r="K33" s="241">
        <f>ROUND(E33*J33,2)</f>
        <v>0</v>
      </c>
      <c r="L33" s="241">
        <v>21</v>
      </c>
      <c r="M33" s="241">
        <f>G33*(1+L33/100)</f>
        <v>0</v>
      </c>
      <c r="N33" s="241">
        <v>0</v>
      </c>
      <c r="O33" s="241">
        <f>ROUND(E33*N33,2)</f>
        <v>0</v>
      </c>
      <c r="P33" s="241">
        <v>0</v>
      </c>
      <c r="Q33" s="241">
        <f>ROUND(E33*P33,2)</f>
        <v>0</v>
      </c>
      <c r="R33" s="241"/>
      <c r="S33" s="241" t="s">
        <v>268</v>
      </c>
      <c r="T33" s="242" t="s">
        <v>184</v>
      </c>
      <c r="U33" s="221">
        <v>0</v>
      </c>
      <c r="V33" s="221">
        <f>ROUND(E33*U33,2)</f>
        <v>0</v>
      </c>
      <c r="W33" s="221"/>
      <c r="X33" s="221" t="s">
        <v>215</v>
      </c>
      <c r="Y33" s="212"/>
      <c r="Z33" s="212"/>
      <c r="AA33" s="212"/>
      <c r="AB33" s="212"/>
      <c r="AC33" s="212"/>
      <c r="AD33" s="212"/>
      <c r="AE33" s="212"/>
      <c r="AF33" s="212"/>
      <c r="AG33" s="212" t="s">
        <v>328</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c r="A34" s="236">
        <v>26</v>
      </c>
      <c r="B34" s="237" t="s">
        <v>376</v>
      </c>
      <c r="C34" s="245" t="s">
        <v>488</v>
      </c>
      <c r="D34" s="238" t="s">
        <v>327</v>
      </c>
      <c r="E34" s="239">
        <v>52</v>
      </c>
      <c r="F34" s="240"/>
      <c r="G34" s="241">
        <f>ROUND(E34*F34,2)</f>
        <v>0</v>
      </c>
      <c r="H34" s="240"/>
      <c r="I34" s="241">
        <f>ROUND(E34*H34,2)</f>
        <v>0</v>
      </c>
      <c r="J34" s="240"/>
      <c r="K34" s="241">
        <f>ROUND(E34*J34,2)</f>
        <v>0</v>
      </c>
      <c r="L34" s="241">
        <v>21</v>
      </c>
      <c r="M34" s="241">
        <f>G34*(1+L34/100)</f>
        <v>0</v>
      </c>
      <c r="N34" s="241">
        <v>0</v>
      </c>
      <c r="O34" s="241">
        <f>ROUND(E34*N34,2)</f>
        <v>0</v>
      </c>
      <c r="P34" s="241">
        <v>0</v>
      </c>
      <c r="Q34" s="241">
        <f>ROUND(E34*P34,2)</f>
        <v>0</v>
      </c>
      <c r="R34" s="241"/>
      <c r="S34" s="241" t="s">
        <v>268</v>
      </c>
      <c r="T34" s="242" t="s">
        <v>184</v>
      </c>
      <c r="U34" s="221">
        <v>0</v>
      </c>
      <c r="V34" s="221">
        <f>ROUND(E34*U34,2)</f>
        <v>0</v>
      </c>
      <c r="W34" s="221"/>
      <c r="X34" s="221" t="s">
        <v>215</v>
      </c>
      <c r="Y34" s="212"/>
      <c r="Z34" s="212"/>
      <c r="AA34" s="212"/>
      <c r="AB34" s="212"/>
      <c r="AC34" s="212"/>
      <c r="AD34" s="212"/>
      <c r="AE34" s="212"/>
      <c r="AF34" s="212"/>
      <c r="AG34" s="212" t="s">
        <v>328</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c r="A35" s="236">
        <v>27</v>
      </c>
      <c r="B35" s="237" t="s">
        <v>378</v>
      </c>
      <c r="C35" s="245" t="s">
        <v>489</v>
      </c>
      <c r="D35" s="238" t="s">
        <v>327</v>
      </c>
      <c r="E35" s="239">
        <v>52</v>
      </c>
      <c r="F35" s="240"/>
      <c r="G35" s="241">
        <f>ROUND(E35*F35,2)</f>
        <v>0</v>
      </c>
      <c r="H35" s="240"/>
      <c r="I35" s="241">
        <f>ROUND(E35*H35,2)</f>
        <v>0</v>
      </c>
      <c r="J35" s="240"/>
      <c r="K35" s="241">
        <f>ROUND(E35*J35,2)</f>
        <v>0</v>
      </c>
      <c r="L35" s="241">
        <v>21</v>
      </c>
      <c r="M35" s="241">
        <f>G35*(1+L35/100)</f>
        <v>0</v>
      </c>
      <c r="N35" s="241">
        <v>0</v>
      </c>
      <c r="O35" s="241">
        <f>ROUND(E35*N35,2)</f>
        <v>0</v>
      </c>
      <c r="P35" s="241">
        <v>0</v>
      </c>
      <c r="Q35" s="241">
        <f>ROUND(E35*P35,2)</f>
        <v>0</v>
      </c>
      <c r="R35" s="241"/>
      <c r="S35" s="241" t="s">
        <v>268</v>
      </c>
      <c r="T35" s="242" t="s">
        <v>184</v>
      </c>
      <c r="U35" s="221">
        <v>0</v>
      </c>
      <c r="V35" s="221">
        <f>ROUND(E35*U35,2)</f>
        <v>0</v>
      </c>
      <c r="W35" s="221"/>
      <c r="X35" s="221" t="s">
        <v>215</v>
      </c>
      <c r="Y35" s="212"/>
      <c r="Z35" s="212"/>
      <c r="AA35" s="212"/>
      <c r="AB35" s="212"/>
      <c r="AC35" s="212"/>
      <c r="AD35" s="212"/>
      <c r="AE35" s="212"/>
      <c r="AF35" s="212"/>
      <c r="AG35" s="212" t="s">
        <v>328</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c r="A36" s="236">
        <v>28</v>
      </c>
      <c r="B36" s="237" t="s">
        <v>380</v>
      </c>
      <c r="C36" s="245" t="s">
        <v>490</v>
      </c>
      <c r="D36" s="238" t="s">
        <v>327</v>
      </c>
      <c r="E36" s="239">
        <v>52</v>
      </c>
      <c r="F36" s="240"/>
      <c r="G36" s="241">
        <f>ROUND(E36*F36,2)</f>
        <v>0</v>
      </c>
      <c r="H36" s="240"/>
      <c r="I36" s="241">
        <f>ROUND(E36*H36,2)</f>
        <v>0</v>
      </c>
      <c r="J36" s="240"/>
      <c r="K36" s="241">
        <f>ROUND(E36*J36,2)</f>
        <v>0</v>
      </c>
      <c r="L36" s="241">
        <v>21</v>
      </c>
      <c r="M36" s="241">
        <f>G36*(1+L36/100)</f>
        <v>0</v>
      </c>
      <c r="N36" s="241">
        <v>0</v>
      </c>
      <c r="O36" s="241">
        <f>ROUND(E36*N36,2)</f>
        <v>0</v>
      </c>
      <c r="P36" s="241">
        <v>0</v>
      </c>
      <c r="Q36" s="241">
        <f>ROUND(E36*P36,2)</f>
        <v>0</v>
      </c>
      <c r="R36" s="241"/>
      <c r="S36" s="241" t="s">
        <v>268</v>
      </c>
      <c r="T36" s="242" t="s">
        <v>184</v>
      </c>
      <c r="U36" s="221">
        <v>0</v>
      </c>
      <c r="V36" s="221">
        <f>ROUND(E36*U36,2)</f>
        <v>0</v>
      </c>
      <c r="W36" s="221"/>
      <c r="X36" s="221" t="s">
        <v>215</v>
      </c>
      <c r="Y36" s="212"/>
      <c r="Z36" s="212"/>
      <c r="AA36" s="212"/>
      <c r="AB36" s="212"/>
      <c r="AC36" s="212"/>
      <c r="AD36" s="212"/>
      <c r="AE36" s="212"/>
      <c r="AF36" s="212"/>
      <c r="AG36" s="212" t="s">
        <v>328</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c r="A37" s="223" t="s">
        <v>178</v>
      </c>
      <c r="B37" s="224" t="s">
        <v>114</v>
      </c>
      <c r="C37" s="244" t="s">
        <v>115</v>
      </c>
      <c r="D37" s="225"/>
      <c r="E37" s="226"/>
      <c r="F37" s="227"/>
      <c r="G37" s="227">
        <f>SUMIF(AG38:AG42,"&lt;&gt;NOR",G38:G42)</f>
        <v>0</v>
      </c>
      <c r="H37" s="227"/>
      <c r="I37" s="227">
        <f>SUM(I38:I42)</f>
        <v>0</v>
      </c>
      <c r="J37" s="227"/>
      <c r="K37" s="227">
        <f>SUM(K38:K42)</f>
        <v>0</v>
      </c>
      <c r="L37" s="227"/>
      <c r="M37" s="227">
        <f>SUM(M38:M42)</f>
        <v>0</v>
      </c>
      <c r="N37" s="227"/>
      <c r="O37" s="227">
        <f>SUM(O38:O42)</f>
        <v>0</v>
      </c>
      <c r="P37" s="227"/>
      <c r="Q37" s="227">
        <f>SUM(Q38:Q42)</f>
        <v>0</v>
      </c>
      <c r="R37" s="227"/>
      <c r="S37" s="227"/>
      <c r="T37" s="228"/>
      <c r="U37" s="222"/>
      <c r="V37" s="222">
        <f>SUM(V38:V42)</f>
        <v>0</v>
      </c>
      <c r="W37" s="222"/>
      <c r="X37" s="222"/>
      <c r="AG37" t="s">
        <v>179</v>
      </c>
    </row>
    <row r="38" spans="1:60" outlineLevel="1">
      <c r="A38" s="236">
        <v>29</v>
      </c>
      <c r="B38" s="237" t="s">
        <v>382</v>
      </c>
      <c r="C38" s="245" t="s">
        <v>491</v>
      </c>
      <c r="D38" s="238" t="s">
        <v>327</v>
      </c>
      <c r="E38" s="239">
        <v>585</v>
      </c>
      <c r="F38" s="240"/>
      <c r="G38" s="241">
        <f>ROUND(E38*F38,2)</f>
        <v>0</v>
      </c>
      <c r="H38" s="240"/>
      <c r="I38" s="241">
        <f>ROUND(E38*H38,2)</f>
        <v>0</v>
      </c>
      <c r="J38" s="240"/>
      <c r="K38" s="241">
        <f>ROUND(E38*J38,2)</f>
        <v>0</v>
      </c>
      <c r="L38" s="241">
        <v>21</v>
      </c>
      <c r="M38" s="241">
        <f>G38*(1+L38/100)</f>
        <v>0</v>
      </c>
      <c r="N38" s="241">
        <v>0</v>
      </c>
      <c r="O38" s="241">
        <f>ROUND(E38*N38,2)</f>
        <v>0</v>
      </c>
      <c r="P38" s="241">
        <v>0</v>
      </c>
      <c r="Q38" s="241">
        <f>ROUND(E38*P38,2)</f>
        <v>0</v>
      </c>
      <c r="R38" s="241"/>
      <c r="S38" s="241" t="s">
        <v>268</v>
      </c>
      <c r="T38" s="242" t="s">
        <v>184</v>
      </c>
      <c r="U38" s="221">
        <v>0</v>
      </c>
      <c r="V38" s="221">
        <f>ROUND(E38*U38,2)</f>
        <v>0</v>
      </c>
      <c r="W38" s="221"/>
      <c r="X38" s="221" t="s">
        <v>215</v>
      </c>
      <c r="Y38" s="212"/>
      <c r="Z38" s="212"/>
      <c r="AA38" s="212"/>
      <c r="AB38" s="212"/>
      <c r="AC38" s="212"/>
      <c r="AD38" s="212"/>
      <c r="AE38" s="212"/>
      <c r="AF38" s="212"/>
      <c r="AG38" s="212" t="s">
        <v>328</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c r="A39" s="236">
        <v>30</v>
      </c>
      <c r="B39" s="237" t="s">
        <v>384</v>
      </c>
      <c r="C39" s="245" t="s">
        <v>492</v>
      </c>
      <c r="D39" s="238" t="s">
        <v>327</v>
      </c>
      <c r="E39" s="239">
        <v>585</v>
      </c>
      <c r="F39" s="240"/>
      <c r="G39" s="241">
        <f>ROUND(E39*F39,2)</f>
        <v>0</v>
      </c>
      <c r="H39" s="240"/>
      <c r="I39" s="241">
        <f>ROUND(E39*H39,2)</f>
        <v>0</v>
      </c>
      <c r="J39" s="240"/>
      <c r="K39" s="241">
        <f>ROUND(E39*J39,2)</f>
        <v>0</v>
      </c>
      <c r="L39" s="241">
        <v>21</v>
      </c>
      <c r="M39" s="241">
        <f>G39*(1+L39/100)</f>
        <v>0</v>
      </c>
      <c r="N39" s="241">
        <v>0</v>
      </c>
      <c r="O39" s="241">
        <f>ROUND(E39*N39,2)</f>
        <v>0</v>
      </c>
      <c r="P39" s="241">
        <v>0</v>
      </c>
      <c r="Q39" s="241">
        <f>ROUND(E39*P39,2)</f>
        <v>0</v>
      </c>
      <c r="R39" s="241"/>
      <c r="S39" s="241" t="s">
        <v>268</v>
      </c>
      <c r="T39" s="242" t="s">
        <v>184</v>
      </c>
      <c r="U39" s="221">
        <v>0</v>
      </c>
      <c r="V39" s="221">
        <f>ROUND(E39*U39,2)</f>
        <v>0</v>
      </c>
      <c r="W39" s="221"/>
      <c r="X39" s="221" t="s">
        <v>215</v>
      </c>
      <c r="Y39" s="212"/>
      <c r="Z39" s="212"/>
      <c r="AA39" s="212"/>
      <c r="AB39" s="212"/>
      <c r="AC39" s="212"/>
      <c r="AD39" s="212"/>
      <c r="AE39" s="212"/>
      <c r="AF39" s="212"/>
      <c r="AG39" s="212" t="s">
        <v>328</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c r="A40" s="236">
        <v>31</v>
      </c>
      <c r="B40" s="237" t="s">
        <v>386</v>
      </c>
      <c r="C40" s="245" t="s">
        <v>493</v>
      </c>
      <c r="D40" s="238" t="s">
        <v>327</v>
      </c>
      <c r="E40" s="239">
        <v>325</v>
      </c>
      <c r="F40" s="240"/>
      <c r="G40" s="241">
        <f>ROUND(E40*F40,2)</f>
        <v>0</v>
      </c>
      <c r="H40" s="240"/>
      <c r="I40" s="241">
        <f>ROUND(E40*H40,2)</f>
        <v>0</v>
      </c>
      <c r="J40" s="240"/>
      <c r="K40" s="241">
        <f>ROUND(E40*J40,2)</f>
        <v>0</v>
      </c>
      <c r="L40" s="241">
        <v>21</v>
      </c>
      <c r="M40" s="241">
        <f>G40*(1+L40/100)</f>
        <v>0</v>
      </c>
      <c r="N40" s="241">
        <v>0</v>
      </c>
      <c r="O40" s="241">
        <f>ROUND(E40*N40,2)</f>
        <v>0</v>
      </c>
      <c r="P40" s="241">
        <v>0</v>
      </c>
      <c r="Q40" s="241">
        <f>ROUND(E40*P40,2)</f>
        <v>0</v>
      </c>
      <c r="R40" s="241"/>
      <c r="S40" s="241" t="s">
        <v>268</v>
      </c>
      <c r="T40" s="242" t="s">
        <v>184</v>
      </c>
      <c r="U40" s="221">
        <v>0</v>
      </c>
      <c r="V40" s="221">
        <f>ROUND(E40*U40,2)</f>
        <v>0</v>
      </c>
      <c r="W40" s="221"/>
      <c r="X40" s="221" t="s">
        <v>215</v>
      </c>
      <c r="Y40" s="212"/>
      <c r="Z40" s="212"/>
      <c r="AA40" s="212"/>
      <c r="AB40" s="212"/>
      <c r="AC40" s="212"/>
      <c r="AD40" s="212"/>
      <c r="AE40" s="212"/>
      <c r="AF40" s="212"/>
      <c r="AG40" s="212" t="s">
        <v>328</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c r="A41" s="236">
        <v>32</v>
      </c>
      <c r="B41" s="237" t="s">
        <v>387</v>
      </c>
      <c r="C41" s="245" t="s">
        <v>494</v>
      </c>
      <c r="D41" s="238" t="s">
        <v>327</v>
      </c>
      <c r="E41" s="239">
        <v>520</v>
      </c>
      <c r="F41" s="240"/>
      <c r="G41" s="241">
        <f>ROUND(E41*F41,2)</f>
        <v>0</v>
      </c>
      <c r="H41" s="240"/>
      <c r="I41" s="241">
        <f>ROUND(E41*H41,2)</f>
        <v>0</v>
      </c>
      <c r="J41" s="240"/>
      <c r="K41" s="241">
        <f>ROUND(E41*J41,2)</f>
        <v>0</v>
      </c>
      <c r="L41" s="241">
        <v>21</v>
      </c>
      <c r="M41" s="241">
        <f>G41*(1+L41/100)</f>
        <v>0</v>
      </c>
      <c r="N41" s="241">
        <v>0</v>
      </c>
      <c r="O41" s="241">
        <f>ROUND(E41*N41,2)</f>
        <v>0</v>
      </c>
      <c r="P41" s="241">
        <v>0</v>
      </c>
      <c r="Q41" s="241">
        <f>ROUND(E41*P41,2)</f>
        <v>0</v>
      </c>
      <c r="R41" s="241"/>
      <c r="S41" s="241" t="s">
        <v>268</v>
      </c>
      <c r="T41" s="242" t="s">
        <v>184</v>
      </c>
      <c r="U41" s="221">
        <v>0</v>
      </c>
      <c r="V41" s="221">
        <f>ROUND(E41*U41,2)</f>
        <v>0</v>
      </c>
      <c r="W41" s="221"/>
      <c r="X41" s="221" t="s">
        <v>215</v>
      </c>
      <c r="Y41" s="212"/>
      <c r="Z41" s="212"/>
      <c r="AA41" s="212"/>
      <c r="AB41" s="212"/>
      <c r="AC41" s="212"/>
      <c r="AD41" s="212"/>
      <c r="AE41" s="212"/>
      <c r="AF41" s="212"/>
      <c r="AG41" s="212" t="s">
        <v>328</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c r="A42" s="236">
        <v>33</v>
      </c>
      <c r="B42" s="237" t="s">
        <v>389</v>
      </c>
      <c r="C42" s="245" t="s">
        <v>495</v>
      </c>
      <c r="D42" s="238" t="s">
        <v>327</v>
      </c>
      <c r="E42" s="239">
        <v>1235</v>
      </c>
      <c r="F42" s="240"/>
      <c r="G42" s="241">
        <f>ROUND(E42*F42,2)</f>
        <v>0</v>
      </c>
      <c r="H42" s="240"/>
      <c r="I42" s="241">
        <f>ROUND(E42*H42,2)</f>
        <v>0</v>
      </c>
      <c r="J42" s="240"/>
      <c r="K42" s="241">
        <f>ROUND(E42*J42,2)</f>
        <v>0</v>
      </c>
      <c r="L42" s="241">
        <v>21</v>
      </c>
      <c r="M42" s="241">
        <f>G42*(1+L42/100)</f>
        <v>0</v>
      </c>
      <c r="N42" s="241">
        <v>0</v>
      </c>
      <c r="O42" s="241">
        <f>ROUND(E42*N42,2)</f>
        <v>0</v>
      </c>
      <c r="P42" s="241">
        <v>0</v>
      </c>
      <c r="Q42" s="241">
        <f>ROUND(E42*P42,2)</f>
        <v>0</v>
      </c>
      <c r="R42" s="241"/>
      <c r="S42" s="241" t="s">
        <v>268</v>
      </c>
      <c r="T42" s="242" t="s">
        <v>184</v>
      </c>
      <c r="U42" s="221">
        <v>0</v>
      </c>
      <c r="V42" s="221">
        <f>ROUND(E42*U42,2)</f>
        <v>0</v>
      </c>
      <c r="W42" s="221"/>
      <c r="X42" s="221" t="s">
        <v>215</v>
      </c>
      <c r="Y42" s="212"/>
      <c r="Z42" s="212"/>
      <c r="AA42" s="212"/>
      <c r="AB42" s="212"/>
      <c r="AC42" s="212"/>
      <c r="AD42" s="212"/>
      <c r="AE42" s="212"/>
      <c r="AF42" s="212"/>
      <c r="AG42" s="212" t="s">
        <v>328</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c r="A43" s="223" t="s">
        <v>178</v>
      </c>
      <c r="B43" s="224" t="s">
        <v>117</v>
      </c>
      <c r="C43" s="244" t="s">
        <v>119</v>
      </c>
      <c r="D43" s="225"/>
      <c r="E43" s="226"/>
      <c r="F43" s="227"/>
      <c r="G43" s="227">
        <f>SUMIF(AG44:AG45,"&lt;&gt;NOR",G44:G45)</f>
        <v>0</v>
      </c>
      <c r="H43" s="227"/>
      <c r="I43" s="227">
        <f>SUM(I44:I45)</f>
        <v>0</v>
      </c>
      <c r="J43" s="227"/>
      <c r="K43" s="227">
        <f>SUM(K44:K45)</f>
        <v>0</v>
      </c>
      <c r="L43" s="227"/>
      <c r="M43" s="227">
        <f>SUM(M44:M45)</f>
        <v>0</v>
      </c>
      <c r="N43" s="227"/>
      <c r="O43" s="227">
        <f>SUM(O44:O45)</f>
        <v>0</v>
      </c>
      <c r="P43" s="227"/>
      <c r="Q43" s="227">
        <f>SUM(Q44:Q45)</f>
        <v>0</v>
      </c>
      <c r="R43" s="227"/>
      <c r="S43" s="227"/>
      <c r="T43" s="228"/>
      <c r="U43" s="222"/>
      <c r="V43" s="222">
        <f>SUM(V44:V45)</f>
        <v>0</v>
      </c>
      <c r="W43" s="222"/>
      <c r="X43" s="222"/>
      <c r="AG43" t="s">
        <v>179</v>
      </c>
    </row>
    <row r="44" spans="1:60" outlineLevel="1">
      <c r="A44" s="236">
        <v>34</v>
      </c>
      <c r="B44" s="237" t="s">
        <v>390</v>
      </c>
      <c r="C44" s="245" t="s">
        <v>496</v>
      </c>
      <c r="D44" s="238" t="s">
        <v>497</v>
      </c>
      <c r="E44" s="239">
        <v>7.8E-2</v>
      </c>
      <c r="F44" s="240"/>
      <c r="G44" s="241">
        <f>ROUND(E44*F44,2)</f>
        <v>0</v>
      </c>
      <c r="H44" s="240"/>
      <c r="I44" s="241">
        <f>ROUND(E44*H44,2)</f>
        <v>0</v>
      </c>
      <c r="J44" s="240"/>
      <c r="K44" s="241">
        <f>ROUND(E44*J44,2)</f>
        <v>0</v>
      </c>
      <c r="L44" s="241">
        <v>21</v>
      </c>
      <c r="M44" s="241">
        <f>G44*(1+L44/100)</f>
        <v>0</v>
      </c>
      <c r="N44" s="241">
        <v>0</v>
      </c>
      <c r="O44" s="241">
        <f>ROUND(E44*N44,2)</f>
        <v>0</v>
      </c>
      <c r="P44" s="241">
        <v>0</v>
      </c>
      <c r="Q44" s="241">
        <f>ROUND(E44*P44,2)</f>
        <v>0</v>
      </c>
      <c r="R44" s="241"/>
      <c r="S44" s="241" t="s">
        <v>268</v>
      </c>
      <c r="T44" s="242" t="s">
        <v>184</v>
      </c>
      <c r="U44" s="221">
        <v>0</v>
      </c>
      <c r="V44" s="221">
        <f>ROUND(E44*U44,2)</f>
        <v>0</v>
      </c>
      <c r="W44" s="221"/>
      <c r="X44" s="221" t="s">
        <v>215</v>
      </c>
      <c r="Y44" s="212"/>
      <c r="Z44" s="212"/>
      <c r="AA44" s="212"/>
      <c r="AB44" s="212"/>
      <c r="AC44" s="212"/>
      <c r="AD44" s="212"/>
      <c r="AE44" s="212"/>
      <c r="AF44" s="212"/>
      <c r="AG44" s="212" t="s">
        <v>328</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c r="A45" s="229">
        <v>35</v>
      </c>
      <c r="B45" s="230" t="s">
        <v>391</v>
      </c>
      <c r="C45" s="246" t="s">
        <v>498</v>
      </c>
      <c r="D45" s="231" t="s">
        <v>213</v>
      </c>
      <c r="E45" s="232">
        <v>6.5</v>
      </c>
      <c r="F45" s="233"/>
      <c r="G45" s="234">
        <f>ROUND(E45*F45,2)</f>
        <v>0</v>
      </c>
      <c r="H45" s="233"/>
      <c r="I45" s="234">
        <f>ROUND(E45*H45,2)</f>
        <v>0</v>
      </c>
      <c r="J45" s="233"/>
      <c r="K45" s="234">
        <f>ROUND(E45*J45,2)</f>
        <v>0</v>
      </c>
      <c r="L45" s="234">
        <v>21</v>
      </c>
      <c r="M45" s="234">
        <f>G45*(1+L45/100)</f>
        <v>0</v>
      </c>
      <c r="N45" s="234">
        <v>0</v>
      </c>
      <c r="O45" s="234">
        <f>ROUND(E45*N45,2)</f>
        <v>0</v>
      </c>
      <c r="P45" s="234">
        <v>0</v>
      </c>
      <c r="Q45" s="234">
        <f>ROUND(E45*P45,2)</f>
        <v>0</v>
      </c>
      <c r="R45" s="234"/>
      <c r="S45" s="234" t="s">
        <v>268</v>
      </c>
      <c r="T45" s="235" t="s">
        <v>184</v>
      </c>
      <c r="U45" s="221">
        <v>0</v>
      </c>
      <c r="V45" s="221">
        <f>ROUND(E45*U45,2)</f>
        <v>0</v>
      </c>
      <c r="W45" s="221"/>
      <c r="X45" s="221" t="s">
        <v>215</v>
      </c>
      <c r="Y45" s="212"/>
      <c r="Z45" s="212"/>
      <c r="AA45" s="212"/>
      <c r="AB45" s="212"/>
      <c r="AC45" s="212"/>
      <c r="AD45" s="212"/>
      <c r="AE45" s="212"/>
      <c r="AF45" s="212"/>
      <c r="AG45" s="212" t="s">
        <v>328</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c r="A46" s="3"/>
      <c r="B46" s="4"/>
      <c r="C46" s="247"/>
      <c r="D46" s="6"/>
      <c r="E46" s="3"/>
      <c r="F46" s="3"/>
      <c r="G46" s="3"/>
      <c r="H46" s="3"/>
      <c r="I46" s="3"/>
      <c r="J46" s="3"/>
      <c r="K46" s="3"/>
      <c r="L46" s="3"/>
      <c r="M46" s="3"/>
      <c r="N46" s="3"/>
      <c r="O46" s="3"/>
      <c r="P46" s="3"/>
      <c r="Q46" s="3"/>
      <c r="R46" s="3"/>
      <c r="S46" s="3"/>
      <c r="T46" s="3"/>
      <c r="U46" s="3"/>
      <c r="V46" s="3"/>
      <c r="W46" s="3"/>
      <c r="X46" s="3"/>
      <c r="AE46">
        <v>15</v>
      </c>
      <c r="AF46">
        <v>21</v>
      </c>
      <c r="AG46" t="s">
        <v>165</v>
      </c>
    </row>
    <row r="47" spans="1:60">
      <c r="A47" s="215"/>
      <c r="B47" s="216" t="s">
        <v>29</v>
      </c>
      <c r="C47" s="248"/>
      <c r="D47" s="217"/>
      <c r="E47" s="218"/>
      <c r="F47" s="218"/>
      <c r="G47" s="243">
        <f>G8+G37+G43</f>
        <v>0</v>
      </c>
      <c r="H47" s="3"/>
      <c r="I47" s="3"/>
      <c r="J47" s="3"/>
      <c r="K47" s="3"/>
      <c r="L47" s="3"/>
      <c r="M47" s="3"/>
      <c r="N47" s="3"/>
      <c r="O47" s="3"/>
      <c r="P47" s="3"/>
      <c r="Q47" s="3"/>
      <c r="R47" s="3"/>
      <c r="S47" s="3"/>
      <c r="T47" s="3"/>
      <c r="U47" s="3"/>
      <c r="V47" s="3"/>
      <c r="W47" s="3"/>
      <c r="X47" s="3"/>
      <c r="AE47">
        <f>SUMIF(L7:L45,AE46,G7:G45)</f>
        <v>0</v>
      </c>
      <c r="AF47">
        <f>SUMIF(L7:L45,AF46,G7:G45)</f>
        <v>0</v>
      </c>
      <c r="AG47" t="s">
        <v>208</v>
      </c>
    </row>
    <row r="48" spans="1:60">
      <c r="C48" s="249"/>
      <c r="D48" s="10"/>
      <c r="AG48" t="s">
        <v>209</v>
      </c>
    </row>
    <row r="49" spans="4:4">
      <c r="D49" s="10"/>
    </row>
    <row r="50" spans="4:4">
      <c r="D50" s="10"/>
    </row>
    <row r="51" spans="4:4">
      <c r="D51" s="10"/>
    </row>
    <row r="52" spans="4:4">
      <c r="D52" s="10"/>
    </row>
    <row r="53" spans="4:4">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row r="63" spans="4:4">
      <c r="D63" s="10"/>
    </row>
    <row r="64" spans="4:4">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C71F"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3.2" outlineLevelRow="1"/>
  <cols>
    <col min="1" max="1" width="3.44140625" customWidth="1"/>
    <col min="2" max="2" width="12.6640625" style="177" customWidth="1"/>
    <col min="3" max="3" width="63.33203125" style="177"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c r="A1" s="197" t="s">
        <v>210</v>
      </c>
      <c r="B1" s="197"/>
      <c r="C1" s="197"/>
      <c r="D1" s="197"/>
      <c r="E1" s="197"/>
      <c r="F1" s="197"/>
      <c r="G1" s="197"/>
      <c r="AG1" t="s">
        <v>150</v>
      </c>
    </row>
    <row r="2" spans="1:60" ht="25.05" customHeight="1">
      <c r="A2" s="198" t="s">
        <v>7</v>
      </c>
      <c r="B2" s="49" t="s">
        <v>44</v>
      </c>
      <c r="C2" s="201" t="s">
        <v>45</v>
      </c>
      <c r="D2" s="199"/>
      <c r="E2" s="199"/>
      <c r="F2" s="199"/>
      <c r="G2" s="200"/>
      <c r="AG2" t="s">
        <v>151</v>
      </c>
    </row>
    <row r="3" spans="1:60" ht="25.05" customHeight="1">
      <c r="A3" s="198" t="s">
        <v>8</v>
      </c>
      <c r="B3" s="49" t="s">
        <v>60</v>
      </c>
      <c r="C3" s="201" t="s">
        <v>61</v>
      </c>
      <c r="D3" s="199"/>
      <c r="E3" s="199"/>
      <c r="F3" s="199"/>
      <c r="G3" s="200"/>
      <c r="AC3" s="177" t="s">
        <v>151</v>
      </c>
      <c r="AG3" t="s">
        <v>155</v>
      </c>
    </row>
    <row r="4" spans="1:60" ht="25.05" customHeight="1">
      <c r="A4" s="202" t="s">
        <v>9</v>
      </c>
      <c r="B4" s="203" t="s">
        <v>48</v>
      </c>
      <c r="C4" s="204" t="s">
        <v>56</v>
      </c>
      <c r="D4" s="205"/>
      <c r="E4" s="205"/>
      <c r="F4" s="205"/>
      <c r="G4" s="206"/>
      <c r="AG4" t="s">
        <v>156</v>
      </c>
    </row>
    <row r="5" spans="1:60">
      <c r="D5" s="10"/>
    </row>
    <row r="6" spans="1:60" ht="39.6">
      <c r="A6" s="208" t="s">
        <v>157</v>
      </c>
      <c r="B6" s="210" t="s">
        <v>158</v>
      </c>
      <c r="C6" s="210" t="s">
        <v>159</v>
      </c>
      <c r="D6" s="209" t="s">
        <v>160</v>
      </c>
      <c r="E6" s="208" t="s">
        <v>161</v>
      </c>
      <c r="F6" s="207" t="s">
        <v>162</v>
      </c>
      <c r="G6" s="208" t="s">
        <v>29</v>
      </c>
      <c r="H6" s="211" t="s">
        <v>30</v>
      </c>
      <c r="I6" s="211" t="s">
        <v>163</v>
      </c>
      <c r="J6" s="211" t="s">
        <v>31</v>
      </c>
      <c r="K6" s="211" t="s">
        <v>164</v>
      </c>
      <c r="L6" s="211" t="s">
        <v>165</v>
      </c>
      <c r="M6" s="211" t="s">
        <v>166</v>
      </c>
      <c r="N6" s="211" t="s">
        <v>167</v>
      </c>
      <c r="O6" s="211" t="s">
        <v>168</v>
      </c>
      <c r="P6" s="211" t="s">
        <v>169</v>
      </c>
      <c r="Q6" s="211" t="s">
        <v>170</v>
      </c>
      <c r="R6" s="211" t="s">
        <v>171</v>
      </c>
      <c r="S6" s="211" t="s">
        <v>172</v>
      </c>
      <c r="T6" s="211" t="s">
        <v>173</v>
      </c>
      <c r="U6" s="211" t="s">
        <v>174</v>
      </c>
      <c r="V6" s="211" t="s">
        <v>175</v>
      </c>
      <c r="W6" s="211" t="s">
        <v>176</v>
      </c>
      <c r="X6" s="211" t="s">
        <v>177</v>
      </c>
    </row>
    <row r="7" spans="1:60" hidden="1">
      <c r="A7" s="3"/>
      <c r="B7" s="4"/>
      <c r="C7" s="4"/>
      <c r="D7" s="6"/>
      <c r="E7" s="213"/>
      <c r="F7" s="214"/>
      <c r="G7" s="214"/>
      <c r="H7" s="214"/>
      <c r="I7" s="214"/>
      <c r="J7" s="214"/>
      <c r="K7" s="214"/>
      <c r="L7" s="214"/>
      <c r="M7" s="214"/>
      <c r="N7" s="214"/>
      <c r="O7" s="214"/>
      <c r="P7" s="214"/>
      <c r="Q7" s="214"/>
      <c r="R7" s="214"/>
      <c r="S7" s="214"/>
      <c r="T7" s="214"/>
      <c r="U7" s="214"/>
      <c r="V7" s="214"/>
      <c r="W7" s="214"/>
      <c r="X7" s="214"/>
    </row>
    <row r="8" spans="1:60">
      <c r="A8" s="223" t="s">
        <v>178</v>
      </c>
      <c r="B8" s="224" t="s">
        <v>140</v>
      </c>
      <c r="C8" s="244" t="s">
        <v>141</v>
      </c>
      <c r="D8" s="225"/>
      <c r="E8" s="226"/>
      <c r="F8" s="227"/>
      <c r="G8" s="227">
        <f>SUMIF(AG9:AG19,"&lt;&gt;NOR",G9:G19)</f>
        <v>0</v>
      </c>
      <c r="H8" s="227"/>
      <c r="I8" s="227">
        <f>SUM(I9:I19)</f>
        <v>0</v>
      </c>
      <c r="J8" s="227"/>
      <c r="K8" s="227">
        <f>SUM(K9:K19)</f>
        <v>0</v>
      </c>
      <c r="L8" s="227"/>
      <c r="M8" s="227">
        <f>SUM(M9:M19)</f>
        <v>0</v>
      </c>
      <c r="N8" s="227"/>
      <c r="O8" s="227">
        <f>SUM(O9:O19)</f>
        <v>2.85</v>
      </c>
      <c r="P8" s="227"/>
      <c r="Q8" s="227">
        <f>SUM(Q9:Q19)</f>
        <v>0</v>
      </c>
      <c r="R8" s="227"/>
      <c r="S8" s="227"/>
      <c r="T8" s="228"/>
      <c r="U8" s="222"/>
      <c r="V8" s="222">
        <f>SUM(V9:V19)</f>
        <v>0</v>
      </c>
      <c r="W8" s="222"/>
      <c r="X8" s="222"/>
      <c r="AG8" t="s">
        <v>179</v>
      </c>
    </row>
    <row r="9" spans="1:60" ht="20.399999999999999" outlineLevel="1">
      <c r="A9" s="229">
        <v>1</v>
      </c>
      <c r="B9" s="230" t="s">
        <v>499</v>
      </c>
      <c r="C9" s="246" t="s">
        <v>500</v>
      </c>
      <c r="D9" s="231" t="s">
        <v>297</v>
      </c>
      <c r="E9" s="232">
        <v>2</v>
      </c>
      <c r="F9" s="233"/>
      <c r="G9" s="234">
        <f>ROUND(E9*F9,2)</f>
        <v>0</v>
      </c>
      <c r="H9" s="233"/>
      <c r="I9" s="234">
        <f>ROUND(E9*H9,2)</f>
        <v>0</v>
      </c>
      <c r="J9" s="233"/>
      <c r="K9" s="234">
        <f>ROUND(E9*J9,2)</f>
        <v>0</v>
      </c>
      <c r="L9" s="234">
        <v>21</v>
      </c>
      <c r="M9" s="234">
        <f>G9*(1+L9/100)</f>
        <v>0</v>
      </c>
      <c r="N9" s="234">
        <v>0</v>
      </c>
      <c r="O9" s="234">
        <f>ROUND(E9*N9,2)</f>
        <v>0</v>
      </c>
      <c r="P9" s="234">
        <v>0</v>
      </c>
      <c r="Q9" s="234">
        <f>ROUND(E9*P9,2)</f>
        <v>0</v>
      </c>
      <c r="R9" s="234"/>
      <c r="S9" s="234" t="s">
        <v>268</v>
      </c>
      <c r="T9" s="235" t="s">
        <v>184</v>
      </c>
      <c r="U9" s="221">
        <v>0</v>
      </c>
      <c r="V9" s="221">
        <f>ROUND(E9*U9,2)</f>
        <v>0</v>
      </c>
      <c r="W9" s="221"/>
      <c r="X9" s="221" t="s">
        <v>215</v>
      </c>
      <c r="Y9" s="212"/>
      <c r="Z9" s="212"/>
      <c r="AA9" s="212"/>
      <c r="AB9" s="212"/>
      <c r="AC9" s="212"/>
      <c r="AD9" s="212"/>
      <c r="AE9" s="212"/>
      <c r="AF9" s="212"/>
      <c r="AG9" s="212" t="s">
        <v>216</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c r="A10" s="219"/>
      <c r="B10" s="220"/>
      <c r="C10" s="258" t="s">
        <v>501</v>
      </c>
      <c r="D10" s="256"/>
      <c r="E10" s="256"/>
      <c r="F10" s="256"/>
      <c r="G10" s="256"/>
      <c r="H10" s="221"/>
      <c r="I10" s="221"/>
      <c r="J10" s="221"/>
      <c r="K10" s="221"/>
      <c r="L10" s="221"/>
      <c r="M10" s="221"/>
      <c r="N10" s="221"/>
      <c r="O10" s="221"/>
      <c r="P10" s="221"/>
      <c r="Q10" s="221"/>
      <c r="R10" s="221"/>
      <c r="S10" s="221"/>
      <c r="T10" s="221"/>
      <c r="U10" s="221"/>
      <c r="V10" s="221"/>
      <c r="W10" s="221"/>
      <c r="X10" s="221"/>
      <c r="Y10" s="212"/>
      <c r="Z10" s="212"/>
      <c r="AA10" s="212"/>
      <c r="AB10" s="212"/>
      <c r="AC10" s="212"/>
      <c r="AD10" s="212"/>
      <c r="AE10" s="212"/>
      <c r="AF10" s="212"/>
      <c r="AG10" s="212" t="s">
        <v>502</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ht="20.399999999999999" outlineLevel="1">
      <c r="A11" s="229">
        <v>2</v>
      </c>
      <c r="B11" s="230" t="s">
        <v>503</v>
      </c>
      <c r="C11" s="246" t="s">
        <v>504</v>
      </c>
      <c r="D11" s="231" t="s">
        <v>297</v>
      </c>
      <c r="E11" s="232">
        <v>2</v>
      </c>
      <c r="F11" s="233"/>
      <c r="G11" s="234">
        <f>ROUND(E11*F11,2)</f>
        <v>0</v>
      </c>
      <c r="H11" s="233"/>
      <c r="I11" s="234">
        <f>ROUND(E11*H11,2)</f>
        <v>0</v>
      </c>
      <c r="J11" s="233"/>
      <c r="K11" s="234">
        <f>ROUND(E11*J11,2)</f>
        <v>0</v>
      </c>
      <c r="L11" s="234">
        <v>21</v>
      </c>
      <c r="M11" s="234">
        <f>G11*(1+L11/100)</f>
        <v>0</v>
      </c>
      <c r="N11" s="234">
        <v>0</v>
      </c>
      <c r="O11" s="234">
        <f>ROUND(E11*N11,2)</f>
        <v>0</v>
      </c>
      <c r="P11" s="234">
        <v>0</v>
      </c>
      <c r="Q11" s="234">
        <f>ROUND(E11*P11,2)</f>
        <v>0</v>
      </c>
      <c r="R11" s="234"/>
      <c r="S11" s="234" t="s">
        <v>268</v>
      </c>
      <c r="T11" s="235" t="s">
        <v>184</v>
      </c>
      <c r="U11" s="221">
        <v>0</v>
      </c>
      <c r="V11" s="221">
        <f>ROUND(E11*U11,2)</f>
        <v>0</v>
      </c>
      <c r="W11" s="221"/>
      <c r="X11" s="221" t="s">
        <v>215</v>
      </c>
      <c r="Y11" s="212"/>
      <c r="Z11" s="212"/>
      <c r="AA11" s="212"/>
      <c r="AB11" s="212"/>
      <c r="AC11" s="212"/>
      <c r="AD11" s="212"/>
      <c r="AE11" s="212"/>
      <c r="AF11" s="212"/>
      <c r="AG11" s="212" t="s">
        <v>216</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c r="A12" s="219"/>
      <c r="B12" s="220"/>
      <c r="C12" s="258" t="s">
        <v>501</v>
      </c>
      <c r="D12" s="256"/>
      <c r="E12" s="256"/>
      <c r="F12" s="256"/>
      <c r="G12" s="256"/>
      <c r="H12" s="221"/>
      <c r="I12" s="221"/>
      <c r="J12" s="221"/>
      <c r="K12" s="221"/>
      <c r="L12" s="221"/>
      <c r="M12" s="221"/>
      <c r="N12" s="221"/>
      <c r="O12" s="221"/>
      <c r="P12" s="221"/>
      <c r="Q12" s="221"/>
      <c r="R12" s="221"/>
      <c r="S12" s="221"/>
      <c r="T12" s="221"/>
      <c r="U12" s="221"/>
      <c r="V12" s="221"/>
      <c r="W12" s="221"/>
      <c r="X12" s="221"/>
      <c r="Y12" s="212"/>
      <c r="Z12" s="212"/>
      <c r="AA12" s="212"/>
      <c r="AB12" s="212"/>
      <c r="AC12" s="212"/>
      <c r="AD12" s="212"/>
      <c r="AE12" s="212"/>
      <c r="AF12" s="212"/>
      <c r="AG12" s="212" t="s">
        <v>502</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20.399999999999999" outlineLevel="1">
      <c r="A13" s="229">
        <v>3</v>
      </c>
      <c r="B13" s="230" t="s">
        <v>505</v>
      </c>
      <c r="C13" s="246" t="s">
        <v>506</v>
      </c>
      <c r="D13" s="231" t="s">
        <v>297</v>
      </c>
      <c r="E13" s="232">
        <v>1</v>
      </c>
      <c r="F13" s="233"/>
      <c r="G13" s="234">
        <f>ROUND(E13*F13,2)</f>
        <v>0</v>
      </c>
      <c r="H13" s="233"/>
      <c r="I13" s="234">
        <f>ROUND(E13*H13,2)</f>
        <v>0</v>
      </c>
      <c r="J13" s="233"/>
      <c r="K13" s="234">
        <f>ROUND(E13*J13,2)</f>
        <v>0</v>
      </c>
      <c r="L13" s="234">
        <v>21</v>
      </c>
      <c r="M13" s="234">
        <f>G13*(1+L13/100)</f>
        <v>0</v>
      </c>
      <c r="N13" s="234">
        <v>0</v>
      </c>
      <c r="O13" s="234">
        <f>ROUND(E13*N13,2)</f>
        <v>0</v>
      </c>
      <c r="P13" s="234">
        <v>0</v>
      </c>
      <c r="Q13" s="234">
        <f>ROUND(E13*P13,2)</f>
        <v>0</v>
      </c>
      <c r="R13" s="234"/>
      <c r="S13" s="234" t="s">
        <v>268</v>
      </c>
      <c r="T13" s="235" t="s">
        <v>184</v>
      </c>
      <c r="U13" s="221">
        <v>0</v>
      </c>
      <c r="V13" s="221">
        <f>ROUND(E13*U13,2)</f>
        <v>0</v>
      </c>
      <c r="W13" s="221"/>
      <c r="X13" s="221" t="s">
        <v>215</v>
      </c>
      <c r="Y13" s="212"/>
      <c r="Z13" s="212"/>
      <c r="AA13" s="212"/>
      <c r="AB13" s="212"/>
      <c r="AC13" s="212"/>
      <c r="AD13" s="212"/>
      <c r="AE13" s="212"/>
      <c r="AF13" s="212"/>
      <c r="AG13" s="212" t="s">
        <v>216</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c r="A14" s="219"/>
      <c r="B14" s="220"/>
      <c r="C14" s="258" t="s">
        <v>501</v>
      </c>
      <c r="D14" s="256"/>
      <c r="E14" s="256"/>
      <c r="F14" s="256"/>
      <c r="G14" s="256"/>
      <c r="H14" s="221"/>
      <c r="I14" s="221"/>
      <c r="J14" s="221"/>
      <c r="K14" s="221"/>
      <c r="L14" s="221"/>
      <c r="M14" s="221"/>
      <c r="N14" s="221"/>
      <c r="O14" s="221"/>
      <c r="P14" s="221"/>
      <c r="Q14" s="221"/>
      <c r="R14" s="221"/>
      <c r="S14" s="221"/>
      <c r="T14" s="221"/>
      <c r="U14" s="221"/>
      <c r="V14" s="221"/>
      <c r="W14" s="221"/>
      <c r="X14" s="221"/>
      <c r="Y14" s="212"/>
      <c r="Z14" s="212"/>
      <c r="AA14" s="212"/>
      <c r="AB14" s="212"/>
      <c r="AC14" s="212"/>
      <c r="AD14" s="212"/>
      <c r="AE14" s="212"/>
      <c r="AF14" s="212"/>
      <c r="AG14" s="212" t="s">
        <v>502</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20.399999999999999" outlineLevel="1">
      <c r="A15" s="229">
        <v>4</v>
      </c>
      <c r="B15" s="230" t="s">
        <v>507</v>
      </c>
      <c r="C15" s="246" t="s">
        <v>508</v>
      </c>
      <c r="D15" s="231" t="s">
        <v>297</v>
      </c>
      <c r="E15" s="232">
        <v>2</v>
      </c>
      <c r="F15" s="233"/>
      <c r="G15" s="234">
        <f>ROUND(E15*F15,2)</f>
        <v>0</v>
      </c>
      <c r="H15" s="233"/>
      <c r="I15" s="234">
        <f>ROUND(E15*H15,2)</f>
        <v>0</v>
      </c>
      <c r="J15" s="233"/>
      <c r="K15" s="234">
        <f>ROUND(E15*J15,2)</f>
        <v>0</v>
      </c>
      <c r="L15" s="234">
        <v>21</v>
      </c>
      <c r="M15" s="234">
        <f>G15*(1+L15/100)</f>
        <v>0</v>
      </c>
      <c r="N15" s="234">
        <v>0</v>
      </c>
      <c r="O15" s="234">
        <f>ROUND(E15*N15,2)</f>
        <v>0</v>
      </c>
      <c r="P15" s="234">
        <v>0</v>
      </c>
      <c r="Q15" s="234">
        <f>ROUND(E15*P15,2)</f>
        <v>0</v>
      </c>
      <c r="R15" s="234"/>
      <c r="S15" s="234" t="s">
        <v>268</v>
      </c>
      <c r="T15" s="235" t="s">
        <v>184</v>
      </c>
      <c r="U15" s="221">
        <v>0</v>
      </c>
      <c r="V15" s="221">
        <f>ROUND(E15*U15,2)</f>
        <v>0</v>
      </c>
      <c r="W15" s="221"/>
      <c r="X15" s="221" t="s">
        <v>215</v>
      </c>
      <c r="Y15" s="212"/>
      <c r="Z15" s="212"/>
      <c r="AA15" s="212"/>
      <c r="AB15" s="212"/>
      <c r="AC15" s="212"/>
      <c r="AD15" s="212"/>
      <c r="AE15" s="212"/>
      <c r="AF15" s="212"/>
      <c r="AG15" s="212" t="s">
        <v>216</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1" outlineLevel="1">
      <c r="A16" s="219"/>
      <c r="B16" s="220"/>
      <c r="C16" s="258" t="s">
        <v>509</v>
      </c>
      <c r="D16" s="256"/>
      <c r="E16" s="256"/>
      <c r="F16" s="256"/>
      <c r="G16" s="256"/>
      <c r="H16" s="221"/>
      <c r="I16" s="221"/>
      <c r="J16" s="221"/>
      <c r="K16" s="221"/>
      <c r="L16" s="221"/>
      <c r="M16" s="221"/>
      <c r="N16" s="221"/>
      <c r="O16" s="221"/>
      <c r="P16" s="221"/>
      <c r="Q16" s="221"/>
      <c r="R16" s="221"/>
      <c r="S16" s="221"/>
      <c r="T16" s="221"/>
      <c r="U16" s="221"/>
      <c r="V16" s="221"/>
      <c r="W16" s="221"/>
      <c r="X16" s="221"/>
      <c r="Y16" s="212"/>
      <c r="Z16" s="212"/>
      <c r="AA16" s="212"/>
      <c r="AB16" s="212"/>
      <c r="AC16" s="212"/>
      <c r="AD16" s="212"/>
      <c r="AE16" s="212"/>
      <c r="AF16" s="212"/>
      <c r="AG16" s="212" t="s">
        <v>502</v>
      </c>
      <c r="AH16" s="212"/>
      <c r="AI16" s="212"/>
      <c r="AJ16" s="212"/>
      <c r="AK16" s="212"/>
      <c r="AL16" s="212"/>
      <c r="AM16" s="212"/>
      <c r="AN16" s="212"/>
      <c r="AO16" s="212"/>
      <c r="AP16" s="212"/>
      <c r="AQ16" s="212"/>
      <c r="AR16" s="212"/>
      <c r="AS16" s="212"/>
      <c r="AT16" s="212"/>
      <c r="AU16" s="212"/>
      <c r="AV16" s="212"/>
      <c r="AW16" s="212"/>
      <c r="AX16" s="212"/>
      <c r="AY16" s="212"/>
      <c r="AZ16" s="212"/>
      <c r="BA16" s="252" t="str">
        <f>C16</f>
        <v>ocelová konstrukce opatřena ochranou vrstvou zinku a práškovým vypalovacím lakem, kotveno pod dlažbu nebo ve zhutněném terénu  do bet.základu pomocí závitových tyčí M12</v>
      </c>
      <c r="BB16" s="212"/>
      <c r="BC16" s="212"/>
      <c r="BD16" s="212"/>
      <c r="BE16" s="212"/>
      <c r="BF16" s="212"/>
      <c r="BG16" s="212"/>
      <c r="BH16" s="212"/>
    </row>
    <row r="17" spans="1:60" outlineLevel="1">
      <c r="A17" s="219"/>
      <c r="B17" s="220"/>
      <c r="C17" s="259" t="s">
        <v>501</v>
      </c>
      <c r="D17" s="257"/>
      <c r="E17" s="257"/>
      <c r="F17" s="257"/>
      <c r="G17" s="257"/>
      <c r="H17" s="221"/>
      <c r="I17" s="221"/>
      <c r="J17" s="221"/>
      <c r="K17" s="221"/>
      <c r="L17" s="221"/>
      <c r="M17" s="221"/>
      <c r="N17" s="221"/>
      <c r="O17" s="221"/>
      <c r="P17" s="221"/>
      <c r="Q17" s="221"/>
      <c r="R17" s="221"/>
      <c r="S17" s="221"/>
      <c r="T17" s="221"/>
      <c r="U17" s="221"/>
      <c r="V17" s="221"/>
      <c r="W17" s="221"/>
      <c r="X17" s="221"/>
      <c r="Y17" s="212"/>
      <c r="Z17" s="212"/>
      <c r="AA17" s="212"/>
      <c r="AB17" s="212"/>
      <c r="AC17" s="212"/>
      <c r="AD17" s="212"/>
      <c r="AE17" s="212"/>
      <c r="AF17" s="212"/>
      <c r="AG17" s="212" t="s">
        <v>502</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c r="A18" s="236">
        <v>5</v>
      </c>
      <c r="B18" s="237" t="s">
        <v>510</v>
      </c>
      <c r="C18" s="245" t="s">
        <v>511</v>
      </c>
      <c r="D18" s="238" t="s">
        <v>297</v>
      </c>
      <c r="E18" s="239">
        <v>3</v>
      </c>
      <c r="F18" s="240"/>
      <c r="G18" s="241">
        <f>ROUND(E18*F18,2)</f>
        <v>0</v>
      </c>
      <c r="H18" s="240"/>
      <c r="I18" s="241">
        <f>ROUND(E18*H18,2)</f>
        <v>0</v>
      </c>
      <c r="J18" s="240"/>
      <c r="K18" s="241">
        <f>ROUND(E18*J18,2)</f>
        <v>0</v>
      </c>
      <c r="L18" s="241">
        <v>21</v>
      </c>
      <c r="M18" s="241">
        <f>G18*(1+L18/100)</f>
        <v>0</v>
      </c>
      <c r="N18" s="241">
        <v>0.95</v>
      </c>
      <c r="O18" s="241">
        <f>ROUND(E18*N18,2)</f>
        <v>2.85</v>
      </c>
      <c r="P18" s="241">
        <v>0</v>
      </c>
      <c r="Q18" s="241">
        <f>ROUND(E18*P18,2)</f>
        <v>0</v>
      </c>
      <c r="R18" s="241"/>
      <c r="S18" s="241" t="s">
        <v>268</v>
      </c>
      <c r="T18" s="242" t="s">
        <v>184</v>
      </c>
      <c r="U18" s="221">
        <v>0</v>
      </c>
      <c r="V18" s="221">
        <f>ROUND(E18*U18,2)</f>
        <v>0</v>
      </c>
      <c r="W18" s="221"/>
      <c r="X18" s="221" t="s">
        <v>215</v>
      </c>
      <c r="Y18" s="212"/>
      <c r="Z18" s="212"/>
      <c r="AA18" s="212"/>
      <c r="AB18" s="212"/>
      <c r="AC18" s="212"/>
      <c r="AD18" s="212"/>
      <c r="AE18" s="212"/>
      <c r="AF18" s="212"/>
      <c r="AG18" s="212" t="s">
        <v>216</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c r="A19" s="229">
        <v>6</v>
      </c>
      <c r="B19" s="230" t="s">
        <v>512</v>
      </c>
      <c r="C19" s="246" t="s">
        <v>513</v>
      </c>
      <c r="D19" s="231" t="s">
        <v>514</v>
      </c>
      <c r="E19" s="232">
        <v>1</v>
      </c>
      <c r="F19" s="233"/>
      <c r="G19" s="234">
        <f>ROUND(E19*F19,2)</f>
        <v>0</v>
      </c>
      <c r="H19" s="233"/>
      <c r="I19" s="234">
        <f>ROUND(E19*H19,2)</f>
        <v>0</v>
      </c>
      <c r="J19" s="233"/>
      <c r="K19" s="234">
        <f>ROUND(E19*J19,2)</f>
        <v>0</v>
      </c>
      <c r="L19" s="234">
        <v>21</v>
      </c>
      <c r="M19" s="234">
        <f>G19*(1+L19/100)</f>
        <v>0</v>
      </c>
      <c r="N19" s="234">
        <v>0</v>
      </c>
      <c r="O19" s="234">
        <f>ROUND(E19*N19,2)</f>
        <v>0</v>
      </c>
      <c r="P19" s="234">
        <v>0</v>
      </c>
      <c r="Q19" s="234">
        <f>ROUND(E19*P19,2)</f>
        <v>0</v>
      </c>
      <c r="R19" s="234"/>
      <c r="S19" s="234" t="s">
        <v>268</v>
      </c>
      <c r="T19" s="235" t="s">
        <v>184</v>
      </c>
      <c r="U19" s="221">
        <v>0</v>
      </c>
      <c r="V19" s="221">
        <f>ROUND(E19*U19,2)</f>
        <v>0</v>
      </c>
      <c r="W19" s="221"/>
      <c r="X19" s="221" t="s">
        <v>215</v>
      </c>
      <c r="Y19" s="212"/>
      <c r="Z19" s="212"/>
      <c r="AA19" s="212"/>
      <c r="AB19" s="212"/>
      <c r="AC19" s="212"/>
      <c r="AD19" s="212"/>
      <c r="AE19" s="212"/>
      <c r="AF19" s="212"/>
      <c r="AG19" s="212" t="s">
        <v>216</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c r="A20" s="3"/>
      <c r="B20" s="4"/>
      <c r="C20" s="247"/>
      <c r="D20" s="6"/>
      <c r="E20" s="3"/>
      <c r="F20" s="3"/>
      <c r="G20" s="3"/>
      <c r="H20" s="3"/>
      <c r="I20" s="3"/>
      <c r="J20" s="3"/>
      <c r="K20" s="3"/>
      <c r="L20" s="3"/>
      <c r="M20" s="3"/>
      <c r="N20" s="3"/>
      <c r="O20" s="3"/>
      <c r="P20" s="3"/>
      <c r="Q20" s="3"/>
      <c r="R20" s="3"/>
      <c r="S20" s="3"/>
      <c r="T20" s="3"/>
      <c r="U20" s="3"/>
      <c r="V20" s="3"/>
      <c r="W20" s="3"/>
      <c r="X20" s="3"/>
      <c r="AE20">
        <v>15</v>
      </c>
      <c r="AF20">
        <v>21</v>
      </c>
      <c r="AG20" t="s">
        <v>165</v>
      </c>
    </row>
    <row r="21" spans="1:60">
      <c r="A21" s="215"/>
      <c r="B21" s="216" t="s">
        <v>29</v>
      </c>
      <c r="C21" s="248"/>
      <c r="D21" s="217"/>
      <c r="E21" s="218"/>
      <c r="F21" s="218"/>
      <c r="G21" s="243">
        <f>G8</f>
        <v>0</v>
      </c>
      <c r="H21" s="3"/>
      <c r="I21" s="3"/>
      <c r="J21" s="3"/>
      <c r="K21" s="3"/>
      <c r="L21" s="3"/>
      <c r="M21" s="3"/>
      <c r="N21" s="3"/>
      <c r="O21" s="3"/>
      <c r="P21" s="3"/>
      <c r="Q21" s="3"/>
      <c r="R21" s="3"/>
      <c r="S21" s="3"/>
      <c r="T21" s="3"/>
      <c r="U21" s="3"/>
      <c r="V21" s="3"/>
      <c r="W21" s="3"/>
      <c r="X21" s="3"/>
      <c r="AE21">
        <f>SUMIF(L7:L19,AE20,G7:G19)</f>
        <v>0</v>
      </c>
      <c r="AF21">
        <f>SUMIF(L7:L19,AF20,G7:G19)</f>
        <v>0</v>
      </c>
      <c r="AG21" t="s">
        <v>208</v>
      </c>
    </row>
    <row r="22" spans="1:60">
      <c r="C22" s="249"/>
      <c r="D22" s="10"/>
      <c r="AG22" t="s">
        <v>209</v>
      </c>
    </row>
    <row r="23" spans="1:60">
      <c r="D23" s="10"/>
    </row>
    <row r="24" spans="1:60">
      <c r="D24" s="10"/>
    </row>
    <row r="25" spans="1:60">
      <c r="D25" s="10"/>
    </row>
    <row r="26" spans="1:60">
      <c r="D26" s="10"/>
    </row>
    <row r="27" spans="1:60">
      <c r="D27" s="10"/>
    </row>
    <row r="28" spans="1:60">
      <c r="D28" s="10"/>
    </row>
    <row r="29" spans="1:60">
      <c r="D29" s="10"/>
    </row>
    <row r="30" spans="1:60">
      <c r="D30" s="10"/>
    </row>
    <row r="31" spans="1:60">
      <c r="D31" s="10"/>
    </row>
    <row r="32" spans="1:60">
      <c r="D32" s="10"/>
    </row>
    <row r="33" spans="4:4">
      <c r="D33" s="10"/>
    </row>
    <row r="34" spans="4:4">
      <c r="D34" s="10"/>
    </row>
    <row r="35" spans="4:4">
      <c r="D35" s="10"/>
    </row>
    <row r="36" spans="4:4">
      <c r="D36" s="10"/>
    </row>
    <row r="37" spans="4:4">
      <c r="D37" s="10"/>
    </row>
    <row r="38" spans="4:4">
      <c r="D38" s="10"/>
    </row>
    <row r="39" spans="4:4">
      <c r="D39" s="10"/>
    </row>
    <row r="40" spans="4:4">
      <c r="D40" s="10"/>
    </row>
    <row r="41" spans="4:4">
      <c r="D41" s="10"/>
    </row>
    <row r="42" spans="4:4">
      <c r="D42" s="10"/>
    </row>
    <row r="43" spans="4:4">
      <c r="D43" s="10"/>
    </row>
    <row r="44" spans="4:4">
      <c r="D44" s="10"/>
    </row>
    <row r="45" spans="4:4">
      <c r="D45" s="10"/>
    </row>
    <row r="46" spans="4:4">
      <c r="D46" s="10"/>
    </row>
    <row r="47" spans="4:4">
      <c r="D47" s="10"/>
    </row>
    <row r="48" spans="4:4">
      <c r="D48" s="10"/>
    </row>
    <row r="49" spans="4:4">
      <c r="D49" s="10"/>
    </row>
    <row r="50" spans="4:4">
      <c r="D50" s="10"/>
    </row>
    <row r="51" spans="4:4">
      <c r="D51" s="10"/>
    </row>
    <row r="52" spans="4:4">
      <c r="D52" s="10"/>
    </row>
    <row r="53" spans="4:4">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row r="63" spans="4:4">
      <c r="D63" s="10"/>
    </row>
    <row r="64" spans="4:4">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C71F" sheet="1"/>
  <mergeCells count="9">
    <mergeCell ref="C14:G14"/>
    <mergeCell ref="C16:G16"/>
    <mergeCell ref="C17:G17"/>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58</vt:i4>
      </vt:variant>
    </vt:vector>
  </HeadingPairs>
  <TitlesOfParts>
    <vt:vector size="67" baseType="lpstr">
      <vt:lpstr>Pokyny pro vyplnění</vt:lpstr>
      <vt:lpstr>Stavba</vt:lpstr>
      <vt:lpstr>VzorPolozky</vt:lpstr>
      <vt:lpstr>00 01 Naklady</vt:lpstr>
      <vt:lpstr>SO 01 01 Pol</vt:lpstr>
      <vt:lpstr>SO 02 01 Pol</vt:lpstr>
      <vt:lpstr>SO 03 01 Pol</vt:lpstr>
      <vt:lpstr>SO 03 02 Pol</vt:lpstr>
      <vt:lpstr>SO 04 01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01 Naklady'!Názvy_tisku</vt:lpstr>
      <vt:lpstr>'SO 01 01 Pol'!Názvy_tisku</vt:lpstr>
      <vt:lpstr>'SO 02 01 Pol'!Názvy_tisku</vt:lpstr>
      <vt:lpstr>'SO 03 01 Pol'!Názvy_tisku</vt:lpstr>
      <vt:lpstr>'SO 03 02 Pol'!Názvy_tisku</vt:lpstr>
      <vt:lpstr>'SO 04 01 Pol'!Názvy_tisku</vt:lpstr>
      <vt:lpstr>oadresa</vt:lpstr>
      <vt:lpstr>Stavba!Objednatel</vt:lpstr>
      <vt:lpstr>Stavba!Objekt</vt:lpstr>
      <vt:lpstr>'00 01 Naklady'!Oblast_tisku</vt:lpstr>
      <vt:lpstr>'SO 01 01 Pol'!Oblast_tisku</vt:lpstr>
      <vt:lpstr>'SO 02 01 Pol'!Oblast_tisku</vt:lpstr>
      <vt:lpstr>'SO 03 01 Pol'!Oblast_tisku</vt:lpstr>
      <vt:lpstr>'SO 03 02 Pol'!Oblast_tisku</vt:lpstr>
      <vt:lpstr>'SO 04 01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Ejdy</dc:creator>
  <cp:lastModifiedBy>Ejdy</cp:lastModifiedBy>
  <cp:lastPrinted>2019-03-19T12:27:02Z</cp:lastPrinted>
  <dcterms:created xsi:type="dcterms:W3CDTF">2009-04-08T07:15:50Z</dcterms:created>
  <dcterms:modified xsi:type="dcterms:W3CDTF">2020-05-26T19:29:49Z</dcterms:modified>
</cp:coreProperties>
</file>