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filterPrivacy="1"/>
  <bookViews>
    <workbookView xWindow="3375" yWindow="2865" windowWidth="23475" windowHeight="12645" activeTab="0"/>
  </bookViews>
  <sheets>
    <sheet name="Rekapitulace stavby" sheetId="1" r:id="rId1"/>
    <sheet name="Náhrada řadiče SSZ..." sheetId="2" r:id="rId2"/>
    <sheet name="PS1 - Náhrada žárovkových..." sheetId="3" r:id="rId3"/>
  </sheets>
  <definedNames>
    <definedName name="_xlnm._FilterDatabase" localSheetId="1" hidden="1">'Náhrada řadiče SSZ...'!$C$116:$K$193</definedName>
    <definedName name="_xlnm._FilterDatabase" localSheetId="2" hidden="1">'PS1 - Náhrada žárovkových...'!$C$117:$K$193</definedName>
    <definedName name="_xlnm.Print_Area" localSheetId="1">'Náhrada řadiče SSZ...'!$C$82:$J$100,'Náhrada řadiče SSZ...'!$C$106:$J$193</definedName>
    <definedName name="_xlnm.Print_Area" localSheetId="2">'PS1 - Náhrada žárovkových...'!$C$82:$J$99,'PS1 - Náhrada žárovkových...'!$C$105:$J$193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'Náhrada řadiče SSZ...'!$116:$116</definedName>
    <definedName name="_xlnm.Print_Titles" localSheetId="2">'PS1 - Náhrada žárovkových...'!$117:$117</definedName>
  </definedNames>
  <calcPr calcId="191029"/>
</workbook>
</file>

<file path=xl/sharedStrings.xml><?xml version="1.0" encoding="utf-8"?>
<sst xmlns="http://schemas.openxmlformats.org/spreadsheetml/2006/main" count="1726" uniqueCount="292">
  <si>
    <t>Export Komplet</t>
  </si>
  <si>
    <t/>
  </si>
  <si>
    <t>2.0</t>
  </si>
  <si>
    <t>False</t>
  </si>
  <si>
    <t>{4487d2e9-a670-43b6-bce0-7f406dcdaf19}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</si>
  <si>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</si>
  <si>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</si>
  <si>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</si>
  <si>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</si>
  <si>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</si>
  <si>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</si>
  <si>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</si>
  <si>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</si>
  <si>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</si>
  <si>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KVIR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</si>
  <si>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</si>
  <si>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</si>
  <si>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Náhrada řadiče SSZ a žárovkových zdrojů Otrokovice, silnice I/49 x I/55 (Kvítkovice)</t>
  </si>
  <si>
    <t>KSO:</t>
  </si>
  <si>
    <t>CC-CZ:</t>
  </si>
  <si>
    <t>Místo:</t>
  </si>
  <si>
    <t>Otrokovice</t>
  </si>
  <si>
    <t>Datum:</t>
  </si>
  <si>
    <t>Zadavatel:</t>
  </si>
  <si>
    <t>IČ:</t>
  </si>
  <si>
    <t>25582259</t>
  </si>
  <si>
    <t>Technické služby Otrokovice s.r.o.</t>
  </si>
  <si>
    <t>DIČ:</t>
  </si>
  <si>
    <t>CZ25582259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</si>
  <si>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</si>
  <si>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</si>
  <si>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</si>
  <si>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</si>
  <si>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</si>
  <si>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</si>
  <si>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</si>
  <si>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</si>
  <si>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</si>
  <si>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</si>
  <si>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</si>
  <si>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</si>
  <si>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</si>
  <si>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</si>
  <si>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</si>
  <si>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</si>
  <si>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</si>
  <si>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</si>
  <si>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</si>
  <si>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</si>
  <si>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</si>
  <si>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</si>
  <si>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</si>
  <si>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</si>
  <si>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</si>
  <si>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</si>
  <si>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</si>
  <si>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</si>
  <si>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</si>
  <si>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</si>
  <si>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</si>
  <si>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</si>
  <si>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</si>
  <si>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</si>
  <si>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</si>
  <si>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</si>
  <si>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</si>
  <si>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</si>
  <si>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</si>
  <si>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</si>
  <si>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</si>
  <si>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</si>
  <si>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</si>
  <si>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</si>
  <si>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</si>
  <si>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</si>
  <si>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</si>
  <si>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</si>
  <si>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</si>
  <si>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</si>
  <si>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</si>
  <si>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</si>
  <si>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</si>
  <si>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PS1</t>
  </si>
  <si>
    <t>Náhrada žárovkových zdrojů za LED 40V</t>
  </si>
  <si>
    <t>{131fc678-5767-426b-ae67-4f9648f97670}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</si>
  <si>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</si>
  <si>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</si>
  <si>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</si>
  <si>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</si>
  <si>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</si>
  <si>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</si>
  <si>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</si>
  <si>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M - Práce a dodávky M</t>
  </si>
  <si>
    <t xml:space="preserve">    21-M - Elektromontáže</t>
  </si>
  <si>
    <t xml:space="preserve">    22-M - Montáže sděl. a zabezp. zařízení</t>
  </si>
  <si>
    <t>VRN - Vedlejší rozpočtové náklady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</si>
  <si>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</si>
  <si>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</si>
  <si>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</si>
  <si>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</si>
  <si>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</si>
  <si>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</si>
  <si>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</si>
  <si>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</si>
  <si>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</si>
  <si>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</si>
  <si>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</si>
  <si>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</si>
  <si>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</si>
  <si>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</si>
  <si>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</si>
  <si>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</si>
  <si>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</si>
  <si>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</si>
  <si>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21-M</t>
  </si>
  <si>
    <t>Elektromontáže</t>
  </si>
  <si>
    <t>K</t>
  </si>
  <si>
    <t>210100003</t>
  </si>
  <si>
    <t>Ukončení vodičů v rozváděči nebo na přístroji včetně zapojení průřezu žíly do 16 mm2</t>
  </si>
  <si>
    <t>kus</t>
  </si>
  <si>
    <t>-371056</t>
  </si>
  <si>
    <t>PP</t>
  </si>
  <si>
    <t>Ukončení vodičů izolovaných s označením a zapojením v rozváděči nebo na přístroji průřezu žíly do 16 mm2</t>
  </si>
  <si>
    <t>VV</t>
  </si>
  <si>
    <t>Schematický kabelový plán SSZ</t>
  </si>
  <si>
    <t>Napájení SSZ</t>
  </si>
  <si>
    <t>- ukončení kabelu NYY-J 4x10 - počet vodičů určen přímo:</t>
  </si>
  <si>
    <t>4*1</t>
  </si>
  <si>
    <t>22-M</t>
  </si>
  <si>
    <t>Montáže sděl. a zabezp. zařízení</t>
  </si>
  <si>
    <t>220061701</t>
  </si>
  <si>
    <t>Zatažení kabelu do objektu do 9 kg/m</t>
  </si>
  <si>
    <t>m</t>
  </si>
  <si>
    <t>64</t>
  </si>
  <si>
    <t>-1048499470</t>
  </si>
  <si>
    <t>Zatažení kabelu do objektu včetně vyčištění přístupu do objektu, odvinutí a zatažení kabelu do objektu do 9 kg/m</t>
  </si>
  <si>
    <t>- zatažení kabelů do řadiče SSZ</t>
  </si>
  <si>
    <t>8+11+1+1</t>
  </si>
  <si>
    <t>Součet</t>
  </si>
  <si>
    <t>4</t>
  </si>
  <si>
    <t>220111741</t>
  </si>
  <si>
    <t>Montáž svorka rozpojovací zkušební</t>
  </si>
  <si>
    <t>2027512817</t>
  </si>
  <si>
    <t>Montáž svorky rozpojovací včetně montáže skříňky pro svorku, úpravy zemniče pro připojení svorky, očíslování zemniče zkušební</t>
  </si>
  <si>
    <t>Schéma doplňujícího ochranného pospojování SSZ</t>
  </si>
  <si>
    <t>220300152</t>
  </si>
  <si>
    <t>Montáž forma pro kabel TCEKE, TCEKES 5 XN délky do 0,5 m</t>
  </si>
  <si>
    <t>1941910373</t>
  </si>
  <si>
    <t>Montáž formy pro kabely TCEKE, TCEKES včetně odstranění pláště na jednom konci kabelu, odnitkování a vyšití formy, očištění konců žil a prozvonění, zaletování formy na špičky nebo zapojení pod šroubky do délky 0,5 m kabelu 5 XN</t>
  </si>
  <si>
    <t>- ukončení kabelů NYY-J 12x1,5</t>
  </si>
  <si>
    <t>3*2</t>
  </si>
  <si>
    <t>5</t>
  </si>
  <si>
    <t>220300153</t>
  </si>
  <si>
    <t>Montáž forma pro kabel TCEKE, TCEKES 10 XN délky do 0,5 m</t>
  </si>
  <si>
    <t>1713030045</t>
  </si>
  <si>
    <t>Montáž formy pro kabely TCEKE, TCEKES včetně odstranění pláště na jednom konci kabelu, odnitkování a vyšití formy, očištění konců žil a prozvonění, zaletování formy na špičky nebo zapojení pod šroubky do délky 0,5 m kabelu 10 XN</t>
  </si>
  <si>
    <t>- ukončení kabelů NYY-J 24x1,5</t>
  </si>
  <si>
    <t>8*2</t>
  </si>
  <si>
    <t>6</t>
  </si>
  <si>
    <t>-1776138519</t>
  </si>
  <si>
    <t>SO401 - v.č. 3 - Schematický kabelový plán SSZ</t>
  </si>
  <si>
    <t>- ukončení kabelů NYY-J 37x1,5</t>
  </si>
  <si>
    <t>2*2</t>
  </si>
  <si>
    <t>7</t>
  </si>
  <si>
    <t>220300451</t>
  </si>
  <si>
    <t>Montáž forma pro kabely TCEKE, TCEKFY, TCEKY, TCEKEZE, TCEKEY do 2 P 1,0</t>
  </si>
  <si>
    <t>-156772561</t>
  </si>
  <si>
    <t>Montáž formy pro kabely TCEKE, TCEKFY, TCEKY, TCEKEZE, TCEKEY včetně odstranění pláště, zhotovení vodní zábrany, zformování a konečné úpravy kabelu na kabelu do 2 P 1,0</t>
  </si>
  <si>
    <t>- forma na kabelech TCEKFE 1P 1,0 k indukčním smyčkám</t>
  </si>
  <si>
    <t>1*11+1</t>
  </si>
  <si>
    <t>8</t>
  </si>
  <si>
    <t>220960182-D</t>
  </si>
  <si>
    <t>Montáž řadiče přes šest světelných skupin</t>
  </si>
  <si>
    <t>976644927</t>
  </si>
  <si>
    <t>Demontáž řadiče včetně usazení, zatažení kabelů do řadiče, připojení uzemnění přes šest světelných skupin</t>
  </si>
  <si>
    <t xml:space="preserve"> Situace SSZ</t>
  </si>
  <si>
    <t>9</t>
  </si>
  <si>
    <t>220960182</t>
  </si>
  <si>
    <t>-2005641669</t>
  </si>
  <si>
    <t>Montáž řadiče včetně usazení, zatažení kabelů do řadiče, připojení uzemnění přes šest světelných skupin</t>
  </si>
  <si>
    <t>- dodávka řadiče - přímo zadané:</t>
  </si>
  <si>
    <t>10</t>
  </si>
  <si>
    <t>404611201R</t>
  </si>
  <si>
    <t>Mikroprocesorový řadič</t>
  </si>
  <si>
    <t>256</t>
  </si>
  <si>
    <t>-1715495149</t>
  </si>
  <si>
    <t>11</t>
  </si>
  <si>
    <t>220960311</t>
  </si>
  <si>
    <t>Komplexní vyzkoušení křižovatky s MR řadičem před uvedením zařízení do provozu do 5 signál skupin</t>
  </si>
  <si>
    <t>-320150770</t>
  </si>
  <si>
    <t>Komplexní vyzkoušení křižovatky s mikroprocesorovým řadičem MR před uvedením zařízení do provozu do pěti signálních skupin</t>
  </si>
  <si>
    <t>Skupiny VA, VE, ZVA1, ZVA2, VJ</t>
  </si>
  <si>
    <t>12</t>
  </si>
  <si>
    <t>404611402</t>
  </si>
  <si>
    <t>Převedení dopravního řešení do SW řadiče</t>
  </si>
  <si>
    <t>1635977557</t>
  </si>
  <si>
    <t>13</t>
  </si>
  <si>
    <t>220960312</t>
  </si>
  <si>
    <t>Komplexní vyzkoušení křižovatky s MRřadičem před uvedením zař do provozu za každých dalších 5 skupin</t>
  </si>
  <si>
    <t>-923691123</t>
  </si>
  <si>
    <t>Komplexní vyzkoušení křižovatky s mikroprocesorovým řadičem MR před uvedením zařízení do provozu za každých dalších pět signálních skupin</t>
  </si>
  <si>
    <t>Situace SSZ</t>
  </si>
  <si>
    <t>Skupiny ,  VF, VG, VH, VB, VC, VD, VK, VL, ZVL1, ZVL2,PA, PB,PC,PD,PJ,PK</t>
  </si>
  <si>
    <t>VRN</t>
  </si>
  <si>
    <t>Vedlejší rozpočtové náklady</t>
  </si>
  <si>
    <t>VRN8</t>
  </si>
  <si>
    <t>Přesun stavebních kapacit</t>
  </si>
  <si>
    <t>14</t>
  </si>
  <si>
    <t>081103000</t>
  </si>
  <si>
    <t>Denní doprava pracovníků na pracoviště</t>
  </si>
  <si>
    <t>…</t>
  </si>
  <si>
    <t>1024</t>
  </si>
  <si>
    <t>-790125907</t>
  </si>
  <si>
    <t>Objekt:</t>
  </si>
  <si>
    <t>PS1 - Náhrada žárovkových zdrojů za LED 40V</t>
  </si>
  <si>
    <t>404611001</t>
  </si>
  <si>
    <t>Symbol stojící chodec</t>
  </si>
  <si>
    <t>-618194846</t>
  </si>
  <si>
    <t>404611002</t>
  </si>
  <si>
    <t>Symbol kráčející chodec</t>
  </si>
  <si>
    <t>2083572309</t>
  </si>
  <si>
    <t>16</t>
  </si>
  <si>
    <t>404611007</t>
  </si>
  <si>
    <t>Symbol šipka plná</t>
  </si>
  <si>
    <t>1289506372</t>
  </si>
  <si>
    <t>18</t>
  </si>
  <si>
    <t>404611013</t>
  </si>
  <si>
    <t>Symbol šipka obrysová</t>
  </si>
  <si>
    <t>383219607</t>
  </si>
  <si>
    <t>36</t>
  </si>
  <si>
    <t>220960091</t>
  </si>
  <si>
    <t>Smontování dopravního návěstidla včetně sestavení návěstidla s elektrickým propojením, montáže upevňovací konzoly pro upevnění na stožár nebo montáže nosiče pro upevnění na výložník jednokomorového pro montáž na stožár</t>
  </si>
  <si>
    <t>-370891895</t>
  </si>
  <si>
    <t>220960091-D</t>
  </si>
  <si>
    <t>Demontáž - Smontování dopravního návěstidla včetně sestavení návěstidla s elektrickým propojením, montáže upevňovací konzoly pro upevnění na stožár nebo montáže nosiče pro upevnění na výložník jednokomorového pro montáž na stožár</t>
  </si>
  <si>
    <t>-445233649</t>
  </si>
  <si>
    <t>220960096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</si>
  <si>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</si>
  <si>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-551821589</t>
  </si>
  <si>
    <t>220960096-D</t>
  </si>
  <si>
    <t>Demontáž - Smontování dopravního návěstidla včetně sestavení návěstidla s elektrickým propojením, montáže upevňovací konzoly pro upevnění na stožár nebo montáže nosiče pro upevnění na výložník dvoukomorového pro montáž na stožár</t>
  </si>
  <si>
    <t>-2053207489</t>
  </si>
  <si>
    <t>220960101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</si>
  <si>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</si>
  <si>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1974449718</t>
  </si>
  <si>
    <t>220960101-D</t>
  </si>
  <si>
    <t>Demontáž - Smontování dopravního návěstidla včetně sestavení návěstidla s elektrickým propojením, montáže upevňovací konzoly pro upevnění na stožár nebo montáže nosiče pro upevnění na výložník tříkomorového pro montáž na stožár</t>
  </si>
  <si>
    <t>-1858567589</t>
  </si>
  <si>
    <t>00008</t>
  </si>
  <si>
    <t xml:space="preserve">LED vložka červená, průměr 200mm, napájecí napětí do 50V, příkon do 18W se stmíváním,včetně těsnění
</t>
  </si>
  <si>
    <t>1032647502</t>
  </si>
  <si>
    <t xml:space="preserve">LED vložka červená, průměr 200mm, napájecí napětí do 50V, příkon do 18W se stmíváním.
</t>
  </si>
  <si>
    <t>23</t>
  </si>
  <si>
    <t>00009</t>
  </si>
  <si>
    <t xml:space="preserve">LED vložka žlutá, průměr 200mm, pro napájecí napětí do 50V a příkonem do 18W se stmíváním, včetně těsnění
</t>
  </si>
  <si>
    <t>661299966</t>
  </si>
  <si>
    <t xml:space="preserve">LED vložka žlutá, průměr 200mm, pro napájecí napětí do 50V a příkonem do 18W se stmíváním.
</t>
  </si>
  <si>
    <t>24</t>
  </si>
  <si>
    <t>00010</t>
  </si>
  <si>
    <t xml:space="preserve">LED vložka zelená, průměr 200mm, napájecí napětí do 50V, příkon do 18W se stmíváním, včetně těsnění
</t>
  </si>
  <si>
    <t>1684412893</t>
  </si>
  <si>
    <t xml:space="preserve">LED vložka zelená, průměr 200mm, napájecí napětí do 50V, příkon do 18W se stmíváním.
</t>
  </si>
  <si>
    <t>32</t>
  </si>
  <si>
    <t>220960102</t>
  </si>
  <si>
    <t>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</si>
  <si>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3742387</t>
  </si>
  <si>
    <t>220960102-D</t>
  </si>
  <si>
    <t>Demontáž - 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</si>
  <si>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1401911586</t>
  </si>
  <si>
    <t>00012</t>
  </si>
  <si>
    <t xml:space="preserve">LED vložka  červená průměr 300, napájecí napětí do 50V, příkon do 18W se stmíváním, včetně těsnění
</t>
  </si>
  <si>
    <t>1134419405</t>
  </si>
  <si>
    <t xml:space="preserve">LED vložka  červená průměr 300, napájecí napětí do 50V, příkon do 18W se stmíváním.
</t>
  </si>
  <si>
    <t>17</t>
  </si>
  <si>
    <t>220960113-D</t>
  </si>
  <si>
    <t>Montáž signalizačního zařízení pro nevidomé na návěstidlo</t>
  </si>
  <si>
    <t>1168535458</t>
  </si>
  <si>
    <t>Demontáž signalizačního zařízení pro nevidomé na návěstidlo</t>
  </si>
  <si>
    <t>220960113</t>
  </si>
  <si>
    <t>1146468095</t>
  </si>
  <si>
    <t>Sitace SSZ</t>
  </si>
  <si>
    <t>19</t>
  </si>
  <si>
    <t>404611515</t>
  </si>
  <si>
    <t>Akustická signalizace pro nevidomé (20-50V, AC,DC)</t>
  </si>
  <si>
    <t>381013254</t>
  </si>
  <si>
    <t>20</t>
  </si>
  <si>
    <t>220960134</t>
  </si>
  <si>
    <t>Zapojení stožárové svorkovnice do 34 žil</t>
  </si>
  <si>
    <t>228074931</t>
  </si>
  <si>
    <t xml:space="preserve">Ing. Luděk Obrdlík </t>
  </si>
  <si>
    <t xml:space="preserve">Ing. Luděk Obrdlík  </t>
  </si>
  <si>
    <t>CZ5512171203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</si>
</sst>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>
      <selection activeCell="E11" sqref="E1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188" t="s">
        <v>5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R5" s="19"/>
      <c r="BE5" s="216" t="s">
        <v>15</v>
      </c>
      <c r="BS5" s="16" t="s">
        <v>6</v>
      </c>
    </row>
    <row r="6" spans="2:71" ht="36.95" customHeight="1">
      <c r="B6" s="19"/>
      <c r="D6" s="25" t="s">
        <v>16</v>
      </c>
      <c r="K6" s="220" t="s">
        <v>17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R6" s="19"/>
      <c r="BE6" s="217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7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187">
        <v>45033</v>
      </c>
      <c r="AR8" s="19"/>
      <c r="BE8" s="217"/>
      <c r="BS8" s="16" t="s">
        <v>6</v>
      </c>
    </row>
    <row r="9" spans="2:71" ht="14.45" customHeight="1">
      <c r="B9" s="19"/>
      <c r="AR9" s="19"/>
      <c r="BE9" s="217"/>
      <c r="BS9" s="16" t="s">
        <v>6</v>
      </c>
    </row>
    <row r="10" spans="2:71" ht="12" customHeight="1">
      <c r="B10" s="19"/>
      <c r="D10" s="26" t="s">
        <v>23</v>
      </c>
      <c r="AK10" s="26" t="s">
        <v>24</v>
      </c>
      <c r="AN10" s="24" t="s">
        <v>25</v>
      </c>
      <c r="AR10" s="19"/>
      <c r="BE10" s="217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28</v>
      </c>
      <c r="AR11" s="19"/>
      <c r="BE11" s="217"/>
      <c r="BS11" s="16" t="s">
        <v>6</v>
      </c>
    </row>
    <row r="12" spans="2:71" ht="6.95" customHeight="1">
      <c r="B12" s="19"/>
      <c r="AR12" s="19"/>
      <c r="BE12" s="217"/>
      <c r="BS12" s="16" t="s">
        <v>6</v>
      </c>
    </row>
    <row r="13" spans="2:71" ht="12" customHeight="1">
      <c r="B13" s="19"/>
      <c r="D13" s="26" t="s">
        <v>29</v>
      </c>
      <c r="AK13" s="26" t="s">
        <v>24</v>
      </c>
      <c r="AN13" s="28" t="s">
        <v>30</v>
      </c>
      <c r="AR13" s="19"/>
      <c r="BE13" s="217"/>
      <c r="BS13" s="16" t="s">
        <v>6</v>
      </c>
    </row>
    <row r="14" spans="2:71" ht="12.75">
      <c r="B14" s="19"/>
      <c r="E14" s="221" t="s">
        <v>30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6" t="s">
        <v>27</v>
      </c>
      <c r="AN14" s="28" t="s">
        <v>30</v>
      </c>
      <c r="AR14" s="19"/>
      <c r="BE14" s="217"/>
      <c r="BS14" s="16" t="s">
        <v>6</v>
      </c>
    </row>
    <row r="15" spans="2:71" ht="6.95" customHeight="1">
      <c r="B15" s="19"/>
      <c r="AR15" s="19"/>
      <c r="BE15" s="217"/>
      <c r="BS15" s="16" t="s">
        <v>3</v>
      </c>
    </row>
    <row r="16" spans="2:71" ht="12" customHeight="1">
      <c r="B16" s="19"/>
      <c r="D16" s="26" t="s">
        <v>31</v>
      </c>
      <c r="AK16" s="26" t="s">
        <v>24</v>
      </c>
      <c r="AN16" s="24">
        <v>63367271</v>
      </c>
      <c r="AR16" s="19"/>
      <c r="BE16" s="217"/>
      <c r="BS16" s="16" t="s">
        <v>3</v>
      </c>
    </row>
    <row r="17" spans="2:71" ht="18.4" customHeight="1">
      <c r="B17" s="19"/>
      <c r="E17" s="24" t="s">
        <v>289</v>
      </c>
      <c r="AK17" s="26" t="s">
        <v>27</v>
      </c>
      <c r="AN17" s="24" t="s">
        <v>291</v>
      </c>
      <c r="AR17" s="19"/>
      <c r="BE17" s="217"/>
      <c r="BS17" s="16" t="s">
        <v>32</v>
      </c>
    </row>
    <row r="18" spans="2:71" ht="6.95" customHeight="1">
      <c r="B18" s="19"/>
      <c r="AR18" s="19"/>
      <c r="BE18" s="217"/>
      <c r="BS18" s="16" t="s">
        <v>6</v>
      </c>
    </row>
    <row r="19" spans="2:71" ht="12" customHeight="1">
      <c r="B19" s="19"/>
      <c r="D19" s="26" t="s">
        <v>33</v>
      </c>
      <c r="AK19" s="26" t="s">
        <v>24</v>
      </c>
      <c r="AN19" s="24" t="s">
        <v>1</v>
      </c>
      <c r="AR19" s="19"/>
      <c r="BE19" s="217"/>
      <c r="BS19" s="16" t="s">
        <v>6</v>
      </c>
    </row>
    <row r="20" spans="2:71" ht="18.4" customHeight="1">
      <c r="B20" s="19"/>
      <c r="E20" s="24" t="s">
        <v>290</v>
      </c>
      <c r="AK20" s="26" t="s">
        <v>27</v>
      </c>
      <c r="AN20" s="24" t="s">
        <v>1</v>
      </c>
      <c r="AR20" s="19"/>
      <c r="BE20" s="217"/>
      <c r="BS20" s="16" t="s">
        <v>32</v>
      </c>
    </row>
    <row r="21" spans="2:57" ht="6.95" customHeight="1">
      <c r="B21" s="19"/>
      <c r="AR21" s="19"/>
      <c r="BE21" s="217"/>
    </row>
    <row r="22" spans="2:57" ht="12" customHeight="1">
      <c r="B22" s="19"/>
      <c r="D22" s="26" t="s">
        <v>34</v>
      </c>
      <c r="AR22" s="19"/>
      <c r="BE22" s="217"/>
    </row>
    <row r="23" spans="2:57" ht="16.5" customHeight="1">
      <c r="B23" s="19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9"/>
      <c r="BE23" s="217"/>
    </row>
    <row r="24" spans="2:57" ht="6.95" customHeight="1">
      <c r="B24" s="19"/>
      <c r="AR24" s="19"/>
      <c r="BE24" s="217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7"/>
    </row>
    <row r="26" spans="2:57" s="1" customFormat="1" ht="25.9" customHeight="1">
      <c r="B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4">
        <f>ROUND(AG94,2)</f>
        <v>0</v>
      </c>
      <c r="AL26" s="225"/>
      <c r="AM26" s="225"/>
      <c r="AN26" s="225"/>
      <c r="AO26" s="225"/>
      <c r="AR26" s="31"/>
      <c r="BE26" s="217"/>
    </row>
    <row r="27" spans="2:57" s="1" customFormat="1" ht="6.95" customHeight="1">
      <c r="B27" s="31"/>
      <c r="AR27" s="31"/>
      <c r="BE27" s="217"/>
    </row>
    <row r="28" spans="2:57" s="1" customFormat="1" ht="12.75">
      <c r="B28" s="31"/>
      <c r="L28" s="226" t="s">
        <v>36</v>
      </c>
      <c r="M28" s="226"/>
      <c r="N28" s="226"/>
      <c r="O28" s="226"/>
      <c r="P28" s="226"/>
      <c r="W28" s="226" t="s">
        <v>37</v>
      </c>
      <c r="X28" s="226"/>
      <c r="Y28" s="226"/>
      <c r="Z28" s="226"/>
      <c r="AA28" s="226"/>
      <c r="AB28" s="226"/>
      <c r="AC28" s="226"/>
      <c r="AD28" s="226"/>
      <c r="AE28" s="226"/>
      <c r="AK28" s="226" t="s">
        <v>38</v>
      </c>
      <c r="AL28" s="226"/>
      <c r="AM28" s="226"/>
      <c r="AN28" s="226"/>
      <c r="AO28" s="226"/>
      <c r="AR28" s="31"/>
      <c r="BE28" s="217"/>
    </row>
    <row r="29" spans="2:57" s="2" customFormat="1" ht="14.45" customHeight="1">
      <c r="B29" s="35"/>
      <c r="D29" s="26" t="s">
        <v>39</v>
      </c>
      <c r="F29" s="26" t="s">
        <v>40</v>
      </c>
      <c r="L29" s="211">
        <v>0.21</v>
      </c>
      <c r="M29" s="210"/>
      <c r="N29" s="210"/>
      <c r="O29" s="210"/>
      <c r="P29" s="210"/>
      <c r="W29" s="209">
        <f>ROUND(AZ94,2)</f>
        <v>0</v>
      </c>
      <c r="X29" s="210"/>
      <c r="Y29" s="210"/>
      <c r="Z29" s="210"/>
      <c r="AA29" s="210"/>
      <c r="AB29" s="210"/>
      <c r="AC29" s="210"/>
      <c r="AD29" s="210"/>
      <c r="AE29" s="210"/>
      <c r="AK29" s="209">
        <f>ROUND(AV94,2)</f>
        <v>0</v>
      </c>
      <c r="AL29" s="210"/>
      <c r="AM29" s="210"/>
      <c r="AN29" s="210"/>
      <c r="AO29" s="210"/>
      <c r="AR29" s="35"/>
      <c r="BE29" s="218"/>
    </row>
    <row r="30" spans="2:57" s="2" customFormat="1" ht="14.45" customHeight="1">
      <c r="B30" s="35"/>
      <c r="F30" s="26" t="s">
        <v>41</v>
      </c>
      <c r="L30" s="211">
        <v>0.15</v>
      </c>
      <c r="M30" s="210"/>
      <c r="N30" s="210"/>
      <c r="O30" s="210"/>
      <c r="P30" s="210"/>
      <c r="W30" s="209">
        <f>ROUND(BA94,2)</f>
        <v>0</v>
      </c>
      <c r="X30" s="210"/>
      <c r="Y30" s="210"/>
      <c r="Z30" s="210"/>
      <c r="AA30" s="210"/>
      <c r="AB30" s="210"/>
      <c r="AC30" s="210"/>
      <c r="AD30" s="210"/>
      <c r="AE30" s="210"/>
      <c r="AK30" s="209">
        <f>ROUND(AW94,2)</f>
        <v>0</v>
      </c>
      <c r="AL30" s="210"/>
      <c r="AM30" s="210"/>
      <c r="AN30" s="210"/>
      <c r="AO30" s="210"/>
      <c r="AR30" s="35"/>
      <c r="BE30" s="218"/>
    </row>
    <row r="31" spans="2:57" s="2" customFormat="1" ht="14.45" customHeight="1" hidden="1">
      <c r="B31" s="35"/>
      <c r="F31" s="26" t="s">
        <v>42</v>
      </c>
      <c r="L31" s="211">
        <v>0.21</v>
      </c>
      <c r="M31" s="210"/>
      <c r="N31" s="210"/>
      <c r="O31" s="210"/>
      <c r="P31" s="210"/>
      <c r="W31" s="209">
        <f>ROUND(BB94,2)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5"/>
      <c r="BE31" s="218"/>
    </row>
    <row r="32" spans="2:57" s="2" customFormat="1" ht="14.45" customHeight="1" hidden="1">
      <c r="B32" s="35"/>
      <c r="F32" s="26" t="s">
        <v>43</v>
      </c>
      <c r="L32" s="211">
        <v>0.15</v>
      </c>
      <c r="M32" s="210"/>
      <c r="N32" s="210"/>
      <c r="O32" s="210"/>
      <c r="P32" s="210"/>
      <c r="W32" s="209">
        <f>ROUND(BC94,2)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5"/>
      <c r="BE32" s="218"/>
    </row>
    <row r="33" spans="2:57" s="2" customFormat="1" ht="14.45" customHeight="1" hidden="1">
      <c r="B33" s="35"/>
      <c r="F33" s="26" t="s">
        <v>44</v>
      </c>
      <c r="L33" s="211">
        <v>0</v>
      </c>
      <c r="M33" s="210"/>
      <c r="N33" s="210"/>
      <c r="O33" s="210"/>
      <c r="P33" s="210"/>
      <c r="W33" s="209">
        <f>ROUND(BD94,2)</f>
        <v>0</v>
      </c>
      <c r="X33" s="210"/>
      <c r="Y33" s="210"/>
      <c r="Z33" s="210"/>
      <c r="AA33" s="210"/>
      <c r="AB33" s="210"/>
      <c r="AC33" s="210"/>
      <c r="AD33" s="210"/>
      <c r="AE33" s="210"/>
      <c r="AK33" s="209">
        <v>0</v>
      </c>
      <c r="AL33" s="210"/>
      <c r="AM33" s="210"/>
      <c r="AN33" s="210"/>
      <c r="AO33" s="210"/>
      <c r="AR33" s="35"/>
      <c r="BE33" s="218"/>
    </row>
    <row r="34" spans="2:57" s="1" customFormat="1" ht="6.95" customHeight="1">
      <c r="B34" s="31"/>
      <c r="AR34" s="31"/>
      <c r="BE34" s="217"/>
    </row>
    <row r="35" spans="2:44" s="1" customFormat="1" ht="25.9" customHeight="1">
      <c r="B35" s="31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212" t="s">
        <v>47</v>
      </c>
      <c r="Y35" s="213"/>
      <c r="Z35" s="213"/>
      <c r="AA35" s="213"/>
      <c r="AB35" s="213"/>
      <c r="AC35" s="38"/>
      <c r="AD35" s="38"/>
      <c r="AE35" s="38"/>
      <c r="AF35" s="38"/>
      <c r="AG35" s="38"/>
      <c r="AH35" s="38"/>
      <c r="AI35" s="38"/>
      <c r="AJ35" s="38"/>
      <c r="AK35" s="214">
        <f>SUM(AK26:AK33)</f>
        <v>0</v>
      </c>
      <c r="AL35" s="213"/>
      <c r="AM35" s="213"/>
      <c r="AN35" s="213"/>
      <c r="AO35" s="215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1"/>
      <c r="D60" s="4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50</v>
      </c>
      <c r="AI60" s="33"/>
      <c r="AJ60" s="33"/>
      <c r="AK60" s="33"/>
      <c r="AL60" s="33"/>
      <c r="AM60" s="42" t="s">
        <v>51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1"/>
      <c r="D64" s="40" t="s">
        <v>52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53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1"/>
      <c r="D75" s="42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50</v>
      </c>
      <c r="AI75" s="33"/>
      <c r="AJ75" s="33"/>
      <c r="AK75" s="33"/>
      <c r="AL75" s="33"/>
      <c r="AM75" s="42" t="s">
        <v>51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54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>
        <f>K5</f>
        <v>0</v>
      </c>
      <c r="AR84" s="47"/>
    </row>
    <row r="85" spans="2:44" s="4" customFormat="1" ht="36.95" customHeight="1">
      <c r="B85" s="48"/>
      <c r="C85" s="49" t="s">
        <v>16</v>
      </c>
      <c r="L85" s="200" t="str">
        <f>K6</f>
        <v>Náhrada řadiče SSZ a žárovkových zdrojů Otrokovice, silnice I/49 x I/55 (Kvítkovice)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Otrokovice</v>
      </c>
      <c r="AI87" s="26" t="s">
        <v>22</v>
      </c>
      <c r="AM87" s="202">
        <f>IF(AN8="","",AN8)</f>
        <v>45033</v>
      </c>
      <c r="AN87" s="202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23</v>
      </c>
      <c r="L89" s="3" t="str">
        <f>IF(E11="","",E11)</f>
        <v>Technické služby Otrokovice s.r.o.</v>
      </c>
      <c r="AI89" s="26" t="s">
        <v>31</v>
      </c>
      <c r="AM89" s="203" t="str">
        <f>IF(E17="","",E17)</f>
        <v xml:space="preserve">Ing. Luděk Obrdlík </v>
      </c>
      <c r="AN89" s="204"/>
      <c r="AO89" s="204"/>
      <c r="AP89" s="204"/>
      <c r="AR89" s="31"/>
      <c r="AS89" s="205" t="s">
        <v>55</v>
      </c>
      <c r="AT89" s="20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29</v>
      </c>
      <c r="L90" s="3" t="str">
        <f>IF(E14="Vyplň údaj","",E14)</f>
        <v/>
      </c>
      <c r="AI90" s="26" t="s">
        <v>33</v>
      </c>
      <c r="AM90" s="203" t="str">
        <f>IF(E20="","",E20)</f>
        <v xml:space="preserve">Ing. Luděk Obrdlík  </v>
      </c>
      <c r="AN90" s="204"/>
      <c r="AO90" s="204"/>
      <c r="AP90" s="204"/>
      <c r="AR90" s="31"/>
      <c r="AS90" s="207"/>
      <c r="AT90" s="208"/>
      <c r="BD90" s="54"/>
    </row>
    <row r="91" spans="2:56" s="1" customFormat="1" ht="10.9" customHeight="1">
      <c r="B91" s="31"/>
      <c r="AR91" s="31"/>
      <c r="AS91" s="207"/>
      <c r="AT91" s="208"/>
      <c r="BD91" s="54"/>
    </row>
    <row r="92" spans="2:56" s="1" customFormat="1" ht="29.25" customHeight="1">
      <c r="B92" s="31"/>
      <c r="C92" s="195" t="s">
        <v>56</v>
      </c>
      <c r="D92" s="196"/>
      <c r="E92" s="196"/>
      <c r="F92" s="196"/>
      <c r="G92" s="196"/>
      <c r="H92" s="55"/>
      <c r="I92" s="197" t="s">
        <v>57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58</v>
      </c>
      <c r="AH92" s="196"/>
      <c r="AI92" s="196"/>
      <c r="AJ92" s="196"/>
      <c r="AK92" s="196"/>
      <c r="AL92" s="196"/>
      <c r="AM92" s="196"/>
      <c r="AN92" s="197" t="s">
        <v>59</v>
      </c>
      <c r="AO92" s="196"/>
      <c r="AP92" s="199"/>
      <c r="AQ92" s="56" t="s">
        <v>60</v>
      </c>
      <c r="AR92" s="31"/>
      <c r="AS92" s="57" t="s">
        <v>61</v>
      </c>
      <c r="AT92" s="58" t="s">
        <v>62</v>
      </c>
      <c r="AU92" s="58" t="s">
        <v>63</v>
      </c>
      <c r="AV92" s="58" t="s">
        <v>64</v>
      </c>
      <c r="AW92" s="58" t="s">
        <v>65</v>
      </c>
      <c r="AX92" s="58" t="s">
        <v>66</v>
      </c>
      <c r="AY92" s="58" t="s">
        <v>67</v>
      </c>
      <c r="AZ92" s="58" t="s">
        <v>68</v>
      </c>
      <c r="BA92" s="58" t="s">
        <v>69</v>
      </c>
      <c r="BB92" s="58" t="s">
        <v>70</v>
      </c>
      <c r="BC92" s="58" t="s">
        <v>71</v>
      </c>
      <c r="BD92" s="59" t="s">
        <v>72</v>
      </c>
    </row>
    <row r="93" spans="2:56" s="1" customFormat="1" ht="10.9" customHeight="1">
      <c r="B93" s="31"/>
      <c r="AR93" s="31"/>
      <c r="AS93" s="60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1"/>
      <c r="C94" s="62" t="s">
        <v>73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93">
        <f>ROUND(SUM(AG95:AG96),2)</f>
        <v>0</v>
      </c>
      <c r="AH94" s="193"/>
      <c r="AI94" s="193"/>
      <c r="AJ94" s="193"/>
      <c r="AK94" s="193"/>
      <c r="AL94" s="193"/>
      <c r="AM94" s="193"/>
      <c r="AN94" s="194">
        <f>SUM(AG94,AT94)</f>
        <v>0</v>
      </c>
      <c r="AO94" s="194"/>
      <c r="AP94" s="194"/>
      <c r="AQ94" s="65" t="s">
        <v>1</v>
      </c>
      <c r="AR94" s="61"/>
      <c r="AS94" s="66">
        <f>ROUND(SUM(AS95:AS96),2)</f>
        <v>0</v>
      </c>
      <c r="AT94" s="67">
        <f>ROUND(SUM(AV94:AW94),2)</f>
        <v>0</v>
      </c>
      <c r="AU94" s="68">
        <f>ROUND(SUM(AU95:AU96),5)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ROUND(SUM(AZ95:AZ96),2)</f>
        <v>0</v>
      </c>
      <c r="BA94" s="67">
        <f>ROUND(SUM(BA95:BA96),2)</f>
        <v>0</v>
      </c>
      <c r="BB94" s="67">
        <f>ROUND(SUM(BB95:BB96),2)</f>
        <v>0</v>
      </c>
      <c r="BC94" s="67">
        <f>ROUND(SUM(BC95:BC96),2)</f>
        <v>0</v>
      </c>
      <c r="BD94" s="69">
        <f>ROUND(SUM(BD95:BD96),2)</f>
        <v>0</v>
      </c>
      <c r="BS94" s="70" t="s">
        <v>74</v>
      </c>
      <c r="BT94" s="70" t="s">
        <v>75</v>
      </c>
      <c r="BV94" s="70" t="s">
        <v>76</v>
      </c>
      <c r="BW94" s="70" t="s">
        <v>4</v>
      </c>
      <c r="BX94" s="70" t="s">
        <v>77</v>
      </c>
      <c r="CL94" s="70" t="s">
        <v>1</v>
      </c>
    </row>
    <row r="95" spans="1:90" s="6" customFormat="1" ht="37.5" customHeight="1">
      <c r="A95" s="71" t="s">
        <v>78</v>
      </c>
      <c r="B95" s="72"/>
      <c r="C95" s="73"/>
      <c r="D95" s="192" t="s">
        <v>14</v>
      </c>
      <c r="E95" s="192"/>
      <c r="F95" s="192"/>
      <c r="G95" s="192"/>
      <c r="H95" s="192"/>
      <c r="I95" s="74"/>
      <c r="J95" s="192" t="s">
        <v>17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'Náhrada řadiče SSZ...'!J28</f>
        <v>0</v>
      </c>
      <c r="AH95" s="191"/>
      <c r="AI95" s="191"/>
      <c r="AJ95" s="191"/>
      <c r="AK95" s="191"/>
      <c r="AL95" s="191"/>
      <c r="AM95" s="191"/>
      <c r="AN95" s="190">
        <f>SUM(AG95,AT95)</f>
        <v>0</v>
      </c>
      <c r="AO95" s="191"/>
      <c r="AP95" s="191"/>
      <c r="AQ95" s="75" t="s">
        <v>79</v>
      </c>
      <c r="AR95" s="72"/>
      <c r="AS95" s="76">
        <v>0</v>
      </c>
      <c r="AT95" s="77">
        <f>ROUND(SUM(AV95:AW95),2)</f>
        <v>0</v>
      </c>
      <c r="AU95" s="78">
        <f>'Náhrada řadiče SSZ...'!P117</f>
        <v>0</v>
      </c>
      <c r="AV95" s="77">
        <f>'Náhrada řadiče SSZ...'!J31</f>
        <v>0</v>
      </c>
      <c r="AW95" s="77">
        <f>'Náhrada řadiče SSZ...'!J32</f>
        <v>0</v>
      </c>
      <c r="AX95" s="77">
        <f>'Náhrada řadiče SSZ...'!J33</f>
        <v>0</v>
      </c>
      <c r="AY95" s="77">
        <f>'Náhrada řadiče SSZ...'!J34</f>
        <v>0</v>
      </c>
      <c r="AZ95" s="77">
        <f>'Náhrada řadiče SSZ...'!F31</f>
        <v>0</v>
      </c>
      <c r="BA95" s="77">
        <f>'Náhrada řadiče SSZ...'!F32</f>
        <v>0</v>
      </c>
      <c r="BB95" s="77">
        <f>'Náhrada řadiče SSZ...'!F33</f>
        <v>0</v>
      </c>
      <c r="BC95" s="77">
        <f>'Náhrada řadiče SSZ...'!F34</f>
        <v>0</v>
      </c>
      <c r="BD95" s="79">
        <f>'Náhrada řadiče SSZ...'!F35</f>
        <v>0</v>
      </c>
      <c r="BT95" s="80" t="s">
        <v>80</v>
      </c>
      <c r="BU95" s="80" t="s">
        <v>81</v>
      </c>
      <c r="BV95" s="80" t="s">
        <v>76</v>
      </c>
      <c r="BW95" s="80" t="s">
        <v>4</v>
      </c>
      <c r="BX95" s="80" t="s">
        <v>77</v>
      </c>
      <c r="CL95" s="80" t="s">
        <v>1</v>
      </c>
    </row>
    <row r="96" spans="1:91" s="6" customFormat="1" ht="24.75" customHeight="1">
      <c r="A96" s="71" t="s">
        <v>78</v>
      </c>
      <c r="B96" s="72"/>
      <c r="C96" s="73"/>
      <c r="D96" s="192" t="s">
        <v>82</v>
      </c>
      <c r="E96" s="192"/>
      <c r="F96" s="192"/>
      <c r="G96" s="192"/>
      <c r="H96" s="192"/>
      <c r="I96" s="74"/>
      <c r="J96" s="192" t="s">
        <v>83</v>
      </c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0">
        <f>'PS1 - Náhrada žárovkových...'!J30</f>
        <v>0</v>
      </c>
      <c r="AH96" s="191"/>
      <c r="AI96" s="191"/>
      <c r="AJ96" s="191"/>
      <c r="AK96" s="191"/>
      <c r="AL96" s="191"/>
      <c r="AM96" s="191"/>
      <c r="AN96" s="190">
        <f>SUM(AG96,AT96)</f>
        <v>0</v>
      </c>
      <c r="AO96" s="191"/>
      <c r="AP96" s="191"/>
      <c r="AQ96" s="75" t="s">
        <v>79</v>
      </c>
      <c r="AR96" s="72"/>
      <c r="AS96" s="81">
        <v>0</v>
      </c>
      <c r="AT96" s="82">
        <f>ROUND(SUM(AV96:AW96),2)</f>
        <v>0</v>
      </c>
      <c r="AU96" s="83">
        <f>'PS1 - Náhrada žárovkových...'!P118</f>
        <v>0</v>
      </c>
      <c r="AV96" s="82">
        <f>'PS1 - Náhrada žárovkových...'!J33</f>
        <v>0</v>
      </c>
      <c r="AW96" s="82">
        <f>'PS1 - Náhrada žárovkových...'!J34</f>
        <v>0</v>
      </c>
      <c r="AX96" s="82">
        <f>'PS1 - Náhrada žárovkových...'!J35</f>
        <v>0</v>
      </c>
      <c r="AY96" s="82">
        <f>'PS1 - Náhrada žárovkových...'!J36</f>
        <v>0</v>
      </c>
      <c r="AZ96" s="82">
        <f>'PS1 - Náhrada žárovkových...'!F33</f>
        <v>0</v>
      </c>
      <c r="BA96" s="82">
        <f>'PS1 - Náhrada žárovkových...'!F34</f>
        <v>0</v>
      </c>
      <c r="BB96" s="82">
        <f>'PS1 - Náhrada žárovkových...'!F35</f>
        <v>0</v>
      </c>
      <c r="BC96" s="82">
        <f>'PS1 - Náhrada žárovkových...'!F36</f>
        <v>0</v>
      </c>
      <c r="BD96" s="84">
        <f>'PS1 - Náhrada žárovkových...'!F37</f>
        <v>0</v>
      </c>
      <c r="BT96" s="80" t="s">
        <v>80</v>
      </c>
      <c r="BV96" s="80" t="s">
        <v>76</v>
      </c>
      <c r="BW96" s="80" t="s">
        <v>84</v>
      </c>
      <c r="BX96" s="80" t="s">
        <v>4</v>
      </c>
      <c r="CL96" s="80" t="s">
        <v>1</v>
      </c>
      <c r="CM96" s="80" t="s">
        <v>85</v>
      </c>
    </row>
    <row r="97" spans="2:44" s="1" customFormat="1" ht="30" customHeight="1">
      <c r="B97" s="31"/>
      <c r="AR97" s="31"/>
    </row>
    <row r="98" spans="2:44" s="1" customFormat="1" ht="6.95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31"/>
    </row>
  </sheetData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</mergeCells>
  <hyperlinks>
    <hyperlink ref="A95" location="'KVIR - Náhrada řadiče SSZ...'!C2" display="/"/>
    <hyperlink ref="A96" location="'PS1 - Náhrada žárovkovýc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94"/>
  <sheetViews>
    <sheetView showGridLines="0" workbookViewId="0" topLeftCell="A1">
      <selection activeCell="Y98" sqref="Y9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6" t="s">
        <v>4</v>
      </c>
    </row>
    <row r="3" spans="2:46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 hidden="1">
      <c r="B4" s="19"/>
      <c r="D4" s="20" t="s">
        <v>86</v>
      </c>
      <c r="L4" s="19"/>
      <c r="M4" s="85" t="s">
        <v>10</v>
      </c>
      <c r="AT4" s="16" t="s">
        <v>3</v>
      </c>
    </row>
    <row r="5" spans="2:12" ht="6.95" customHeight="1" hidden="1">
      <c r="B5" s="19"/>
      <c r="L5" s="19"/>
    </row>
    <row r="6" spans="2:12" s="1" customFormat="1" ht="12" customHeight="1" hidden="1">
      <c r="B6" s="31"/>
      <c r="D6" s="26" t="s">
        <v>16</v>
      </c>
      <c r="L6" s="31"/>
    </row>
    <row r="7" spans="2:12" s="1" customFormat="1" ht="30" customHeight="1" hidden="1">
      <c r="B7" s="31"/>
      <c r="E7" s="200" t="s">
        <v>17</v>
      </c>
      <c r="F7" s="227"/>
      <c r="G7" s="227"/>
      <c r="H7" s="227"/>
      <c r="L7" s="31"/>
    </row>
    <row r="8" spans="2:12" s="1" customFormat="1" ht="12" hidden="1">
      <c r="B8" s="31"/>
      <c r="L8" s="31"/>
    </row>
    <row r="9" spans="2:12" s="1" customFormat="1" ht="12" customHeight="1" hidden="1">
      <c r="B9" s="31"/>
      <c r="D9" s="26" t="s">
        <v>18</v>
      </c>
      <c r="F9" s="24" t="s">
        <v>1</v>
      </c>
      <c r="I9" s="26" t="s">
        <v>19</v>
      </c>
      <c r="J9" s="24" t="s">
        <v>1</v>
      </c>
      <c r="L9" s="31"/>
    </row>
    <row r="10" spans="2:12" s="1" customFormat="1" ht="12" customHeight="1" hidden="1">
      <c r="B10" s="31"/>
      <c r="D10" s="26" t="s">
        <v>20</v>
      </c>
      <c r="F10" s="24" t="s">
        <v>21</v>
      </c>
      <c r="I10" s="26" t="s">
        <v>22</v>
      </c>
      <c r="J10" s="51">
        <f>'Rekapitulace stavby'!AN8</f>
        <v>45033</v>
      </c>
      <c r="L10" s="31"/>
    </row>
    <row r="11" spans="2:12" s="1" customFormat="1" ht="10.9" customHeight="1" hidden="1">
      <c r="B11" s="31"/>
      <c r="L11" s="31"/>
    </row>
    <row r="12" spans="2:12" s="1" customFormat="1" ht="12" customHeight="1" hidden="1">
      <c r="B12" s="31"/>
      <c r="D12" s="26" t="s">
        <v>23</v>
      </c>
      <c r="I12" s="26" t="s">
        <v>24</v>
      </c>
      <c r="J12" s="24" t="s">
        <v>25</v>
      </c>
      <c r="L12" s="31"/>
    </row>
    <row r="13" spans="2:12" s="1" customFormat="1" ht="18" customHeight="1" hidden="1">
      <c r="B13" s="31"/>
      <c r="E13" s="24" t="s">
        <v>26</v>
      </c>
      <c r="I13" s="26" t="s">
        <v>27</v>
      </c>
      <c r="J13" s="24" t="s">
        <v>28</v>
      </c>
      <c r="L13" s="31"/>
    </row>
    <row r="14" spans="2:12" s="1" customFormat="1" ht="6.95" customHeight="1" hidden="1">
      <c r="B14" s="31"/>
      <c r="L14" s="31"/>
    </row>
    <row r="15" spans="2:12" s="1" customFormat="1" ht="12" customHeight="1" hidden="1">
      <c r="B15" s="31"/>
      <c r="D15" s="26" t="s">
        <v>29</v>
      </c>
      <c r="I15" s="26" t="s">
        <v>24</v>
      </c>
      <c r="J15" s="27" t="str">
        <f>'Rekapitulace stavby'!AN13</f>
        <v>Vyplň údaj</v>
      </c>
      <c r="L15" s="31"/>
    </row>
    <row r="16" spans="2:12" s="1" customFormat="1" ht="18" customHeight="1" hidden="1">
      <c r="B16" s="31"/>
      <c r="E16" s="228" t="str">
        <f>'Rekapitulace stavby'!E14</f>
        <v>Vyplň údaj</v>
      </c>
      <c r="F16" s="219"/>
      <c r="G16" s="219"/>
      <c r="H16" s="219"/>
      <c r="I16" s="26" t="s">
        <v>27</v>
      </c>
      <c r="J16" s="27" t="str">
        <f>'Rekapitulace stavby'!AN14</f>
        <v>Vyplň údaj</v>
      </c>
      <c r="L16" s="31"/>
    </row>
    <row r="17" spans="2:12" s="1" customFormat="1" ht="6.95" customHeight="1" hidden="1">
      <c r="B17" s="31"/>
      <c r="L17" s="31"/>
    </row>
    <row r="18" spans="2:12" s="1" customFormat="1" ht="12" customHeight="1" hidden="1">
      <c r="B18" s="31"/>
      <c r="D18" s="26" t="s">
        <v>31</v>
      </c>
      <c r="I18" s="26" t="s">
        <v>24</v>
      </c>
      <c r="J18" s="24">
        <f>IF('Rekapitulace stavby'!AN16="","",'Rekapitulace stavby'!AN16)</f>
        <v>63367271</v>
      </c>
      <c r="L18" s="31"/>
    </row>
    <row r="19" spans="2:12" s="1" customFormat="1" ht="18" customHeight="1" hidden="1">
      <c r="B19" s="31"/>
      <c r="E19" s="24" t="str">
        <f>IF('Rekapitulace stavby'!E17="","",'Rekapitulace stavby'!E17)</f>
        <v xml:space="preserve">Ing. Luděk Obrdlík </v>
      </c>
      <c r="I19" s="26" t="s">
        <v>27</v>
      </c>
      <c r="J19" s="24" t="str">
        <f>IF('Rekapitulace stavby'!AN17="","",'Rekapitulace stavby'!AN17)</f>
        <v>CZ5512171203</v>
      </c>
      <c r="L19" s="31"/>
    </row>
    <row r="20" spans="2:12" s="1" customFormat="1" ht="6.95" customHeight="1" hidden="1">
      <c r="B20" s="31"/>
      <c r="L20" s="31"/>
    </row>
    <row r="21" spans="2:12" s="1" customFormat="1" ht="12" customHeight="1" hidden="1">
      <c r="B21" s="31"/>
      <c r="D21" s="26" t="s">
        <v>33</v>
      </c>
      <c r="I21" s="26" t="s">
        <v>24</v>
      </c>
      <c r="J21" s="24" t="str">
        <f>IF('Rekapitulace stavby'!AN19="","",'Rekapitulace stavby'!AN19)</f>
        <v/>
      </c>
      <c r="L21" s="31"/>
    </row>
    <row r="22" spans="2:12" s="1" customFormat="1" ht="18" customHeight="1" hidden="1">
      <c r="B22" s="31"/>
      <c r="E22" s="24" t="str">
        <f>IF('Rekapitulace stavby'!E20="","",'Rekapitulace stavby'!E20)</f>
        <v xml:space="preserve">Ing. Luděk Obrdlík  </v>
      </c>
      <c r="I22" s="26" t="s">
        <v>27</v>
      </c>
      <c r="J22" s="24" t="str">
        <f>IF('Rekapitulace stavby'!AN20="","",'Rekapitulace stavby'!AN20)</f>
        <v/>
      </c>
      <c r="L22" s="31"/>
    </row>
    <row r="23" spans="2:12" s="1" customFormat="1" ht="6.95" customHeight="1" hidden="1">
      <c r="B23" s="31"/>
      <c r="L23" s="31"/>
    </row>
    <row r="24" spans="2:12" s="1" customFormat="1" ht="12" customHeight="1" hidden="1">
      <c r="B24" s="31"/>
      <c r="D24" s="26" t="s">
        <v>34</v>
      </c>
      <c r="L24" s="31"/>
    </row>
    <row r="25" spans="2:12" s="7" customFormat="1" ht="16.5" customHeight="1" hidden="1">
      <c r="B25" s="86"/>
      <c r="E25" s="223" t="s">
        <v>1</v>
      </c>
      <c r="F25" s="223"/>
      <c r="G25" s="223"/>
      <c r="H25" s="223"/>
      <c r="L25" s="86"/>
    </row>
    <row r="26" spans="2:12" s="1" customFormat="1" ht="6.95" customHeight="1" hidden="1">
      <c r="B26" s="31"/>
      <c r="L26" s="31"/>
    </row>
    <row r="27" spans="2:12" s="1" customFormat="1" ht="6.95" customHeight="1" hidden="1">
      <c r="B27" s="31"/>
      <c r="D27" s="52"/>
      <c r="E27" s="52"/>
      <c r="F27" s="52"/>
      <c r="G27" s="52"/>
      <c r="H27" s="52"/>
      <c r="I27" s="52"/>
      <c r="J27" s="52"/>
      <c r="K27" s="52"/>
      <c r="L27" s="31"/>
    </row>
    <row r="28" spans="2:12" s="1" customFormat="1" ht="25.35" customHeight="1" hidden="1">
      <c r="B28" s="31"/>
      <c r="D28" s="87" t="s">
        <v>35</v>
      </c>
      <c r="J28" s="64">
        <f>ROUND(J117,2)</f>
        <v>0</v>
      </c>
      <c r="L28" s="31"/>
    </row>
    <row r="29" spans="2:12" s="1" customFormat="1" ht="6.95" customHeight="1" hidden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14.45" customHeight="1" hidden="1">
      <c r="B30" s="31"/>
      <c r="F30" s="34" t="s">
        <v>37</v>
      </c>
      <c r="I30" s="34" t="s">
        <v>36</v>
      </c>
      <c r="J30" s="34" t="s">
        <v>38</v>
      </c>
      <c r="L30" s="31"/>
    </row>
    <row r="31" spans="2:12" s="1" customFormat="1" ht="14.45" customHeight="1" hidden="1">
      <c r="B31" s="31"/>
      <c r="D31" s="88" t="s">
        <v>39</v>
      </c>
      <c r="E31" s="26" t="s">
        <v>40</v>
      </c>
      <c r="F31" s="89">
        <f>ROUND((SUM(BE117:BE193)),2)</f>
        <v>0</v>
      </c>
      <c r="I31" s="90">
        <v>0.21</v>
      </c>
      <c r="J31" s="89">
        <f>ROUND(((SUM(BE117:BE193))*I31),2)</f>
        <v>0</v>
      </c>
      <c r="L31" s="31"/>
    </row>
    <row r="32" spans="2:12" s="1" customFormat="1" ht="14.45" customHeight="1" hidden="1">
      <c r="B32" s="31"/>
      <c r="E32" s="26" t="s">
        <v>41</v>
      </c>
      <c r="F32" s="89">
        <f>ROUND((SUM(BF117:BF193)),2)</f>
        <v>0</v>
      </c>
      <c r="I32" s="90">
        <v>0.15</v>
      </c>
      <c r="J32" s="89">
        <f>ROUND(((SUM(BF117:BF193))*I32),2)</f>
        <v>0</v>
      </c>
      <c r="L32" s="31"/>
    </row>
    <row r="33" spans="2:12" s="1" customFormat="1" ht="14.45" customHeight="1" hidden="1">
      <c r="B33" s="31"/>
      <c r="E33" s="26" t="s">
        <v>42</v>
      </c>
      <c r="F33" s="89">
        <f>ROUND((SUM(BG117:BG193)),2)</f>
        <v>0</v>
      </c>
      <c r="I33" s="90">
        <v>0.21</v>
      </c>
      <c r="J33" s="89">
        <f>0</f>
        <v>0</v>
      </c>
      <c r="L33" s="31"/>
    </row>
    <row r="34" spans="2:12" s="1" customFormat="1" ht="14.45" customHeight="1" hidden="1">
      <c r="B34" s="31"/>
      <c r="E34" s="26" t="s">
        <v>43</v>
      </c>
      <c r="F34" s="89">
        <f>ROUND((SUM(BH117:BH193)),2)</f>
        <v>0</v>
      </c>
      <c r="I34" s="90">
        <v>0.15</v>
      </c>
      <c r="J34" s="89">
        <f>0</f>
        <v>0</v>
      </c>
      <c r="L34" s="31"/>
    </row>
    <row r="35" spans="2:12" s="1" customFormat="1" ht="14.45" customHeight="1" hidden="1">
      <c r="B35" s="31"/>
      <c r="E35" s="26" t="s">
        <v>44</v>
      </c>
      <c r="F35" s="89">
        <f>ROUND((SUM(BI117:BI193)),2)</f>
        <v>0</v>
      </c>
      <c r="I35" s="90">
        <v>0</v>
      </c>
      <c r="J35" s="89">
        <f>0</f>
        <v>0</v>
      </c>
      <c r="L35" s="31"/>
    </row>
    <row r="36" spans="2:12" s="1" customFormat="1" ht="6.95" customHeight="1" hidden="1">
      <c r="B36" s="31"/>
      <c r="L36" s="31"/>
    </row>
    <row r="37" spans="2:12" s="1" customFormat="1" ht="25.35" customHeight="1" hidden="1">
      <c r="B37" s="31"/>
      <c r="C37" s="91"/>
      <c r="D37" s="92" t="s">
        <v>45</v>
      </c>
      <c r="E37" s="55"/>
      <c r="F37" s="55"/>
      <c r="G37" s="93" t="s">
        <v>46</v>
      </c>
      <c r="H37" s="94" t="s">
        <v>47</v>
      </c>
      <c r="I37" s="55"/>
      <c r="J37" s="95">
        <f>SUM(J28:J35)</f>
        <v>0</v>
      </c>
      <c r="K37" s="96"/>
      <c r="L37" s="31"/>
    </row>
    <row r="38" spans="2:12" s="1" customFormat="1" ht="14.45" customHeight="1" hidden="1">
      <c r="B38" s="31"/>
      <c r="L38" s="31"/>
    </row>
    <row r="39" spans="2:12" ht="14.45" customHeight="1" hidden="1">
      <c r="B39" s="19"/>
      <c r="L39" s="19"/>
    </row>
    <row r="40" spans="2:12" ht="14.45" customHeight="1" hidden="1">
      <c r="B40" s="19"/>
      <c r="L40" s="19"/>
    </row>
    <row r="41" spans="2:12" ht="14.45" customHeight="1" hidden="1">
      <c r="B41" s="19"/>
      <c r="L41" s="19"/>
    </row>
    <row r="42" spans="2:12" ht="14.45" customHeight="1" hidden="1">
      <c r="B42" s="19"/>
      <c r="L42" s="19"/>
    </row>
    <row r="43" spans="2:12" ht="14.45" customHeight="1" hidden="1">
      <c r="B43" s="19"/>
      <c r="L43" s="19"/>
    </row>
    <row r="44" spans="2:12" ht="14.45" customHeight="1" hidden="1">
      <c r="B44" s="19"/>
      <c r="L44" s="19"/>
    </row>
    <row r="45" spans="2:12" ht="14.45" customHeight="1" hidden="1">
      <c r="B45" s="19"/>
      <c r="L45" s="19"/>
    </row>
    <row r="46" spans="2:12" ht="14.45" customHeight="1" hidden="1">
      <c r="B46" s="19"/>
      <c r="L46" s="19"/>
    </row>
    <row r="47" spans="2:12" ht="14.45" customHeight="1" hidden="1">
      <c r="B47" s="19"/>
      <c r="L47" s="19"/>
    </row>
    <row r="48" spans="2:12" ht="14.45" customHeight="1" hidden="1">
      <c r="B48" s="19"/>
      <c r="L48" s="19"/>
    </row>
    <row r="49" spans="2:12" ht="14.45" customHeight="1" hidden="1">
      <c r="B49" s="19"/>
      <c r="L49" s="19"/>
    </row>
    <row r="50" spans="2:12" s="1" customFormat="1" ht="14.45" customHeight="1" hidden="1">
      <c r="B50" s="31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1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.75" hidden="1">
      <c r="B61" s="31"/>
      <c r="D61" s="42" t="s">
        <v>50</v>
      </c>
      <c r="E61" s="33"/>
      <c r="F61" s="97" t="s">
        <v>51</v>
      </c>
      <c r="G61" s="42" t="s">
        <v>50</v>
      </c>
      <c r="H61" s="33"/>
      <c r="I61" s="33"/>
      <c r="J61" s="98" t="s">
        <v>51</v>
      </c>
      <c r="K61" s="33"/>
      <c r="L61" s="31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.75" hidden="1">
      <c r="B65" s="31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31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.75" hidden="1">
      <c r="B76" s="31"/>
      <c r="D76" s="42" t="s">
        <v>50</v>
      </c>
      <c r="E76" s="33"/>
      <c r="F76" s="97" t="s">
        <v>51</v>
      </c>
      <c r="G76" s="42" t="s">
        <v>50</v>
      </c>
      <c r="H76" s="33"/>
      <c r="I76" s="33"/>
      <c r="J76" s="98" t="s">
        <v>51</v>
      </c>
      <c r="K76" s="33"/>
      <c r="L76" s="31"/>
    </row>
    <row r="77" spans="2:12" s="1" customFormat="1" ht="14.45" customHeight="1" hidden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78" ht="12" hidden="1"/>
    <row r="79" ht="12" hidden="1"/>
    <row r="80" ht="12" hidden="1"/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87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30" customHeight="1">
      <c r="B85" s="31"/>
      <c r="E85" s="200" t="str">
        <f>E7</f>
        <v>Náhrada řadiče SSZ a žárovkových zdrojů Otrokovice, silnice I/49 x I/55 (Kvítkovice)</v>
      </c>
      <c r="F85" s="227"/>
      <c r="G85" s="227"/>
      <c r="H85" s="227"/>
      <c r="L85" s="31"/>
    </row>
    <row r="86" spans="2:12" s="1" customFormat="1" ht="6.95" customHeight="1">
      <c r="B86" s="31"/>
      <c r="L86" s="31"/>
    </row>
    <row r="87" spans="2:12" s="1" customFormat="1" ht="12" customHeight="1">
      <c r="B87" s="31"/>
      <c r="C87" s="26" t="s">
        <v>20</v>
      </c>
      <c r="F87" s="24" t="str">
        <f>F10</f>
        <v>Otrokovice</v>
      </c>
      <c r="I87" s="26" t="s">
        <v>22</v>
      </c>
      <c r="J87" s="51">
        <f>IF(J10="","",J10)</f>
        <v>45033</v>
      </c>
      <c r="L87" s="31"/>
    </row>
    <row r="88" spans="2:12" s="1" customFormat="1" ht="6.95" customHeight="1">
      <c r="B88" s="31"/>
      <c r="L88" s="31"/>
    </row>
    <row r="89" spans="2:12" s="1" customFormat="1" ht="15.2" customHeight="1">
      <c r="B89" s="31"/>
      <c r="C89" s="26" t="s">
        <v>23</v>
      </c>
      <c r="F89" s="24" t="str">
        <f>E13</f>
        <v>Technické služby Otrokovice s.r.o.</v>
      </c>
      <c r="I89" s="26" t="s">
        <v>31</v>
      </c>
      <c r="J89" s="29" t="str">
        <f>E19</f>
        <v xml:space="preserve">Ing. Luděk Obrdlík </v>
      </c>
      <c r="L89" s="31"/>
    </row>
    <row r="90" spans="2:12" s="1" customFormat="1" ht="15.2" customHeight="1">
      <c r="B90" s="31"/>
      <c r="C90" s="26" t="s">
        <v>29</v>
      </c>
      <c r="F90" s="24" t="str">
        <f>IF(E16="","",E16)</f>
        <v>Vyplň údaj</v>
      </c>
      <c r="I90" s="26" t="s">
        <v>33</v>
      </c>
      <c r="J90" s="29" t="str">
        <f>E22</f>
        <v xml:space="preserve">Ing. Luděk Obrdlík  </v>
      </c>
      <c r="L90" s="31"/>
    </row>
    <row r="91" spans="2:12" s="1" customFormat="1" ht="10.35" customHeight="1">
      <c r="B91" s="31"/>
      <c r="L91" s="31"/>
    </row>
    <row r="92" spans="2:12" s="1" customFormat="1" ht="29.25" customHeight="1">
      <c r="B92" s="31"/>
      <c r="C92" s="99" t="s">
        <v>88</v>
      </c>
      <c r="D92" s="91"/>
      <c r="E92" s="91"/>
      <c r="F92" s="91"/>
      <c r="G92" s="91"/>
      <c r="H92" s="91"/>
      <c r="I92" s="91"/>
      <c r="J92" s="100" t="s">
        <v>89</v>
      </c>
      <c r="K92" s="91"/>
      <c r="L92" s="31"/>
    </row>
    <row r="93" spans="2:12" s="1" customFormat="1" ht="10.35" customHeight="1">
      <c r="B93" s="31"/>
      <c r="L93" s="31"/>
    </row>
    <row r="94" spans="2:47" s="1" customFormat="1" ht="22.9" customHeight="1">
      <c r="B94" s="31"/>
      <c r="C94" s="101" t="s">
        <v>90</v>
      </c>
      <c r="J94" s="64">
        <f>J117</f>
        <v>0</v>
      </c>
      <c r="L94" s="31"/>
      <c r="AU94" s="16" t="s">
        <v>91</v>
      </c>
    </row>
    <row r="95" spans="2:12" s="8" customFormat="1" ht="24.95" customHeight="1">
      <c r="B95" s="102"/>
      <c r="D95" s="103" t="s">
        <v>92</v>
      </c>
      <c r="E95" s="104"/>
      <c r="F95" s="104"/>
      <c r="G95" s="104"/>
      <c r="H95" s="104"/>
      <c r="I95" s="104"/>
      <c r="J95" s="105">
        <f>J118</f>
        <v>0</v>
      </c>
      <c r="L95" s="102"/>
    </row>
    <row r="96" spans="2:12" s="9" customFormat="1" ht="19.9" customHeight="1">
      <c r="B96" s="106"/>
      <c r="D96" s="107" t="s">
        <v>93</v>
      </c>
      <c r="E96" s="108"/>
      <c r="F96" s="108"/>
      <c r="G96" s="108"/>
      <c r="H96" s="108"/>
      <c r="I96" s="108"/>
      <c r="J96" s="109">
        <f>J119</f>
        <v>0</v>
      </c>
      <c r="L96" s="106"/>
    </row>
    <row r="97" spans="2:12" s="9" customFormat="1" ht="19.9" customHeight="1">
      <c r="B97" s="106"/>
      <c r="D97" s="107" t="s">
        <v>94</v>
      </c>
      <c r="E97" s="108"/>
      <c r="F97" s="108"/>
      <c r="G97" s="108"/>
      <c r="H97" s="108"/>
      <c r="I97" s="108"/>
      <c r="J97" s="109">
        <f>J126</f>
        <v>0</v>
      </c>
      <c r="L97" s="106"/>
    </row>
    <row r="98" spans="2:12" s="8" customFormat="1" ht="24.95" customHeight="1">
      <c r="B98" s="102"/>
      <c r="D98" s="103" t="s">
        <v>95</v>
      </c>
      <c r="E98" s="104"/>
      <c r="F98" s="104"/>
      <c r="G98" s="104"/>
      <c r="H98" s="104"/>
      <c r="I98" s="104"/>
      <c r="J98" s="105">
        <f>J190</f>
        <v>0</v>
      </c>
      <c r="L98" s="102"/>
    </row>
    <row r="99" spans="2:12" s="9" customFormat="1" ht="19.9" customHeight="1">
      <c r="B99" s="106"/>
      <c r="D99" s="107" t="s">
        <v>96</v>
      </c>
      <c r="E99" s="108"/>
      <c r="F99" s="108"/>
      <c r="G99" s="108"/>
      <c r="H99" s="108"/>
      <c r="I99" s="108"/>
      <c r="J99" s="109">
        <f>J191</f>
        <v>0</v>
      </c>
      <c r="L99" s="106"/>
    </row>
    <row r="100" spans="2:12" s="1" customFormat="1" ht="21.75" customHeight="1">
      <c r="B100" s="31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1"/>
    </row>
    <row r="106" spans="2:12" s="1" customFormat="1" ht="24.95" customHeight="1">
      <c r="B106" s="31"/>
      <c r="C106" s="20" t="s">
        <v>97</v>
      </c>
      <c r="L106" s="31"/>
    </row>
    <row r="107" spans="2:12" s="1" customFormat="1" ht="6.95" customHeight="1">
      <c r="B107" s="31"/>
      <c r="L107" s="31"/>
    </row>
    <row r="108" spans="2:12" s="1" customFormat="1" ht="12" customHeight="1">
      <c r="B108" s="31"/>
      <c r="C108" s="26" t="s">
        <v>16</v>
      </c>
      <c r="L108" s="31"/>
    </row>
    <row r="109" spans="2:12" s="1" customFormat="1" ht="30" customHeight="1">
      <c r="B109" s="31"/>
      <c r="E109" s="200" t="str">
        <f>E7</f>
        <v>Náhrada řadiče SSZ a žárovkových zdrojů Otrokovice, silnice I/49 x I/55 (Kvítkovice)</v>
      </c>
      <c r="F109" s="227"/>
      <c r="G109" s="227"/>
      <c r="H109" s="227"/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20</v>
      </c>
      <c r="F111" s="24" t="str">
        <f>F10</f>
        <v>Otrokovice</v>
      </c>
      <c r="I111" s="26" t="s">
        <v>22</v>
      </c>
      <c r="J111" s="51">
        <f>IF(J10="","",J10)</f>
        <v>45033</v>
      </c>
      <c r="L111" s="31"/>
    </row>
    <row r="112" spans="2:12" s="1" customFormat="1" ht="6.95" customHeight="1">
      <c r="B112" s="31"/>
      <c r="L112" s="31"/>
    </row>
    <row r="113" spans="2:12" s="1" customFormat="1" ht="15.2" customHeight="1">
      <c r="B113" s="31"/>
      <c r="C113" s="26" t="s">
        <v>23</v>
      </c>
      <c r="F113" s="24" t="str">
        <f>E13</f>
        <v>Technické služby Otrokovice s.r.o.</v>
      </c>
      <c r="I113" s="26" t="s">
        <v>31</v>
      </c>
      <c r="J113" s="29" t="str">
        <f>E19</f>
        <v xml:space="preserve">Ing. Luděk Obrdlík </v>
      </c>
      <c r="L113" s="31"/>
    </row>
    <row r="114" spans="2:12" s="1" customFormat="1" ht="15.2" customHeight="1">
      <c r="B114" s="31"/>
      <c r="C114" s="26" t="s">
        <v>29</v>
      </c>
      <c r="F114" s="24" t="str">
        <f>IF(E16="","",E16)</f>
        <v>Vyplň údaj</v>
      </c>
      <c r="I114" s="26" t="s">
        <v>33</v>
      </c>
      <c r="J114" s="29" t="str">
        <f>E22</f>
        <v xml:space="preserve">Ing. Luděk Obrdlík  </v>
      </c>
      <c r="L114" s="31"/>
    </row>
    <row r="115" spans="2:12" s="1" customFormat="1" ht="10.35" customHeight="1">
      <c r="B115" s="31"/>
      <c r="L115" s="31"/>
    </row>
    <row r="116" spans="2:20" s="10" customFormat="1" ht="29.25" customHeight="1">
      <c r="B116" s="110"/>
      <c r="C116" s="111" t="s">
        <v>98</v>
      </c>
      <c r="D116" s="112" t="s">
        <v>60</v>
      </c>
      <c r="E116" s="112" t="s">
        <v>56</v>
      </c>
      <c r="F116" s="112" t="s">
        <v>57</v>
      </c>
      <c r="G116" s="112" t="s">
        <v>99</v>
      </c>
      <c r="H116" s="112" t="s">
        <v>100</v>
      </c>
      <c r="I116" s="112" t="s">
        <v>101</v>
      </c>
      <c r="J116" s="113" t="s">
        <v>89</v>
      </c>
      <c r="K116" s="114" t="s">
        <v>102</v>
      </c>
      <c r="L116" s="110"/>
      <c r="M116" s="57" t="s">
        <v>1</v>
      </c>
      <c r="N116" s="58" t="s">
        <v>39</v>
      </c>
      <c r="O116" s="58" t="s">
        <v>103</v>
      </c>
      <c r="P116" s="58" t="s">
        <v>104</v>
      </c>
      <c r="Q116" s="58" t="s">
        <v>105</v>
      </c>
      <c r="R116" s="58" t="s">
        <v>106</v>
      </c>
      <c r="S116" s="58" t="s">
        <v>107</v>
      </c>
      <c r="T116" s="59" t="s">
        <v>108</v>
      </c>
    </row>
    <row r="117" spans="2:63" s="1" customFormat="1" ht="22.9" customHeight="1">
      <c r="B117" s="31"/>
      <c r="C117" s="62" t="s">
        <v>109</v>
      </c>
      <c r="J117" s="115">
        <f>BK117</f>
        <v>0</v>
      </c>
      <c r="L117" s="31"/>
      <c r="M117" s="60"/>
      <c r="N117" s="52"/>
      <c r="O117" s="52"/>
      <c r="P117" s="116">
        <f>P118+P190</f>
        <v>0</v>
      </c>
      <c r="Q117" s="52"/>
      <c r="R117" s="116">
        <f>R118+R190</f>
        <v>0.0015</v>
      </c>
      <c r="S117" s="52"/>
      <c r="T117" s="117">
        <f>T118+T190</f>
        <v>0</v>
      </c>
      <c r="AT117" s="16" t="s">
        <v>74</v>
      </c>
      <c r="AU117" s="16" t="s">
        <v>91</v>
      </c>
      <c r="BK117" s="118">
        <f>BK118+BK190</f>
        <v>0</v>
      </c>
    </row>
    <row r="118" spans="2:63" s="11" customFormat="1" ht="25.9" customHeight="1">
      <c r="B118" s="119"/>
      <c r="D118" s="120" t="s">
        <v>74</v>
      </c>
      <c r="E118" s="121" t="s">
        <v>110</v>
      </c>
      <c r="F118" s="121" t="s">
        <v>111</v>
      </c>
      <c r="I118" s="122"/>
      <c r="J118" s="123">
        <f>BK118</f>
        <v>0</v>
      </c>
      <c r="L118" s="119"/>
      <c r="M118" s="124"/>
      <c r="P118" s="125">
        <f>P119+P126</f>
        <v>0</v>
      </c>
      <c r="R118" s="125">
        <f>R119+R126</f>
        <v>0.0015</v>
      </c>
      <c r="T118" s="126">
        <f>T119+T126</f>
        <v>0</v>
      </c>
      <c r="AR118" s="120" t="s">
        <v>112</v>
      </c>
      <c r="AT118" s="127" t="s">
        <v>74</v>
      </c>
      <c r="AU118" s="127" t="s">
        <v>75</v>
      </c>
      <c r="AY118" s="120" t="s">
        <v>113</v>
      </c>
      <c r="BK118" s="128">
        <f>BK119+BK126</f>
        <v>0</v>
      </c>
    </row>
    <row r="119" spans="2:63" s="11" customFormat="1" ht="22.9" customHeight="1">
      <c r="B119" s="119"/>
      <c r="D119" s="120" t="s">
        <v>74</v>
      </c>
      <c r="E119" s="129" t="s">
        <v>114</v>
      </c>
      <c r="F119" s="129" t="s">
        <v>115</v>
      </c>
      <c r="I119" s="122"/>
      <c r="J119" s="130">
        <f>BK119</f>
        <v>0</v>
      </c>
      <c r="L119" s="119"/>
      <c r="M119" s="124"/>
      <c r="P119" s="125">
        <f>SUM(P120:P125)</f>
        <v>0</v>
      </c>
      <c r="R119" s="125">
        <f>SUM(R120:R125)</f>
        <v>0</v>
      </c>
      <c r="T119" s="126">
        <f>SUM(T120:T125)</f>
        <v>0</v>
      </c>
      <c r="AR119" s="120" t="s">
        <v>80</v>
      </c>
      <c r="AT119" s="127" t="s">
        <v>74</v>
      </c>
      <c r="AU119" s="127" t="s">
        <v>80</v>
      </c>
      <c r="AY119" s="120" t="s">
        <v>113</v>
      </c>
      <c r="BK119" s="128">
        <f>SUM(BK120:BK125)</f>
        <v>0</v>
      </c>
    </row>
    <row r="120" spans="2:65" s="1" customFormat="1" ht="24.2" customHeight="1">
      <c r="B120" s="131"/>
      <c r="C120" s="132" t="s">
        <v>80</v>
      </c>
      <c r="D120" s="132" t="s">
        <v>116</v>
      </c>
      <c r="E120" s="133" t="s">
        <v>117</v>
      </c>
      <c r="F120" s="134" t="s">
        <v>118</v>
      </c>
      <c r="G120" s="135" t="s">
        <v>119</v>
      </c>
      <c r="H120" s="136">
        <v>4</v>
      </c>
      <c r="I120" s="137"/>
      <c r="J120" s="138">
        <f>ROUND(I120*H120,2)</f>
        <v>0</v>
      </c>
      <c r="K120" s="139"/>
      <c r="L120" s="31"/>
      <c r="M120" s="140" t="s">
        <v>1</v>
      </c>
      <c r="N120" s="141" t="s">
        <v>40</v>
      </c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AR120" s="144" t="s">
        <v>80</v>
      </c>
      <c r="AT120" s="144" t="s">
        <v>116</v>
      </c>
      <c r="AU120" s="144" t="s">
        <v>85</v>
      </c>
      <c r="AY120" s="16" t="s">
        <v>113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6" t="s">
        <v>80</v>
      </c>
      <c r="BK120" s="145">
        <f>ROUND(I120*H120,2)</f>
        <v>0</v>
      </c>
      <c r="BL120" s="16" t="s">
        <v>80</v>
      </c>
      <c r="BM120" s="144" t="s">
        <v>120</v>
      </c>
    </row>
    <row r="121" spans="2:47" s="1" customFormat="1" ht="19.5">
      <c r="B121" s="31"/>
      <c r="D121" s="146" t="s">
        <v>121</v>
      </c>
      <c r="F121" s="147" t="s">
        <v>122</v>
      </c>
      <c r="I121" s="148"/>
      <c r="L121" s="31"/>
      <c r="M121" s="149"/>
      <c r="T121" s="54"/>
      <c r="AT121" s="16" t="s">
        <v>121</v>
      </c>
      <c r="AU121" s="16" t="s">
        <v>85</v>
      </c>
    </row>
    <row r="122" spans="2:51" s="12" customFormat="1" ht="12">
      <c r="B122" s="150"/>
      <c r="D122" s="146" t="s">
        <v>123</v>
      </c>
      <c r="E122" s="151" t="s">
        <v>1</v>
      </c>
      <c r="F122" s="152" t="s">
        <v>124</v>
      </c>
      <c r="H122" s="151" t="s">
        <v>1</v>
      </c>
      <c r="I122" s="153"/>
      <c r="L122" s="150"/>
      <c r="M122" s="154"/>
      <c r="T122" s="155"/>
      <c r="AT122" s="151" t="s">
        <v>123</v>
      </c>
      <c r="AU122" s="151" t="s">
        <v>85</v>
      </c>
      <c r="AV122" s="12" t="s">
        <v>80</v>
      </c>
      <c r="AW122" s="12" t="s">
        <v>32</v>
      </c>
      <c r="AX122" s="12" t="s">
        <v>75</v>
      </c>
      <c r="AY122" s="151" t="s">
        <v>113</v>
      </c>
    </row>
    <row r="123" spans="2:51" s="12" customFormat="1" ht="12">
      <c r="B123" s="150"/>
      <c r="D123" s="146" t="s">
        <v>123</v>
      </c>
      <c r="E123" s="151" t="s">
        <v>1</v>
      </c>
      <c r="F123" s="152" t="s">
        <v>125</v>
      </c>
      <c r="H123" s="151" t="s">
        <v>1</v>
      </c>
      <c r="I123" s="153"/>
      <c r="L123" s="150"/>
      <c r="M123" s="154"/>
      <c r="T123" s="155"/>
      <c r="AT123" s="151" t="s">
        <v>123</v>
      </c>
      <c r="AU123" s="151" t="s">
        <v>85</v>
      </c>
      <c r="AV123" s="12" t="s">
        <v>80</v>
      </c>
      <c r="AW123" s="12" t="s">
        <v>32</v>
      </c>
      <c r="AX123" s="12" t="s">
        <v>75</v>
      </c>
      <c r="AY123" s="151" t="s">
        <v>113</v>
      </c>
    </row>
    <row r="124" spans="2:51" s="12" customFormat="1" ht="12">
      <c r="B124" s="150"/>
      <c r="D124" s="146" t="s">
        <v>123</v>
      </c>
      <c r="E124" s="151" t="s">
        <v>1</v>
      </c>
      <c r="F124" s="152" t="s">
        <v>126</v>
      </c>
      <c r="H124" s="151" t="s">
        <v>1</v>
      </c>
      <c r="I124" s="153"/>
      <c r="L124" s="150"/>
      <c r="M124" s="154"/>
      <c r="T124" s="155"/>
      <c r="AT124" s="151" t="s">
        <v>123</v>
      </c>
      <c r="AU124" s="151" t="s">
        <v>85</v>
      </c>
      <c r="AV124" s="12" t="s">
        <v>80</v>
      </c>
      <c r="AW124" s="12" t="s">
        <v>32</v>
      </c>
      <c r="AX124" s="12" t="s">
        <v>75</v>
      </c>
      <c r="AY124" s="151" t="s">
        <v>113</v>
      </c>
    </row>
    <row r="125" spans="2:51" s="13" customFormat="1" ht="12">
      <c r="B125" s="156"/>
      <c r="D125" s="146" t="s">
        <v>123</v>
      </c>
      <c r="E125" s="157" t="s">
        <v>1</v>
      </c>
      <c r="F125" s="158" t="s">
        <v>127</v>
      </c>
      <c r="H125" s="159">
        <v>4</v>
      </c>
      <c r="I125" s="160"/>
      <c r="L125" s="156"/>
      <c r="M125" s="161"/>
      <c r="T125" s="162"/>
      <c r="AT125" s="157" t="s">
        <v>123</v>
      </c>
      <c r="AU125" s="157" t="s">
        <v>85</v>
      </c>
      <c r="AV125" s="13" t="s">
        <v>85</v>
      </c>
      <c r="AW125" s="13" t="s">
        <v>32</v>
      </c>
      <c r="AX125" s="13" t="s">
        <v>80</v>
      </c>
      <c r="AY125" s="157" t="s">
        <v>113</v>
      </c>
    </row>
    <row r="126" spans="2:63" s="11" customFormat="1" ht="22.9" customHeight="1">
      <c r="B126" s="119"/>
      <c r="D126" s="120" t="s">
        <v>74</v>
      </c>
      <c r="E126" s="129" t="s">
        <v>128</v>
      </c>
      <c r="F126" s="129" t="s">
        <v>129</v>
      </c>
      <c r="I126" s="122"/>
      <c r="J126" s="130">
        <f>BK126</f>
        <v>0</v>
      </c>
      <c r="L126" s="119"/>
      <c r="M126" s="124"/>
      <c r="P126" s="125">
        <f>SUM(P127:P189)</f>
        <v>0</v>
      </c>
      <c r="R126" s="125">
        <f>SUM(R127:R189)</f>
        <v>0.0015</v>
      </c>
      <c r="T126" s="126">
        <f>SUM(T127:T189)</f>
        <v>0</v>
      </c>
      <c r="AR126" s="120" t="s">
        <v>112</v>
      </c>
      <c r="AT126" s="127" t="s">
        <v>74</v>
      </c>
      <c r="AU126" s="127" t="s">
        <v>80</v>
      </c>
      <c r="AY126" s="120" t="s">
        <v>113</v>
      </c>
      <c r="BK126" s="128">
        <f>SUM(BK127:BK189)</f>
        <v>0</v>
      </c>
    </row>
    <row r="127" spans="2:65" s="1" customFormat="1" ht="16.5" customHeight="1">
      <c r="B127" s="131"/>
      <c r="C127" s="132" t="s">
        <v>85</v>
      </c>
      <c r="D127" s="132" t="s">
        <v>116</v>
      </c>
      <c r="E127" s="133" t="s">
        <v>130</v>
      </c>
      <c r="F127" s="134" t="s">
        <v>131</v>
      </c>
      <c r="G127" s="135" t="s">
        <v>132</v>
      </c>
      <c r="H127" s="136">
        <v>21</v>
      </c>
      <c r="I127" s="137"/>
      <c r="J127" s="138">
        <f>ROUND(I127*H127,2)</f>
        <v>0</v>
      </c>
      <c r="K127" s="139"/>
      <c r="L127" s="31"/>
      <c r="M127" s="140" t="s">
        <v>1</v>
      </c>
      <c r="N127" s="141" t="s">
        <v>40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133</v>
      </c>
      <c r="AT127" s="144" t="s">
        <v>116</v>
      </c>
      <c r="AU127" s="144" t="s">
        <v>85</v>
      </c>
      <c r="AY127" s="16" t="s">
        <v>113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6" t="s">
        <v>80</v>
      </c>
      <c r="BK127" s="145">
        <f>ROUND(I127*H127,2)</f>
        <v>0</v>
      </c>
      <c r="BL127" s="16" t="s">
        <v>133</v>
      </c>
      <c r="BM127" s="144" t="s">
        <v>134</v>
      </c>
    </row>
    <row r="128" spans="2:47" s="1" customFormat="1" ht="19.5">
      <c r="B128" s="31"/>
      <c r="D128" s="146" t="s">
        <v>121</v>
      </c>
      <c r="F128" s="147" t="s">
        <v>135</v>
      </c>
      <c r="I128" s="148"/>
      <c r="L128" s="31"/>
      <c r="M128" s="149"/>
      <c r="T128" s="54"/>
      <c r="AT128" s="16" t="s">
        <v>121</v>
      </c>
      <c r="AU128" s="16" t="s">
        <v>85</v>
      </c>
    </row>
    <row r="129" spans="2:51" s="12" customFormat="1" ht="12">
      <c r="B129" s="150"/>
      <c r="D129" s="146" t="s">
        <v>123</v>
      </c>
      <c r="E129" s="151" t="s">
        <v>1</v>
      </c>
      <c r="F129" s="152" t="s">
        <v>124</v>
      </c>
      <c r="H129" s="151" t="s">
        <v>1</v>
      </c>
      <c r="I129" s="153"/>
      <c r="L129" s="150"/>
      <c r="M129" s="154"/>
      <c r="T129" s="155"/>
      <c r="AT129" s="151" t="s">
        <v>123</v>
      </c>
      <c r="AU129" s="151" t="s">
        <v>85</v>
      </c>
      <c r="AV129" s="12" t="s">
        <v>80</v>
      </c>
      <c r="AW129" s="12" t="s">
        <v>32</v>
      </c>
      <c r="AX129" s="12" t="s">
        <v>75</v>
      </c>
      <c r="AY129" s="151" t="s">
        <v>113</v>
      </c>
    </row>
    <row r="130" spans="2:51" s="12" customFormat="1" ht="12">
      <c r="B130" s="150"/>
      <c r="D130" s="146" t="s">
        <v>123</v>
      </c>
      <c r="E130" s="151" t="s">
        <v>1</v>
      </c>
      <c r="F130" s="152" t="s">
        <v>136</v>
      </c>
      <c r="H130" s="151" t="s">
        <v>1</v>
      </c>
      <c r="I130" s="153"/>
      <c r="L130" s="150"/>
      <c r="M130" s="154"/>
      <c r="T130" s="155"/>
      <c r="AT130" s="151" t="s">
        <v>123</v>
      </c>
      <c r="AU130" s="151" t="s">
        <v>85</v>
      </c>
      <c r="AV130" s="12" t="s">
        <v>80</v>
      </c>
      <c r="AW130" s="12" t="s">
        <v>32</v>
      </c>
      <c r="AX130" s="12" t="s">
        <v>75</v>
      </c>
      <c r="AY130" s="151" t="s">
        <v>113</v>
      </c>
    </row>
    <row r="131" spans="2:51" s="13" customFormat="1" ht="12">
      <c r="B131" s="156"/>
      <c r="D131" s="146" t="s">
        <v>123</v>
      </c>
      <c r="E131" s="157" t="s">
        <v>1</v>
      </c>
      <c r="F131" s="158" t="s">
        <v>137</v>
      </c>
      <c r="H131" s="159">
        <v>21</v>
      </c>
      <c r="I131" s="160"/>
      <c r="L131" s="156"/>
      <c r="M131" s="161"/>
      <c r="T131" s="162"/>
      <c r="AT131" s="157" t="s">
        <v>123</v>
      </c>
      <c r="AU131" s="157" t="s">
        <v>85</v>
      </c>
      <c r="AV131" s="13" t="s">
        <v>85</v>
      </c>
      <c r="AW131" s="13" t="s">
        <v>32</v>
      </c>
      <c r="AX131" s="13" t="s">
        <v>75</v>
      </c>
      <c r="AY131" s="157" t="s">
        <v>113</v>
      </c>
    </row>
    <row r="132" spans="2:51" s="14" customFormat="1" ht="12">
      <c r="B132" s="163"/>
      <c r="D132" s="146" t="s">
        <v>123</v>
      </c>
      <c r="E132" s="164" t="s">
        <v>1</v>
      </c>
      <c r="F132" s="165" t="s">
        <v>138</v>
      </c>
      <c r="H132" s="166">
        <v>21</v>
      </c>
      <c r="I132" s="167"/>
      <c r="L132" s="163"/>
      <c r="M132" s="168"/>
      <c r="T132" s="169"/>
      <c r="AT132" s="164" t="s">
        <v>123</v>
      </c>
      <c r="AU132" s="164" t="s">
        <v>85</v>
      </c>
      <c r="AV132" s="14" t="s">
        <v>139</v>
      </c>
      <c r="AW132" s="14" t="s">
        <v>32</v>
      </c>
      <c r="AX132" s="14" t="s">
        <v>80</v>
      </c>
      <c r="AY132" s="164" t="s">
        <v>113</v>
      </c>
    </row>
    <row r="133" spans="2:65" s="1" customFormat="1" ht="16.5" customHeight="1">
      <c r="B133" s="131"/>
      <c r="C133" s="132" t="s">
        <v>112</v>
      </c>
      <c r="D133" s="132" t="s">
        <v>116</v>
      </c>
      <c r="E133" s="133" t="s">
        <v>140</v>
      </c>
      <c r="F133" s="134" t="s">
        <v>141</v>
      </c>
      <c r="G133" s="135" t="s">
        <v>119</v>
      </c>
      <c r="H133" s="136">
        <v>1</v>
      </c>
      <c r="I133" s="137"/>
      <c r="J133" s="138">
        <f>ROUND(I133*H133,2)</f>
        <v>0</v>
      </c>
      <c r="K133" s="139"/>
      <c r="L133" s="31"/>
      <c r="M133" s="140" t="s">
        <v>1</v>
      </c>
      <c r="N133" s="141" t="s">
        <v>40</v>
      </c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4" t="s">
        <v>133</v>
      </c>
      <c r="AT133" s="144" t="s">
        <v>116</v>
      </c>
      <c r="AU133" s="144" t="s">
        <v>85</v>
      </c>
      <c r="AY133" s="16" t="s">
        <v>113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6" t="s">
        <v>80</v>
      </c>
      <c r="BK133" s="145">
        <f>ROUND(I133*H133,2)</f>
        <v>0</v>
      </c>
      <c r="BL133" s="16" t="s">
        <v>133</v>
      </c>
      <c r="BM133" s="144" t="s">
        <v>142</v>
      </c>
    </row>
    <row r="134" spans="2:47" s="1" customFormat="1" ht="19.5">
      <c r="B134" s="31"/>
      <c r="D134" s="146" t="s">
        <v>121</v>
      </c>
      <c r="F134" s="147" t="s">
        <v>143</v>
      </c>
      <c r="I134" s="148"/>
      <c r="L134" s="31"/>
      <c r="M134" s="149"/>
      <c r="T134" s="54"/>
      <c r="AT134" s="16" t="s">
        <v>121</v>
      </c>
      <c r="AU134" s="16" t="s">
        <v>85</v>
      </c>
    </row>
    <row r="135" spans="2:51" s="12" customFormat="1" ht="12">
      <c r="B135" s="150"/>
      <c r="D135" s="146" t="s">
        <v>123</v>
      </c>
      <c r="E135" s="151" t="s">
        <v>1</v>
      </c>
      <c r="F135" s="152" t="s">
        <v>144</v>
      </c>
      <c r="H135" s="151" t="s">
        <v>1</v>
      </c>
      <c r="I135" s="153"/>
      <c r="L135" s="150"/>
      <c r="M135" s="154"/>
      <c r="T135" s="155"/>
      <c r="AT135" s="151" t="s">
        <v>123</v>
      </c>
      <c r="AU135" s="151" t="s">
        <v>85</v>
      </c>
      <c r="AV135" s="12" t="s">
        <v>80</v>
      </c>
      <c r="AW135" s="12" t="s">
        <v>32</v>
      </c>
      <c r="AX135" s="12" t="s">
        <v>75</v>
      </c>
      <c r="AY135" s="151" t="s">
        <v>113</v>
      </c>
    </row>
    <row r="136" spans="2:51" s="13" customFormat="1" ht="12">
      <c r="B136" s="156"/>
      <c r="D136" s="146" t="s">
        <v>123</v>
      </c>
      <c r="E136" s="157" t="s">
        <v>1</v>
      </c>
      <c r="F136" s="158" t="s">
        <v>80</v>
      </c>
      <c r="H136" s="159">
        <v>1</v>
      </c>
      <c r="I136" s="160"/>
      <c r="L136" s="156"/>
      <c r="M136" s="161"/>
      <c r="T136" s="162"/>
      <c r="AT136" s="157" t="s">
        <v>123</v>
      </c>
      <c r="AU136" s="157" t="s">
        <v>85</v>
      </c>
      <c r="AV136" s="13" t="s">
        <v>85</v>
      </c>
      <c r="AW136" s="13" t="s">
        <v>32</v>
      </c>
      <c r="AX136" s="13" t="s">
        <v>75</v>
      </c>
      <c r="AY136" s="157" t="s">
        <v>113</v>
      </c>
    </row>
    <row r="137" spans="2:51" s="14" customFormat="1" ht="12">
      <c r="B137" s="163"/>
      <c r="D137" s="146" t="s">
        <v>123</v>
      </c>
      <c r="E137" s="164" t="s">
        <v>1</v>
      </c>
      <c r="F137" s="165" t="s">
        <v>138</v>
      </c>
      <c r="H137" s="166">
        <v>1</v>
      </c>
      <c r="I137" s="167"/>
      <c r="L137" s="163"/>
      <c r="M137" s="168"/>
      <c r="T137" s="169"/>
      <c r="AT137" s="164" t="s">
        <v>123</v>
      </c>
      <c r="AU137" s="164" t="s">
        <v>85</v>
      </c>
      <c r="AV137" s="14" t="s">
        <v>139</v>
      </c>
      <c r="AW137" s="14" t="s">
        <v>32</v>
      </c>
      <c r="AX137" s="14" t="s">
        <v>80</v>
      </c>
      <c r="AY137" s="164" t="s">
        <v>113</v>
      </c>
    </row>
    <row r="138" spans="2:65" s="1" customFormat="1" ht="24.2" customHeight="1">
      <c r="B138" s="131"/>
      <c r="C138" s="132" t="s">
        <v>139</v>
      </c>
      <c r="D138" s="132" t="s">
        <v>116</v>
      </c>
      <c r="E138" s="133" t="s">
        <v>145</v>
      </c>
      <c r="F138" s="134" t="s">
        <v>146</v>
      </c>
      <c r="G138" s="135" t="s">
        <v>119</v>
      </c>
      <c r="H138" s="136">
        <v>6</v>
      </c>
      <c r="I138" s="137"/>
      <c r="J138" s="138">
        <f>ROUND(I138*H138,2)</f>
        <v>0</v>
      </c>
      <c r="K138" s="139"/>
      <c r="L138" s="31"/>
      <c r="M138" s="140" t="s">
        <v>1</v>
      </c>
      <c r="N138" s="141" t="s">
        <v>40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133</v>
      </c>
      <c r="AT138" s="144" t="s">
        <v>116</v>
      </c>
      <c r="AU138" s="144" t="s">
        <v>85</v>
      </c>
      <c r="AY138" s="16" t="s">
        <v>113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6" t="s">
        <v>80</v>
      </c>
      <c r="BK138" s="145">
        <f>ROUND(I138*H138,2)</f>
        <v>0</v>
      </c>
      <c r="BL138" s="16" t="s">
        <v>133</v>
      </c>
      <c r="BM138" s="144" t="s">
        <v>147</v>
      </c>
    </row>
    <row r="139" spans="2:47" s="1" customFormat="1" ht="39">
      <c r="B139" s="31"/>
      <c r="D139" s="146" t="s">
        <v>121</v>
      </c>
      <c r="F139" s="147" t="s">
        <v>148</v>
      </c>
      <c r="I139" s="148"/>
      <c r="L139" s="31"/>
      <c r="M139" s="149"/>
      <c r="T139" s="54"/>
      <c r="AT139" s="16" t="s">
        <v>121</v>
      </c>
      <c r="AU139" s="16" t="s">
        <v>85</v>
      </c>
    </row>
    <row r="140" spans="2:51" s="12" customFormat="1" ht="12">
      <c r="B140" s="150"/>
      <c r="D140" s="146" t="s">
        <v>123</v>
      </c>
      <c r="E140" s="151" t="s">
        <v>1</v>
      </c>
      <c r="F140" s="152" t="s">
        <v>124</v>
      </c>
      <c r="H140" s="151" t="s">
        <v>1</v>
      </c>
      <c r="I140" s="153"/>
      <c r="L140" s="150"/>
      <c r="M140" s="154"/>
      <c r="T140" s="155"/>
      <c r="AT140" s="151" t="s">
        <v>123</v>
      </c>
      <c r="AU140" s="151" t="s">
        <v>85</v>
      </c>
      <c r="AV140" s="12" t="s">
        <v>80</v>
      </c>
      <c r="AW140" s="12" t="s">
        <v>32</v>
      </c>
      <c r="AX140" s="12" t="s">
        <v>75</v>
      </c>
      <c r="AY140" s="151" t="s">
        <v>113</v>
      </c>
    </row>
    <row r="141" spans="2:51" s="12" customFormat="1" ht="12">
      <c r="B141" s="150"/>
      <c r="D141" s="146" t="s">
        <v>123</v>
      </c>
      <c r="E141" s="151" t="s">
        <v>1</v>
      </c>
      <c r="F141" s="152" t="s">
        <v>149</v>
      </c>
      <c r="H141" s="151" t="s">
        <v>1</v>
      </c>
      <c r="I141" s="153"/>
      <c r="L141" s="150"/>
      <c r="M141" s="154"/>
      <c r="T141" s="155"/>
      <c r="AT141" s="151" t="s">
        <v>123</v>
      </c>
      <c r="AU141" s="151" t="s">
        <v>85</v>
      </c>
      <c r="AV141" s="12" t="s">
        <v>80</v>
      </c>
      <c r="AW141" s="12" t="s">
        <v>32</v>
      </c>
      <c r="AX141" s="12" t="s">
        <v>75</v>
      </c>
      <c r="AY141" s="151" t="s">
        <v>113</v>
      </c>
    </row>
    <row r="142" spans="2:51" s="13" customFormat="1" ht="12">
      <c r="B142" s="156"/>
      <c r="D142" s="146" t="s">
        <v>123</v>
      </c>
      <c r="E142" s="157" t="s">
        <v>1</v>
      </c>
      <c r="F142" s="158" t="s">
        <v>150</v>
      </c>
      <c r="H142" s="159">
        <v>6</v>
      </c>
      <c r="I142" s="160"/>
      <c r="L142" s="156"/>
      <c r="M142" s="161"/>
      <c r="T142" s="162"/>
      <c r="AT142" s="157" t="s">
        <v>123</v>
      </c>
      <c r="AU142" s="157" t="s">
        <v>85</v>
      </c>
      <c r="AV142" s="13" t="s">
        <v>85</v>
      </c>
      <c r="AW142" s="13" t="s">
        <v>32</v>
      </c>
      <c r="AX142" s="13" t="s">
        <v>75</v>
      </c>
      <c r="AY142" s="157" t="s">
        <v>113</v>
      </c>
    </row>
    <row r="143" spans="2:51" s="14" customFormat="1" ht="12">
      <c r="B143" s="163"/>
      <c r="D143" s="146" t="s">
        <v>123</v>
      </c>
      <c r="E143" s="164" t="s">
        <v>1</v>
      </c>
      <c r="F143" s="165" t="s">
        <v>138</v>
      </c>
      <c r="H143" s="166">
        <v>6</v>
      </c>
      <c r="I143" s="167"/>
      <c r="L143" s="163"/>
      <c r="M143" s="168"/>
      <c r="T143" s="169"/>
      <c r="AT143" s="164" t="s">
        <v>123</v>
      </c>
      <c r="AU143" s="164" t="s">
        <v>85</v>
      </c>
      <c r="AV143" s="14" t="s">
        <v>139</v>
      </c>
      <c r="AW143" s="14" t="s">
        <v>32</v>
      </c>
      <c r="AX143" s="14" t="s">
        <v>80</v>
      </c>
      <c r="AY143" s="164" t="s">
        <v>113</v>
      </c>
    </row>
    <row r="144" spans="2:65" s="1" customFormat="1" ht="24.2" customHeight="1">
      <c r="B144" s="131"/>
      <c r="C144" s="132" t="s">
        <v>151</v>
      </c>
      <c r="D144" s="132" t="s">
        <v>116</v>
      </c>
      <c r="E144" s="133" t="s">
        <v>152</v>
      </c>
      <c r="F144" s="134" t="s">
        <v>153</v>
      </c>
      <c r="G144" s="135" t="s">
        <v>119</v>
      </c>
      <c r="H144" s="136">
        <v>16</v>
      </c>
      <c r="I144" s="137"/>
      <c r="J144" s="138">
        <f>ROUND(I144*H144,2)</f>
        <v>0</v>
      </c>
      <c r="K144" s="139"/>
      <c r="L144" s="31"/>
      <c r="M144" s="140" t="s">
        <v>1</v>
      </c>
      <c r="N144" s="141" t="s">
        <v>40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133</v>
      </c>
      <c r="AT144" s="144" t="s">
        <v>116</v>
      </c>
      <c r="AU144" s="144" t="s">
        <v>85</v>
      </c>
      <c r="AY144" s="16" t="s">
        <v>113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6" t="s">
        <v>80</v>
      </c>
      <c r="BK144" s="145">
        <f>ROUND(I144*H144,2)</f>
        <v>0</v>
      </c>
      <c r="BL144" s="16" t="s">
        <v>133</v>
      </c>
      <c r="BM144" s="144" t="s">
        <v>154</v>
      </c>
    </row>
    <row r="145" spans="2:47" s="1" customFormat="1" ht="39">
      <c r="B145" s="31"/>
      <c r="D145" s="146" t="s">
        <v>121</v>
      </c>
      <c r="F145" s="147" t="s">
        <v>155</v>
      </c>
      <c r="I145" s="148"/>
      <c r="L145" s="31"/>
      <c r="M145" s="149"/>
      <c r="T145" s="54"/>
      <c r="AT145" s="16" t="s">
        <v>121</v>
      </c>
      <c r="AU145" s="16" t="s">
        <v>85</v>
      </c>
    </row>
    <row r="146" spans="2:51" s="12" customFormat="1" ht="12">
      <c r="B146" s="150"/>
      <c r="D146" s="146" t="s">
        <v>123</v>
      </c>
      <c r="E146" s="151" t="s">
        <v>1</v>
      </c>
      <c r="F146" s="152" t="s">
        <v>124</v>
      </c>
      <c r="H146" s="151" t="s">
        <v>1</v>
      </c>
      <c r="I146" s="153"/>
      <c r="L146" s="150"/>
      <c r="M146" s="154"/>
      <c r="T146" s="155"/>
      <c r="AT146" s="151" t="s">
        <v>123</v>
      </c>
      <c r="AU146" s="151" t="s">
        <v>85</v>
      </c>
      <c r="AV146" s="12" t="s">
        <v>80</v>
      </c>
      <c r="AW146" s="12" t="s">
        <v>32</v>
      </c>
      <c r="AX146" s="12" t="s">
        <v>75</v>
      </c>
      <c r="AY146" s="151" t="s">
        <v>113</v>
      </c>
    </row>
    <row r="147" spans="2:51" s="12" customFormat="1" ht="12">
      <c r="B147" s="150"/>
      <c r="D147" s="146" t="s">
        <v>123</v>
      </c>
      <c r="E147" s="151" t="s">
        <v>1</v>
      </c>
      <c r="F147" s="152" t="s">
        <v>156</v>
      </c>
      <c r="H147" s="151" t="s">
        <v>1</v>
      </c>
      <c r="I147" s="153"/>
      <c r="L147" s="150"/>
      <c r="M147" s="154"/>
      <c r="T147" s="155"/>
      <c r="AT147" s="151" t="s">
        <v>123</v>
      </c>
      <c r="AU147" s="151" t="s">
        <v>85</v>
      </c>
      <c r="AV147" s="12" t="s">
        <v>80</v>
      </c>
      <c r="AW147" s="12" t="s">
        <v>32</v>
      </c>
      <c r="AX147" s="12" t="s">
        <v>75</v>
      </c>
      <c r="AY147" s="151" t="s">
        <v>113</v>
      </c>
    </row>
    <row r="148" spans="2:51" s="13" customFormat="1" ht="12">
      <c r="B148" s="156"/>
      <c r="D148" s="146" t="s">
        <v>123</v>
      </c>
      <c r="E148" s="157" t="s">
        <v>1</v>
      </c>
      <c r="F148" s="158" t="s">
        <v>157</v>
      </c>
      <c r="H148" s="159">
        <v>16</v>
      </c>
      <c r="I148" s="160"/>
      <c r="L148" s="156"/>
      <c r="M148" s="161"/>
      <c r="T148" s="162"/>
      <c r="AT148" s="157" t="s">
        <v>123</v>
      </c>
      <c r="AU148" s="157" t="s">
        <v>85</v>
      </c>
      <c r="AV148" s="13" t="s">
        <v>85</v>
      </c>
      <c r="AW148" s="13" t="s">
        <v>32</v>
      </c>
      <c r="AX148" s="13" t="s">
        <v>75</v>
      </c>
      <c r="AY148" s="157" t="s">
        <v>113</v>
      </c>
    </row>
    <row r="149" spans="2:51" s="14" customFormat="1" ht="12">
      <c r="B149" s="163"/>
      <c r="D149" s="146" t="s">
        <v>123</v>
      </c>
      <c r="E149" s="164" t="s">
        <v>1</v>
      </c>
      <c r="F149" s="165" t="s">
        <v>138</v>
      </c>
      <c r="H149" s="166">
        <v>16</v>
      </c>
      <c r="I149" s="167"/>
      <c r="L149" s="163"/>
      <c r="M149" s="168"/>
      <c r="T149" s="169"/>
      <c r="AT149" s="164" t="s">
        <v>123</v>
      </c>
      <c r="AU149" s="164" t="s">
        <v>85</v>
      </c>
      <c r="AV149" s="14" t="s">
        <v>139</v>
      </c>
      <c r="AW149" s="14" t="s">
        <v>32</v>
      </c>
      <c r="AX149" s="14" t="s">
        <v>80</v>
      </c>
      <c r="AY149" s="164" t="s">
        <v>113</v>
      </c>
    </row>
    <row r="150" spans="2:65" s="1" customFormat="1" ht="24.2" customHeight="1">
      <c r="B150" s="131"/>
      <c r="C150" s="132" t="s">
        <v>158</v>
      </c>
      <c r="D150" s="132" t="s">
        <v>116</v>
      </c>
      <c r="E150" s="133" t="s">
        <v>152</v>
      </c>
      <c r="F150" s="134" t="s">
        <v>153</v>
      </c>
      <c r="G150" s="135" t="s">
        <v>119</v>
      </c>
      <c r="H150" s="136">
        <v>4</v>
      </c>
      <c r="I150" s="137"/>
      <c r="J150" s="138">
        <f>ROUND(I150*H150,2)</f>
        <v>0</v>
      </c>
      <c r="K150" s="139"/>
      <c r="L150" s="31"/>
      <c r="M150" s="140" t="s">
        <v>1</v>
      </c>
      <c r="N150" s="141" t="s">
        <v>40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133</v>
      </c>
      <c r="AT150" s="144" t="s">
        <v>116</v>
      </c>
      <c r="AU150" s="144" t="s">
        <v>85</v>
      </c>
      <c r="AY150" s="16" t="s">
        <v>113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6" t="s">
        <v>80</v>
      </c>
      <c r="BK150" s="145">
        <f>ROUND(I150*H150,2)</f>
        <v>0</v>
      </c>
      <c r="BL150" s="16" t="s">
        <v>133</v>
      </c>
      <c r="BM150" s="144" t="s">
        <v>159</v>
      </c>
    </row>
    <row r="151" spans="2:47" s="1" customFormat="1" ht="39">
      <c r="B151" s="31"/>
      <c r="D151" s="146" t="s">
        <v>121</v>
      </c>
      <c r="F151" s="147" t="s">
        <v>155</v>
      </c>
      <c r="I151" s="148"/>
      <c r="L151" s="31"/>
      <c r="M151" s="149"/>
      <c r="T151" s="54"/>
      <c r="AT151" s="16" t="s">
        <v>121</v>
      </c>
      <c r="AU151" s="16" t="s">
        <v>85</v>
      </c>
    </row>
    <row r="152" spans="2:51" s="12" customFormat="1" ht="12">
      <c r="B152" s="150"/>
      <c r="D152" s="146" t="s">
        <v>123</v>
      </c>
      <c r="E152" s="151" t="s">
        <v>1</v>
      </c>
      <c r="F152" s="152" t="s">
        <v>160</v>
      </c>
      <c r="H152" s="151" t="s">
        <v>1</v>
      </c>
      <c r="I152" s="153"/>
      <c r="L152" s="150"/>
      <c r="M152" s="154"/>
      <c r="T152" s="155"/>
      <c r="AT152" s="151" t="s">
        <v>123</v>
      </c>
      <c r="AU152" s="151" t="s">
        <v>85</v>
      </c>
      <c r="AV152" s="12" t="s">
        <v>80</v>
      </c>
      <c r="AW152" s="12" t="s">
        <v>32</v>
      </c>
      <c r="AX152" s="12" t="s">
        <v>75</v>
      </c>
      <c r="AY152" s="151" t="s">
        <v>113</v>
      </c>
    </row>
    <row r="153" spans="2:51" s="12" customFormat="1" ht="12">
      <c r="B153" s="150"/>
      <c r="D153" s="146" t="s">
        <v>123</v>
      </c>
      <c r="E153" s="151" t="s">
        <v>1</v>
      </c>
      <c r="F153" s="152" t="s">
        <v>161</v>
      </c>
      <c r="H153" s="151" t="s">
        <v>1</v>
      </c>
      <c r="I153" s="153"/>
      <c r="L153" s="150"/>
      <c r="M153" s="154"/>
      <c r="T153" s="155"/>
      <c r="AT153" s="151" t="s">
        <v>123</v>
      </c>
      <c r="AU153" s="151" t="s">
        <v>85</v>
      </c>
      <c r="AV153" s="12" t="s">
        <v>80</v>
      </c>
      <c r="AW153" s="12" t="s">
        <v>32</v>
      </c>
      <c r="AX153" s="12" t="s">
        <v>75</v>
      </c>
      <c r="AY153" s="151" t="s">
        <v>113</v>
      </c>
    </row>
    <row r="154" spans="2:51" s="13" customFormat="1" ht="12">
      <c r="B154" s="156"/>
      <c r="D154" s="146" t="s">
        <v>123</v>
      </c>
      <c r="E154" s="157" t="s">
        <v>1</v>
      </c>
      <c r="F154" s="158" t="s">
        <v>162</v>
      </c>
      <c r="H154" s="159">
        <v>4</v>
      </c>
      <c r="I154" s="160"/>
      <c r="L154" s="156"/>
      <c r="M154" s="161"/>
      <c r="T154" s="162"/>
      <c r="AT154" s="157" t="s">
        <v>123</v>
      </c>
      <c r="AU154" s="157" t="s">
        <v>85</v>
      </c>
      <c r="AV154" s="13" t="s">
        <v>85</v>
      </c>
      <c r="AW154" s="13" t="s">
        <v>32</v>
      </c>
      <c r="AX154" s="13" t="s">
        <v>75</v>
      </c>
      <c r="AY154" s="157" t="s">
        <v>113</v>
      </c>
    </row>
    <row r="155" spans="2:51" s="14" customFormat="1" ht="12">
      <c r="B155" s="163"/>
      <c r="D155" s="146" t="s">
        <v>123</v>
      </c>
      <c r="E155" s="164" t="s">
        <v>1</v>
      </c>
      <c r="F155" s="165" t="s">
        <v>138</v>
      </c>
      <c r="H155" s="166">
        <v>4</v>
      </c>
      <c r="I155" s="167"/>
      <c r="L155" s="163"/>
      <c r="M155" s="168"/>
      <c r="T155" s="169"/>
      <c r="AT155" s="164" t="s">
        <v>123</v>
      </c>
      <c r="AU155" s="164" t="s">
        <v>85</v>
      </c>
      <c r="AV155" s="14" t="s">
        <v>139</v>
      </c>
      <c r="AW155" s="14" t="s">
        <v>32</v>
      </c>
      <c r="AX155" s="14" t="s">
        <v>80</v>
      </c>
      <c r="AY155" s="164" t="s">
        <v>113</v>
      </c>
    </row>
    <row r="156" spans="2:65" s="1" customFormat="1" ht="24.2" customHeight="1">
      <c r="B156" s="131"/>
      <c r="C156" s="132" t="s">
        <v>163</v>
      </c>
      <c r="D156" s="132" t="s">
        <v>116</v>
      </c>
      <c r="E156" s="133" t="s">
        <v>164</v>
      </c>
      <c r="F156" s="134" t="s">
        <v>165</v>
      </c>
      <c r="G156" s="135" t="s">
        <v>119</v>
      </c>
      <c r="H156" s="136">
        <v>12</v>
      </c>
      <c r="I156" s="137"/>
      <c r="J156" s="138">
        <f>ROUND(I156*H156,2)</f>
        <v>0</v>
      </c>
      <c r="K156" s="139"/>
      <c r="L156" s="31"/>
      <c r="M156" s="140" t="s">
        <v>1</v>
      </c>
      <c r="N156" s="141" t="s">
        <v>40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133</v>
      </c>
      <c r="AT156" s="144" t="s">
        <v>116</v>
      </c>
      <c r="AU156" s="144" t="s">
        <v>85</v>
      </c>
      <c r="AY156" s="16" t="s">
        <v>113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6" t="s">
        <v>80</v>
      </c>
      <c r="BK156" s="145">
        <f>ROUND(I156*H156,2)</f>
        <v>0</v>
      </c>
      <c r="BL156" s="16" t="s">
        <v>133</v>
      </c>
      <c r="BM156" s="144" t="s">
        <v>166</v>
      </c>
    </row>
    <row r="157" spans="2:47" s="1" customFormat="1" ht="29.25">
      <c r="B157" s="31"/>
      <c r="D157" s="146" t="s">
        <v>121</v>
      </c>
      <c r="F157" s="147" t="s">
        <v>167</v>
      </c>
      <c r="I157" s="148"/>
      <c r="L157" s="31"/>
      <c r="M157" s="149"/>
      <c r="T157" s="54"/>
      <c r="AT157" s="16" t="s">
        <v>121</v>
      </c>
      <c r="AU157" s="16" t="s">
        <v>85</v>
      </c>
    </row>
    <row r="158" spans="2:51" s="12" customFormat="1" ht="12">
      <c r="B158" s="150"/>
      <c r="D158" s="146" t="s">
        <v>123</v>
      </c>
      <c r="E158" s="151" t="s">
        <v>1</v>
      </c>
      <c r="F158" s="152" t="s">
        <v>124</v>
      </c>
      <c r="H158" s="151" t="s">
        <v>1</v>
      </c>
      <c r="I158" s="153"/>
      <c r="L158" s="150"/>
      <c r="M158" s="154"/>
      <c r="T158" s="155"/>
      <c r="AT158" s="151" t="s">
        <v>123</v>
      </c>
      <c r="AU158" s="151" t="s">
        <v>85</v>
      </c>
      <c r="AV158" s="12" t="s">
        <v>80</v>
      </c>
      <c r="AW158" s="12" t="s">
        <v>32</v>
      </c>
      <c r="AX158" s="12" t="s">
        <v>75</v>
      </c>
      <c r="AY158" s="151" t="s">
        <v>113</v>
      </c>
    </row>
    <row r="159" spans="2:51" s="12" customFormat="1" ht="12">
      <c r="B159" s="150"/>
      <c r="D159" s="146" t="s">
        <v>123</v>
      </c>
      <c r="E159" s="151" t="s">
        <v>1</v>
      </c>
      <c r="F159" s="152" t="s">
        <v>168</v>
      </c>
      <c r="H159" s="151" t="s">
        <v>1</v>
      </c>
      <c r="I159" s="153"/>
      <c r="L159" s="150"/>
      <c r="M159" s="154"/>
      <c r="T159" s="155"/>
      <c r="AT159" s="151" t="s">
        <v>123</v>
      </c>
      <c r="AU159" s="151" t="s">
        <v>85</v>
      </c>
      <c r="AV159" s="12" t="s">
        <v>80</v>
      </c>
      <c r="AW159" s="12" t="s">
        <v>32</v>
      </c>
      <c r="AX159" s="12" t="s">
        <v>75</v>
      </c>
      <c r="AY159" s="151" t="s">
        <v>113</v>
      </c>
    </row>
    <row r="160" spans="2:51" s="13" customFormat="1" ht="12">
      <c r="B160" s="156"/>
      <c r="D160" s="146" t="s">
        <v>123</v>
      </c>
      <c r="E160" s="157" t="s">
        <v>1</v>
      </c>
      <c r="F160" s="158" t="s">
        <v>169</v>
      </c>
      <c r="H160" s="159">
        <v>12</v>
      </c>
      <c r="I160" s="160"/>
      <c r="L160" s="156"/>
      <c r="M160" s="161"/>
      <c r="T160" s="162"/>
      <c r="AT160" s="157" t="s">
        <v>123</v>
      </c>
      <c r="AU160" s="157" t="s">
        <v>85</v>
      </c>
      <c r="AV160" s="13" t="s">
        <v>85</v>
      </c>
      <c r="AW160" s="13" t="s">
        <v>32</v>
      </c>
      <c r="AX160" s="13" t="s">
        <v>75</v>
      </c>
      <c r="AY160" s="157" t="s">
        <v>113</v>
      </c>
    </row>
    <row r="161" spans="2:51" s="14" customFormat="1" ht="12">
      <c r="B161" s="163"/>
      <c r="D161" s="146" t="s">
        <v>123</v>
      </c>
      <c r="E161" s="164" t="s">
        <v>1</v>
      </c>
      <c r="F161" s="165" t="s">
        <v>138</v>
      </c>
      <c r="H161" s="166">
        <v>12</v>
      </c>
      <c r="I161" s="167"/>
      <c r="L161" s="163"/>
      <c r="M161" s="168"/>
      <c r="T161" s="169"/>
      <c r="AT161" s="164" t="s">
        <v>123</v>
      </c>
      <c r="AU161" s="164" t="s">
        <v>85</v>
      </c>
      <c r="AV161" s="14" t="s">
        <v>139</v>
      </c>
      <c r="AW161" s="14" t="s">
        <v>32</v>
      </c>
      <c r="AX161" s="14" t="s">
        <v>80</v>
      </c>
      <c r="AY161" s="164" t="s">
        <v>113</v>
      </c>
    </row>
    <row r="162" spans="2:65" s="1" customFormat="1" ht="16.5" customHeight="1">
      <c r="B162" s="131"/>
      <c r="C162" s="132" t="s">
        <v>170</v>
      </c>
      <c r="D162" s="132" t="s">
        <v>116</v>
      </c>
      <c r="E162" s="133" t="s">
        <v>171</v>
      </c>
      <c r="F162" s="134" t="s">
        <v>172</v>
      </c>
      <c r="G162" s="135" t="s">
        <v>119</v>
      </c>
      <c r="H162" s="136">
        <v>1</v>
      </c>
      <c r="I162" s="137"/>
      <c r="J162" s="138">
        <f>ROUND(I162*H162,2)</f>
        <v>0</v>
      </c>
      <c r="K162" s="139"/>
      <c r="L162" s="31"/>
      <c r="M162" s="140" t="s">
        <v>1</v>
      </c>
      <c r="N162" s="141" t="s">
        <v>40</v>
      </c>
      <c r="P162" s="142">
        <f>O162*H162</f>
        <v>0</v>
      </c>
      <c r="Q162" s="142">
        <v>0.0015</v>
      </c>
      <c r="R162" s="142">
        <f>Q162*H162</f>
        <v>0.0015</v>
      </c>
      <c r="S162" s="142">
        <v>0</v>
      </c>
      <c r="T162" s="143">
        <f>S162*H162</f>
        <v>0</v>
      </c>
      <c r="AR162" s="144" t="s">
        <v>80</v>
      </c>
      <c r="AT162" s="144" t="s">
        <v>116</v>
      </c>
      <c r="AU162" s="144" t="s">
        <v>85</v>
      </c>
      <c r="AY162" s="16" t="s">
        <v>113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6" t="s">
        <v>80</v>
      </c>
      <c r="BK162" s="145">
        <f>ROUND(I162*H162,2)</f>
        <v>0</v>
      </c>
      <c r="BL162" s="16" t="s">
        <v>80</v>
      </c>
      <c r="BM162" s="144" t="s">
        <v>173</v>
      </c>
    </row>
    <row r="163" spans="2:47" s="1" customFormat="1" ht="19.5">
      <c r="B163" s="31"/>
      <c r="D163" s="146" t="s">
        <v>121</v>
      </c>
      <c r="F163" s="147" t="s">
        <v>174</v>
      </c>
      <c r="I163" s="148"/>
      <c r="L163" s="31"/>
      <c r="M163" s="149"/>
      <c r="T163" s="54"/>
      <c r="AT163" s="16" t="s">
        <v>121</v>
      </c>
      <c r="AU163" s="16" t="s">
        <v>85</v>
      </c>
    </row>
    <row r="164" spans="2:51" s="12" customFormat="1" ht="12">
      <c r="B164" s="150"/>
      <c r="D164" s="146" t="s">
        <v>123</v>
      </c>
      <c r="E164" s="151" t="s">
        <v>1</v>
      </c>
      <c r="F164" s="152" t="s">
        <v>175</v>
      </c>
      <c r="H164" s="151" t="s">
        <v>1</v>
      </c>
      <c r="I164" s="153"/>
      <c r="L164" s="150"/>
      <c r="M164" s="154"/>
      <c r="T164" s="155"/>
      <c r="AT164" s="151" t="s">
        <v>123</v>
      </c>
      <c r="AU164" s="151" t="s">
        <v>85</v>
      </c>
      <c r="AV164" s="12" t="s">
        <v>80</v>
      </c>
      <c r="AW164" s="12" t="s">
        <v>32</v>
      </c>
      <c r="AX164" s="12" t="s">
        <v>75</v>
      </c>
      <c r="AY164" s="151" t="s">
        <v>113</v>
      </c>
    </row>
    <row r="165" spans="2:51" s="13" customFormat="1" ht="12">
      <c r="B165" s="156"/>
      <c r="D165" s="146" t="s">
        <v>123</v>
      </c>
      <c r="E165" s="157" t="s">
        <v>1</v>
      </c>
      <c r="F165" s="158" t="s">
        <v>80</v>
      </c>
      <c r="H165" s="159">
        <v>1</v>
      </c>
      <c r="I165" s="160"/>
      <c r="L165" s="156"/>
      <c r="M165" s="161"/>
      <c r="T165" s="162"/>
      <c r="AT165" s="157" t="s">
        <v>123</v>
      </c>
      <c r="AU165" s="157" t="s">
        <v>85</v>
      </c>
      <c r="AV165" s="13" t="s">
        <v>85</v>
      </c>
      <c r="AW165" s="13" t="s">
        <v>32</v>
      </c>
      <c r="AX165" s="13" t="s">
        <v>80</v>
      </c>
      <c r="AY165" s="157" t="s">
        <v>113</v>
      </c>
    </row>
    <row r="166" spans="2:65" s="1" customFormat="1" ht="16.5" customHeight="1">
      <c r="B166" s="131"/>
      <c r="C166" s="132" t="s">
        <v>176</v>
      </c>
      <c r="D166" s="132" t="s">
        <v>116</v>
      </c>
      <c r="E166" s="133" t="s">
        <v>177</v>
      </c>
      <c r="F166" s="134" t="s">
        <v>172</v>
      </c>
      <c r="G166" s="135" t="s">
        <v>119</v>
      </c>
      <c r="H166" s="136">
        <v>1</v>
      </c>
      <c r="I166" s="137"/>
      <c r="J166" s="138">
        <f>ROUND(I166*H166,2)</f>
        <v>0</v>
      </c>
      <c r="K166" s="139"/>
      <c r="L166" s="31"/>
      <c r="M166" s="140" t="s">
        <v>1</v>
      </c>
      <c r="N166" s="141" t="s">
        <v>40</v>
      </c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4" t="s">
        <v>133</v>
      </c>
      <c r="AT166" s="144" t="s">
        <v>116</v>
      </c>
      <c r="AU166" s="144" t="s">
        <v>85</v>
      </c>
      <c r="AY166" s="16" t="s">
        <v>113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6" t="s">
        <v>80</v>
      </c>
      <c r="BK166" s="145">
        <f>ROUND(I166*H166,2)</f>
        <v>0</v>
      </c>
      <c r="BL166" s="16" t="s">
        <v>133</v>
      </c>
      <c r="BM166" s="144" t="s">
        <v>178</v>
      </c>
    </row>
    <row r="167" spans="2:47" s="1" customFormat="1" ht="19.5">
      <c r="B167" s="31"/>
      <c r="D167" s="146" t="s">
        <v>121</v>
      </c>
      <c r="F167" s="147" t="s">
        <v>179</v>
      </c>
      <c r="I167" s="148"/>
      <c r="L167" s="31"/>
      <c r="M167" s="149"/>
      <c r="T167" s="54"/>
      <c r="AT167" s="16" t="s">
        <v>121</v>
      </c>
      <c r="AU167" s="16" t="s">
        <v>85</v>
      </c>
    </row>
    <row r="168" spans="2:51" s="12" customFormat="1" ht="12">
      <c r="B168" s="150"/>
      <c r="D168" s="146" t="s">
        <v>123</v>
      </c>
      <c r="E168" s="151" t="s">
        <v>1</v>
      </c>
      <c r="F168" s="152" t="s">
        <v>180</v>
      </c>
      <c r="H168" s="151" t="s">
        <v>1</v>
      </c>
      <c r="I168" s="153"/>
      <c r="L168" s="150"/>
      <c r="M168" s="154"/>
      <c r="T168" s="155"/>
      <c r="AT168" s="151" t="s">
        <v>123</v>
      </c>
      <c r="AU168" s="151" t="s">
        <v>85</v>
      </c>
      <c r="AV168" s="12" t="s">
        <v>80</v>
      </c>
      <c r="AW168" s="12" t="s">
        <v>32</v>
      </c>
      <c r="AX168" s="12" t="s">
        <v>75</v>
      </c>
      <c r="AY168" s="151" t="s">
        <v>113</v>
      </c>
    </row>
    <row r="169" spans="2:51" s="13" customFormat="1" ht="12">
      <c r="B169" s="156"/>
      <c r="D169" s="146" t="s">
        <v>123</v>
      </c>
      <c r="E169" s="157" t="s">
        <v>1</v>
      </c>
      <c r="F169" s="158" t="s">
        <v>80</v>
      </c>
      <c r="H169" s="159">
        <v>1</v>
      </c>
      <c r="I169" s="160"/>
      <c r="L169" s="156"/>
      <c r="M169" s="161"/>
      <c r="T169" s="162"/>
      <c r="AT169" s="157" t="s">
        <v>123</v>
      </c>
      <c r="AU169" s="157" t="s">
        <v>85</v>
      </c>
      <c r="AV169" s="13" t="s">
        <v>85</v>
      </c>
      <c r="AW169" s="13" t="s">
        <v>32</v>
      </c>
      <c r="AX169" s="13" t="s">
        <v>75</v>
      </c>
      <c r="AY169" s="157" t="s">
        <v>113</v>
      </c>
    </row>
    <row r="170" spans="2:51" s="14" customFormat="1" ht="12">
      <c r="B170" s="163"/>
      <c r="D170" s="146" t="s">
        <v>123</v>
      </c>
      <c r="E170" s="164" t="s">
        <v>1</v>
      </c>
      <c r="F170" s="165" t="s">
        <v>138</v>
      </c>
      <c r="H170" s="166">
        <v>1</v>
      </c>
      <c r="I170" s="167"/>
      <c r="L170" s="163"/>
      <c r="M170" s="168"/>
      <c r="T170" s="169"/>
      <c r="AT170" s="164" t="s">
        <v>123</v>
      </c>
      <c r="AU170" s="164" t="s">
        <v>85</v>
      </c>
      <c r="AV170" s="14" t="s">
        <v>139</v>
      </c>
      <c r="AW170" s="14" t="s">
        <v>32</v>
      </c>
      <c r="AX170" s="14" t="s">
        <v>80</v>
      </c>
      <c r="AY170" s="164" t="s">
        <v>113</v>
      </c>
    </row>
    <row r="171" spans="2:65" s="1" customFormat="1" ht="16.5" customHeight="1">
      <c r="B171" s="131"/>
      <c r="C171" s="170" t="s">
        <v>181</v>
      </c>
      <c r="D171" s="170" t="s">
        <v>110</v>
      </c>
      <c r="E171" s="171" t="s">
        <v>182</v>
      </c>
      <c r="F171" s="172" t="s">
        <v>183</v>
      </c>
      <c r="G171" s="173" t="s">
        <v>119</v>
      </c>
      <c r="H171" s="174">
        <v>1</v>
      </c>
      <c r="I171" s="175"/>
      <c r="J171" s="176">
        <f>ROUND(I171*H171,2)</f>
        <v>0</v>
      </c>
      <c r="K171" s="177"/>
      <c r="L171" s="178"/>
      <c r="M171" s="179" t="s">
        <v>1</v>
      </c>
      <c r="N171" s="180" t="s">
        <v>40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184</v>
      </c>
      <c r="AT171" s="144" t="s">
        <v>110</v>
      </c>
      <c r="AU171" s="144" t="s">
        <v>85</v>
      </c>
      <c r="AY171" s="16" t="s">
        <v>113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6" t="s">
        <v>80</v>
      </c>
      <c r="BK171" s="145">
        <f>ROUND(I171*H171,2)</f>
        <v>0</v>
      </c>
      <c r="BL171" s="16" t="s">
        <v>133</v>
      </c>
      <c r="BM171" s="144" t="s">
        <v>185</v>
      </c>
    </row>
    <row r="172" spans="2:47" s="1" customFormat="1" ht="12">
      <c r="B172" s="31"/>
      <c r="D172" s="146" t="s">
        <v>121</v>
      </c>
      <c r="F172" s="147" t="s">
        <v>183</v>
      </c>
      <c r="I172" s="148"/>
      <c r="L172" s="31"/>
      <c r="M172" s="149"/>
      <c r="T172" s="54"/>
      <c r="AT172" s="16" t="s">
        <v>121</v>
      </c>
      <c r="AU172" s="16" t="s">
        <v>85</v>
      </c>
    </row>
    <row r="173" spans="2:51" s="12" customFormat="1" ht="12">
      <c r="B173" s="150"/>
      <c r="D173" s="146" t="s">
        <v>123</v>
      </c>
      <c r="E173" s="151" t="s">
        <v>1</v>
      </c>
      <c r="F173" s="152" t="s">
        <v>180</v>
      </c>
      <c r="H173" s="151" t="s">
        <v>1</v>
      </c>
      <c r="I173" s="153"/>
      <c r="L173" s="150"/>
      <c r="M173" s="154"/>
      <c r="T173" s="155"/>
      <c r="AT173" s="151" t="s">
        <v>123</v>
      </c>
      <c r="AU173" s="151" t="s">
        <v>85</v>
      </c>
      <c r="AV173" s="12" t="s">
        <v>80</v>
      </c>
      <c r="AW173" s="12" t="s">
        <v>32</v>
      </c>
      <c r="AX173" s="12" t="s">
        <v>75</v>
      </c>
      <c r="AY173" s="151" t="s">
        <v>113</v>
      </c>
    </row>
    <row r="174" spans="2:51" s="13" customFormat="1" ht="12">
      <c r="B174" s="156"/>
      <c r="D174" s="146" t="s">
        <v>123</v>
      </c>
      <c r="E174" s="157" t="s">
        <v>1</v>
      </c>
      <c r="F174" s="158" t="s">
        <v>80</v>
      </c>
      <c r="H174" s="159">
        <v>1</v>
      </c>
      <c r="I174" s="160"/>
      <c r="L174" s="156"/>
      <c r="M174" s="161"/>
      <c r="T174" s="162"/>
      <c r="AT174" s="157" t="s">
        <v>123</v>
      </c>
      <c r="AU174" s="157" t="s">
        <v>85</v>
      </c>
      <c r="AV174" s="13" t="s">
        <v>85</v>
      </c>
      <c r="AW174" s="13" t="s">
        <v>32</v>
      </c>
      <c r="AX174" s="13" t="s">
        <v>75</v>
      </c>
      <c r="AY174" s="157" t="s">
        <v>113</v>
      </c>
    </row>
    <row r="175" spans="2:51" s="14" customFormat="1" ht="12">
      <c r="B175" s="163"/>
      <c r="D175" s="146" t="s">
        <v>123</v>
      </c>
      <c r="E175" s="164" t="s">
        <v>1</v>
      </c>
      <c r="F175" s="165" t="s">
        <v>138</v>
      </c>
      <c r="H175" s="166">
        <v>1</v>
      </c>
      <c r="I175" s="167"/>
      <c r="L175" s="163"/>
      <c r="M175" s="168"/>
      <c r="T175" s="169"/>
      <c r="AT175" s="164" t="s">
        <v>123</v>
      </c>
      <c r="AU175" s="164" t="s">
        <v>85</v>
      </c>
      <c r="AV175" s="14" t="s">
        <v>139</v>
      </c>
      <c r="AW175" s="14" t="s">
        <v>32</v>
      </c>
      <c r="AX175" s="14" t="s">
        <v>80</v>
      </c>
      <c r="AY175" s="164" t="s">
        <v>113</v>
      </c>
    </row>
    <row r="176" spans="2:65" s="1" customFormat="1" ht="33" customHeight="1">
      <c r="B176" s="131"/>
      <c r="C176" s="132" t="s">
        <v>186</v>
      </c>
      <c r="D176" s="132" t="s">
        <v>116</v>
      </c>
      <c r="E176" s="133" t="s">
        <v>187</v>
      </c>
      <c r="F176" s="134" t="s">
        <v>188</v>
      </c>
      <c r="G176" s="135" t="s">
        <v>119</v>
      </c>
      <c r="H176" s="136">
        <v>1</v>
      </c>
      <c r="I176" s="137"/>
      <c r="J176" s="138">
        <f>ROUND(I176*H176,2)</f>
        <v>0</v>
      </c>
      <c r="K176" s="139"/>
      <c r="L176" s="31"/>
      <c r="M176" s="140" t="s">
        <v>1</v>
      </c>
      <c r="N176" s="141" t="s">
        <v>40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133</v>
      </c>
      <c r="AT176" s="144" t="s">
        <v>116</v>
      </c>
      <c r="AU176" s="144" t="s">
        <v>85</v>
      </c>
      <c r="AY176" s="16" t="s">
        <v>113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6" t="s">
        <v>80</v>
      </c>
      <c r="BK176" s="145">
        <f>ROUND(I176*H176,2)</f>
        <v>0</v>
      </c>
      <c r="BL176" s="16" t="s">
        <v>133</v>
      </c>
      <c r="BM176" s="144" t="s">
        <v>189</v>
      </c>
    </row>
    <row r="177" spans="2:47" s="1" customFormat="1" ht="19.5">
      <c r="B177" s="31"/>
      <c r="D177" s="146" t="s">
        <v>121</v>
      </c>
      <c r="F177" s="147" t="s">
        <v>190</v>
      </c>
      <c r="I177" s="148"/>
      <c r="L177" s="31"/>
      <c r="M177" s="149"/>
      <c r="T177" s="54"/>
      <c r="AT177" s="16" t="s">
        <v>121</v>
      </c>
      <c r="AU177" s="16" t="s">
        <v>85</v>
      </c>
    </row>
    <row r="178" spans="2:51" s="12" customFormat="1" ht="12">
      <c r="B178" s="150"/>
      <c r="D178" s="146" t="s">
        <v>123</v>
      </c>
      <c r="E178" s="151" t="s">
        <v>1</v>
      </c>
      <c r="F178" s="152" t="s">
        <v>175</v>
      </c>
      <c r="H178" s="151" t="s">
        <v>1</v>
      </c>
      <c r="I178" s="153"/>
      <c r="L178" s="150"/>
      <c r="M178" s="154"/>
      <c r="T178" s="155"/>
      <c r="AT178" s="151" t="s">
        <v>123</v>
      </c>
      <c r="AU178" s="151" t="s">
        <v>85</v>
      </c>
      <c r="AV178" s="12" t="s">
        <v>80</v>
      </c>
      <c r="AW178" s="12" t="s">
        <v>32</v>
      </c>
      <c r="AX178" s="12" t="s">
        <v>75</v>
      </c>
      <c r="AY178" s="151" t="s">
        <v>113</v>
      </c>
    </row>
    <row r="179" spans="2:51" s="12" customFormat="1" ht="12">
      <c r="B179" s="150"/>
      <c r="D179" s="146" t="s">
        <v>123</v>
      </c>
      <c r="E179" s="151" t="s">
        <v>1</v>
      </c>
      <c r="F179" s="152" t="s">
        <v>191</v>
      </c>
      <c r="H179" s="151" t="s">
        <v>1</v>
      </c>
      <c r="I179" s="153"/>
      <c r="L179" s="150"/>
      <c r="M179" s="154"/>
      <c r="T179" s="155"/>
      <c r="AT179" s="151" t="s">
        <v>123</v>
      </c>
      <c r="AU179" s="151" t="s">
        <v>85</v>
      </c>
      <c r="AV179" s="12" t="s">
        <v>80</v>
      </c>
      <c r="AW179" s="12" t="s">
        <v>32</v>
      </c>
      <c r="AX179" s="12" t="s">
        <v>75</v>
      </c>
      <c r="AY179" s="151" t="s">
        <v>113</v>
      </c>
    </row>
    <row r="180" spans="2:51" s="13" customFormat="1" ht="12">
      <c r="B180" s="156"/>
      <c r="D180" s="146" t="s">
        <v>123</v>
      </c>
      <c r="E180" s="157" t="s">
        <v>1</v>
      </c>
      <c r="F180" s="158" t="s">
        <v>80</v>
      </c>
      <c r="H180" s="159">
        <v>1</v>
      </c>
      <c r="I180" s="160"/>
      <c r="L180" s="156"/>
      <c r="M180" s="161"/>
      <c r="T180" s="162"/>
      <c r="AT180" s="157" t="s">
        <v>123</v>
      </c>
      <c r="AU180" s="157" t="s">
        <v>85</v>
      </c>
      <c r="AV180" s="13" t="s">
        <v>85</v>
      </c>
      <c r="AW180" s="13" t="s">
        <v>32</v>
      </c>
      <c r="AX180" s="13" t="s">
        <v>75</v>
      </c>
      <c r="AY180" s="157" t="s">
        <v>113</v>
      </c>
    </row>
    <row r="181" spans="2:51" s="14" customFormat="1" ht="12">
      <c r="B181" s="163"/>
      <c r="D181" s="146" t="s">
        <v>123</v>
      </c>
      <c r="E181" s="164" t="s">
        <v>1</v>
      </c>
      <c r="F181" s="165" t="s">
        <v>138</v>
      </c>
      <c r="H181" s="166">
        <v>1</v>
      </c>
      <c r="I181" s="167"/>
      <c r="L181" s="163"/>
      <c r="M181" s="168"/>
      <c r="T181" s="169"/>
      <c r="AT181" s="164" t="s">
        <v>123</v>
      </c>
      <c r="AU181" s="164" t="s">
        <v>85</v>
      </c>
      <c r="AV181" s="14" t="s">
        <v>139</v>
      </c>
      <c r="AW181" s="14" t="s">
        <v>32</v>
      </c>
      <c r="AX181" s="14" t="s">
        <v>80</v>
      </c>
      <c r="AY181" s="164" t="s">
        <v>113</v>
      </c>
    </row>
    <row r="182" spans="2:65" s="1" customFormat="1" ht="16.5" customHeight="1">
      <c r="B182" s="131"/>
      <c r="C182" s="170" t="s">
        <v>192</v>
      </c>
      <c r="D182" s="170" t="s">
        <v>110</v>
      </c>
      <c r="E182" s="171" t="s">
        <v>193</v>
      </c>
      <c r="F182" s="172" t="s">
        <v>194</v>
      </c>
      <c r="G182" s="173" t="s">
        <v>119</v>
      </c>
      <c r="H182" s="174">
        <v>1</v>
      </c>
      <c r="I182" s="175"/>
      <c r="J182" s="176">
        <f>ROUND(I182*H182,2)</f>
        <v>0</v>
      </c>
      <c r="K182" s="177"/>
      <c r="L182" s="178"/>
      <c r="M182" s="179" t="s">
        <v>1</v>
      </c>
      <c r="N182" s="180" t="s">
        <v>40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85</v>
      </c>
      <c r="AT182" s="144" t="s">
        <v>110</v>
      </c>
      <c r="AU182" s="144" t="s">
        <v>85</v>
      </c>
      <c r="AY182" s="16" t="s">
        <v>113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6" t="s">
        <v>80</v>
      </c>
      <c r="BK182" s="145">
        <f>ROUND(I182*H182,2)</f>
        <v>0</v>
      </c>
      <c r="BL182" s="16" t="s">
        <v>80</v>
      </c>
      <c r="BM182" s="144" t="s">
        <v>195</v>
      </c>
    </row>
    <row r="183" spans="2:47" s="1" customFormat="1" ht="12">
      <c r="B183" s="31"/>
      <c r="D183" s="146" t="s">
        <v>121</v>
      </c>
      <c r="F183" s="147" t="s">
        <v>194</v>
      </c>
      <c r="I183" s="148"/>
      <c r="L183" s="31"/>
      <c r="M183" s="149"/>
      <c r="T183" s="54"/>
      <c r="AT183" s="16" t="s">
        <v>121</v>
      </c>
      <c r="AU183" s="16" t="s">
        <v>85</v>
      </c>
    </row>
    <row r="184" spans="2:51" s="13" customFormat="1" ht="12">
      <c r="B184" s="156"/>
      <c r="D184" s="146" t="s">
        <v>123</v>
      </c>
      <c r="E184" s="157" t="s">
        <v>1</v>
      </c>
      <c r="F184" s="158" t="s">
        <v>80</v>
      </c>
      <c r="H184" s="159">
        <v>1</v>
      </c>
      <c r="I184" s="160"/>
      <c r="L184" s="156"/>
      <c r="M184" s="161"/>
      <c r="T184" s="162"/>
      <c r="AT184" s="157" t="s">
        <v>123</v>
      </c>
      <c r="AU184" s="157" t="s">
        <v>85</v>
      </c>
      <c r="AV184" s="13" t="s">
        <v>85</v>
      </c>
      <c r="AW184" s="13" t="s">
        <v>32</v>
      </c>
      <c r="AX184" s="13" t="s">
        <v>80</v>
      </c>
      <c r="AY184" s="157" t="s">
        <v>113</v>
      </c>
    </row>
    <row r="185" spans="2:65" s="1" customFormat="1" ht="33" customHeight="1">
      <c r="B185" s="131"/>
      <c r="C185" s="132" t="s">
        <v>196</v>
      </c>
      <c r="D185" s="132" t="s">
        <v>116</v>
      </c>
      <c r="E185" s="133" t="s">
        <v>197</v>
      </c>
      <c r="F185" s="134" t="s">
        <v>198</v>
      </c>
      <c r="G185" s="135" t="s">
        <v>119</v>
      </c>
      <c r="H185" s="136">
        <v>3</v>
      </c>
      <c r="I185" s="137"/>
      <c r="J185" s="138">
        <f>ROUND(I185*H185,2)</f>
        <v>0</v>
      </c>
      <c r="K185" s="139"/>
      <c r="L185" s="31"/>
      <c r="M185" s="140" t="s">
        <v>1</v>
      </c>
      <c r="N185" s="141" t="s">
        <v>40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AR185" s="144" t="s">
        <v>80</v>
      </c>
      <c r="AT185" s="144" t="s">
        <v>116</v>
      </c>
      <c r="AU185" s="144" t="s">
        <v>85</v>
      </c>
      <c r="AY185" s="16" t="s">
        <v>113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6" t="s">
        <v>80</v>
      </c>
      <c r="BK185" s="145">
        <f>ROUND(I185*H185,2)</f>
        <v>0</v>
      </c>
      <c r="BL185" s="16" t="s">
        <v>80</v>
      </c>
      <c r="BM185" s="144" t="s">
        <v>199</v>
      </c>
    </row>
    <row r="186" spans="2:47" s="1" customFormat="1" ht="29.25">
      <c r="B186" s="31"/>
      <c r="D186" s="146" t="s">
        <v>121</v>
      </c>
      <c r="F186" s="147" t="s">
        <v>200</v>
      </c>
      <c r="I186" s="148"/>
      <c r="L186" s="31"/>
      <c r="M186" s="149"/>
      <c r="T186" s="54"/>
      <c r="AT186" s="16" t="s">
        <v>121</v>
      </c>
      <c r="AU186" s="16" t="s">
        <v>85</v>
      </c>
    </row>
    <row r="187" spans="2:51" s="12" customFormat="1" ht="12">
      <c r="B187" s="150"/>
      <c r="D187" s="146" t="s">
        <v>123</v>
      </c>
      <c r="E187" s="151" t="s">
        <v>1</v>
      </c>
      <c r="F187" s="152" t="s">
        <v>201</v>
      </c>
      <c r="H187" s="151" t="s">
        <v>1</v>
      </c>
      <c r="I187" s="153"/>
      <c r="L187" s="150"/>
      <c r="M187" s="154"/>
      <c r="T187" s="155"/>
      <c r="AT187" s="151" t="s">
        <v>123</v>
      </c>
      <c r="AU187" s="151" t="s">
        <v>85</v>
      </c>
      <c r="AV187" s="12" t="s">
        <v>80</v>
      </c>
      <c r="AW187" s="12" t="s">
        <v>32</v>
      </c>
      <c r="AX187" s="12" t="s">
        <v>75</v>
      </c>
      <c r="AY187" s="151" t="s">
        <v>113</v>
      </c>
    </row>
    <row r="188" spans="2:51" s="12" customFormat="1" ht="22.5">
      <c r="B188" s="150"/>
      <c r="D188" s="146" t="s">
        <v>123</v>
      </c>
      <c r="E188" s="151" t="s">
        <v>1</v>
      </c>
      <c r="F188" s="152" t="s">
        <v>202</v>
      </c>
      <c r="H188" s="151" t="s">
        <v>1</v>
      </c>
      <c r="I188" s="153"/>
      <c r="L188" s="150"/>
      <c r="M188" s="154"/>
      <c r="T188" s="155"/>
      <c r="AT188" s="151" t="s">
        <v>123</v>
      </c>
      <c r="AU188" s="151" t="s">
        <v>85</v>
      </c>
      <c r="AV188" s="12" t="s">
        <v>80</v>
      </c>
      <c r="AW188" s="12" t="s">
        <v>32</v>
      </c>
      <c r="AX188" s="12" t="s">
        <v>75</v>
      </c>
      <c r="AY188" s="151" t="s">
        <v>113</v>
      </c>
    </row>
    <row r="189" spans="2:51" s="13" customFormat="1" ht="12">
      <c r="B189" s="156"/>
      <c r="D189" s="146" t="s">
        <v>123</v>
      </c>
      <c r="E189" s="157" t="s">
        <v>1</v>
      </c>
      <c r="F189" s="158" t="s">
        <v>112</v>
      </c>
      <c r="H189" s="159">
        <v>3</v>
      </c>
      <c r="I189" s="160"/>
      <c r="L189" s="156"/>
      <c r="M189" s="161"/>
      <c r="T189" s="162"/>
      <c r="AT189" s="157" t="s">
        <v>123</v>
      </c>
      <c r="AU189" s="157" t="s">
        <v>85</v>
      </c>
      <c r="AV189" s="13" t="s">
        <v>85</v>
      </c>
      <c r="AW189" s="13" t="s">
        <v>32</v>
      </c>
      <c r="AX189" s="13" t="s">
        <v>80</v>
      </c>
      <c r="AY189" s="157" t="s">
        <v>113</v>
      </c>
    </row>
    <row r="190" spans="2:63" s="11" customFormat="1" ht="25.9" customHeight="1">
      <c r="B190" s="119"/>
      <c r="D190" s="120" t="s">
        <v>74</v>
      </c>
      <c r="E190" s="121" t="s">
        <v>203</v>
      </c>
      <c r="F190" s="121" t="s">
        <v>204</v>
      </c>
      <c r="I190" s="122"/>
      <c r="J190" s="123">
        <f>BK190</f>
        <v>0</v>
      </c>
      <c r="L190" s="119"/>
      <c r="M190" s="124"/>
      <c r="P190" s="125">
        <f>P191</f>
        <v>0</v>
      </c>
      <c r="R190" s="125">
        <f>R191</f>
        <v>0</v>
      </c>
      <c r="T190" s="126">
        <f>T191</f>
        <v>0</v>
      </c>
      <c r="AR190" s="120" t="s">
        <v>151</v>
      </c>
      <c r="AT190" s="127" t="s">
        <v>74</v>
      </c>
      <c r="AU190" s="127" t="s">
        <v>75</v>
      </c>
      <c r="AY190" s="120" t="s">
        <v>113</v>
      </c>
      <c r="BK190" s="128">
        <f>BK191</f>
        <v>0</v>
      </c>
    </row>
    <row r="191" spans="2:63" s="11" customFormat="1" ht="22.9" customHeight="1">
      <c r="B191" s="119"/>
      <c r="D191" s="120" t="s">
        <v>74</v>
      </c>
      <c r="E191" s="129" t="s">
        <v>205</v>
      </c>
      <c r="F191" s="129" t="s">
        <v>206</v>
      </c>
      <c r="I191" s="122"/>
      <c r="J191" s="130">
        <f>BK191</f>
        <v>0</v>
      </c>
      <c r="L191" s="119"/>
      <c r="M191" s="124"/>
      <c r="P191" s="125">
        <f>SUM(P192:P193)</f>
        <v>0</v>
      </c>
      <c r="R191" s="125">
        <f>SUM(R192:R193)</f>
        <v>0</v>
      </c>
      <c r="T191" s="126">
        <f>SUM(T192:T193)</f>
        <v>0</v>
      </c>
      <c r="AR191" s="120" t="s">
        <v>151</v>
      </c>
      <c r="AT191" s="127" t="s">
        <v>74</v>
      </c>
      <c r="AU191" s="127" t="s">
        <v>80</v>
      </c>
      <c r="AY191" s="120" t="s">
        <v>113</v>
      </c>
      <c r="BK191" s="128">
        <f>SUM(BK192:BK193)</f>
        <v>0</v>
      </c>
    </row>
    <row r="192" spans="2:65" s="1" customFormat="1" ht="16.5" customHeight="1">
      <c r="B192" s="131"/>
      <c r="C192" s="132" t="s">
        <v>207</v>
      </c>
      <c r="D192" s="132" t="s">
        <v>116</v>
      </c>
      <c r="E192" s="133" t="s">
        <v>208</v>
      </c>
      <c r="F192" s="134" t="s">
        <v>209</v>
      </c>
      <c r="G192" s="135" t="s">
        <v>210</v>
      </c>
      <c r="H192" s="136">
        <v>1</v>
      </c>
      <c r="I192" s="137"/>
      <c r="J192" s="138">
        <f>ROUND(I192*H192,2)</f>
        <v>0</v>
      </c>
      <c r="K192" s="139"/>
      <c r="L192" s="31"/>
      <c r="M192" s="140" t="s">
        <v>1</v>
      </c>
      <c r="N192" s="141" t="s">
        <v>40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211</v>
      </c>
      <c r="AT192" s="144" t="s">
        <v>116</v>
      </c>
      <c r="AU192" s="144" t="s">
        <v>85</v>
      </c>
      <c r="AY192" s="16" t="s">
        <v>113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6" t="s">
        <v>80</v>
      </c>
      <c r="BK192" s="145">
        <f>ROUND(I192*H192,2)</f>
        <v>0</v>
      </c>
      <c r="BL192" s="16" t="s">
        <v>211</v>
      </c>
      <c r="BM192" s="144" t="s">
        <v>212</v>
      </c>
    </row>
    <row r="193" spans="2:47" s="1" customFormat="1" ht="12">
      <c r="B193" s="31"/>
      <c r="D193" s="146" t="s">
        <v>121</v>
      </c>
      <c r="F193" s="147" t="s">
        <v>209</v>
      </c>
      <c r="I193" s="148"/>
      <c r="L193" s="31"/>
      <c r="M193" s="181"/>
      <c r="N193" s="182"/>
      <c r="O193" s="182"/>
      <c r="P193" s="182"/>
      <c r="Q193" s="182"/>
      <c r="R193" s="182"/>
      <c r="S193" s="182"/>
      <c r="T193" s="183"/>
      <c r="AT193" s="16" t="s">
        <v>121</v>
      </c>
      <c r="AU193" s="16" t="s">
        <v>85</v>
      </c>
    </row>
    <row r="194" spans="2:12" s="1" customFormat="1" ht="6.95" customHeight="1">
      <c r="B194" s="43"/>
      <c r="C194" s="44"/>
      <c r="D194" s="44"/>
      <c r="E194" s="44"/>
      <c r="F194" s="44"/>
      <c r="G194" s="44"/>
      <c r="H194" s="44"/>
      <c r="I194" s="44"/>
      <c r="J194" s="44"/>
      <c r="K194" s="44"/>
      <c r="L194" s="31"/>
    </row>
  </sheetData>
  <autoFilter ref="C116:K193"/>
  <mergeCells count="6">
    <mergeCell ref="E109:H109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4"/>
  <sheetViews>
    <sheetView showGridLines="0" workbookViewId="0" topLeftCell="A93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6" t="s">
        <v>84</v>
      </c>
    </row>
    <row r="3" spans="2:46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 hidden="1">
      <c r="B4" s="19"/>
      <c r="D4" s="20" t="s">
        <v>86</v>
      </c>
      <c r="L4" s="19"/>
      <c r="M4" s="85" t="s">
        <v>10</v>
      </c>
      <c r="AT4" s="16" t="s">
        <v>3</v>
      </c>
    </row>
    <row r="5" spans="2:12" ht="6.95" customHeight="1" hidden="1">
      <c r="B5" s="19"/>
      <c r="L5" s="19"/>
    </row>
    <row r="6" spans="2:12" ht="12" customHeight="1" hidden="1">
      <c r="B6" s="19"/>
      <c r="D6" s="26" t="s">
        <v>16</v>
      </c>
      <c r="L6" s="19"/>
    </row>
    <row r="7" spans="2:12" ht="26.25" customHeight="1" hidden="1">
      <c r="B7" s="19"/>
      <c r="E7" s="229" t="str">
        <f>'Rekapitulace stavby'!K6</f>
        <v>Náhrada řadiče SSZ a žárovkových zdrojů Otrokovice, silnice I/49 x I/55 (Kvítkovice)</v>
      </c>
      <c r="F7" s="230"/>
      <c r="G7" s="230"/>
      <c r="H7" s="230"/>
      <c r="L7" s="19"/>
    </row>
    <row r="8" spans="2:12" s="1" customFormat="1" ht="12" customHeight="1" hidden="1">
      <c r="B8" s="31"/>
      <c r="D8" s="26" t="s">
        <v>213</v>
      </c>
      <c r="L8" s="31"/>
    </row>
    <row r="9" spans="2:12" s="1" customFormat="1" ht="16.5" customHeight="1" hidden="1">
      <c r="B9" s="31"/>
      <c r="E9" s="200" t="s">
        <v>214</v>
      </c>
      <c r="F9" s="227"/>
      <c r="G9" s="227"/>
      <c r="H9" s="227"/>
      <c r="L9" s="31"/>
    </row>
    <row r="10" spans="2:12" s="1" customFormat="1" ht="12" hidden="1">
      <c r="B10" s="31"/>
      <c r="L10" s="31"/>
    </row>
    <row r="11" spans="2:12" s="1" customFormat="1" ht="12" customHeight="1" hidden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 hidden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45033</v>
      </c>
      <c r="L12" s="31"/>
    </row>
    <row r="13" spans="2:12" s="1" customFormat="1" ht="10.9" customHeight="1" hidden="1">
      <c r="B13" s="31"/>
      <c r="L13" s="31"/>
    </row>
    <row r="14" spans="2:12" s="1" customFormat="1" ht="12" customHeight="1" hidden="1">
      <c r="B14" s="31"/>
      <c r="D14" s="26" t="s">
        <v>23</v>
      </c>
      <c r="I14" s="26" t="s">
        <v>24</v>
      </c>
      <c r="J14" s="24" t="s">
        <v>25</v>
      </c>
      <c r="L14" s="31"/>
    </row>
    <row r="15" spans="2:12" s="1" customFormat="1" ht="18" customHeight="1" hidden="1">
      <c r="B15" s="31"/>
      <c r="E15" s="24" t="s">
        <v>26</v>
      </c>
      <c r="I15" s="26" t="s">
        <v>27</v>
      </c>
      <c r="J15" s="24" t="s">
        <v>28</v>
      </c>
      <c r="L15" s="31"/>
    </row>
    <row r="16" spans="2:12" s="1" customFormat="1" ht="6.95" customHeight="1" hidden="1">
      <c r="B16" s="31"/>
      <c r="L16" s="31"/>
    </row>
    <row r="17" spans="2:12" s="1" customFormat="1" ht="12" customHeight="1" hidden="1">
      <c r="B17" s="31"/>
      <c r="D17" s="26" t="s">
        <v>29</v>
      </c>
      <c r="I17" s="26" t="s">
        <v>24</v>
      </c>
      <c r="J17" s="27" t="str">
        <f>'Rekapitulace stavby'!AN13</f>
        <v>Vyplň údaj</v>
      </c>
      <c r="L17" s="31"/>
    </row>
    <row r="18" spans="2:12" s="1" customFormat="1" ht="18" customHeight="1" hidden="1">
      <c r="B18" s="31"/>
      <c r="E18" s="228" t="str">
        <f>'Rekapitulace stavby'!E14</f>
        <v>Vyplň údaj</v>
      </c>
      <c r="F18" s="219"/>
      <c r="G18" s="219"/>
      <c r="H18" s="219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 hidden="1">
      <c r="B19" s="31"/>
      <c r="L19" s="31"/>
    </row>
    <row r="20" spans="2:12" s="1" customFormat="1" ht="12" customHeight="1" hidden="1">
      <c r="B20" s="31"/>
      <c r="D20" s="26" t="s">
        <v>31</v>
      </c>
      <c r="I20" s="26" t="s">
        <v>24</v>
      </c>
      <c r="J20" s="24">
        <f>IF('Rekapitulace stavby'!AN16="","",'Rekapitulace stavby'!AN16)</f>
        <v>63367271</v>
      </c>
      <c r="L20" s="31"/>
    </row>
    <row r="21" spans="2:12" s="1" customFormat="1" ht="18" customHeight="1" hidden="1">
      <c r="B21" s="31"/>
      <c r="E21" s="24" t="str">
        <f>IF('Rekapitulace stavby'!E17="","",'Rekapitulace stavby'!E17)</f>
        <v xml:space="preserve">Ing. Luděk Obrdlík </v>
      </c>
      <c r="I21" s="26" t="s">
        <v>27</v>
      </c>
      <c r="J21" s="24" t="str">
        <f>IF('Rekapitulace stavby'!AN17="","",'Rekapitulace stavby'!AN17)</f>
        <v>CZ5512171203</v>
      </c>
      <c r="L21" s="31"/>
    </row>
    <row r="22" spans="2:12" s="1" customFormat="1" ht="6.95" customHeight="1" hidden="1">
      <c r="B22" s="31"/>
      <c r="L22" s="31"/>
    </row>
    <row r="23" spans="2:12" s="1" customFormat="1" ht="12" customHeight="1" hidden="1">
      <c r="B23" s="31"/>
      <c r="D23" s="26" t="s">
        <v>33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 hidden="1">
      <c r="B24" s="31"/>
      <c r="E24" s="24" t="str">
        <f>IF('Rekapitulace stavby'!E20="","",'Rekapitulace stavby'!E20)</f>
        <v xml:space="preserve">Ing. Luděk Obrdlík 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 hidden="1">
      <c r="B25" s="31"/>
      <c r="L25" s="31"/>
    </row>
    <row r="26" spans="2:12" s="1" customFormat="1" ht="12" customHeight="1" hidden="1">
      <c r="B26" s="31"/>
      <c r="D26" s="26" t="s">
        <v>34</v>
      </c>
      <c r="L26" s="31"/>
    </row>
    <row r="27" spans="2:12" s="7" customFormat="1" ht="16.5" customHeight="1" hidden="1">
      <c r="B27" s="86"/>
      <c r="E27" s="223" t="s">
        <v>1</v>
      </c>
      <c r="F27" s="223"/>
      <c r="G27" s="223"/>
      <c r="H27" s="223"/>
      <c r="L27" s="86"/>
    </row>
    <row r="28" spans="2:12" s="1" customFormat="1" ht="6.95" customHeight="1" hidden="1">
      <c r="B28" s="31"/>
      <c r="L28" s="31"/>
    </row>
    <row r="29" spans="2:12" s="1" customFormat="1" ht="6.95" customHeight="1" hidden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 hidden="1">
      <c r="B30" s="31"/>
      <c r="D30" s="87" t="s">
        <v>35</v>
      </c>
      <c r="J30" s="64">
        <f>ROUND(J118,2)</f>
        <v>0</v>
      </c>
      <c r="L30" s="31"/>
    </row>
    <row r="31" spans="2:12" s="1" customFormat="1" ht="6.95" customHeight="1" hidden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 hidden="1">
      <c r="B32" s="31"/>
      <c r="F32" s="34" t="s">
        <v>37</v>
      </c>
      <c r="I32" s="34" t="s">
        <v>36</v>
      </c>
      <c r="J32" s="34" t="s">
        <v>38</v>
      </c>
      <c r="L32" s="31"/>
    </row>
    <row r="33" spans="2:12" s="1" customFormat="1" ht="14.45" customHeight="1" hidden="1">
      <c r="B33" s="31"/>
      <c r="D33" s="88" t="s">
        <v>39</v>
      </c>
      <c r="E33" s="26" t="s">
        <v>40</v>
      </c>
      <c r="F33" s="89">
        <f>ROUND((SUM(BE118:BE193)),2)</f>
        <v>0</v>
      </c>
      <c r="I33" s="90">
        <v>0.21</v>
      </c>
      <c r="J33" s="89">
        <f>ROUND(((SUM(BE118:BE193))*I33),2)</f>
        <v>0</v>
      </c>
      <c r="L33" s="31"/>
    </row>
    <row r="34" spans="2:12" s="1" customFormat="1" ht="14.45" customHeight="1" hidden="1">
      <c r="B34" s="31"/>
      <c r="E34" s="26" t="s">
        <v>41</v>
      </c>
      <c r="F34" s="89">
        <f>ROUND((SUM(BF118:BF193)),2)</f>
        <v>0</v>
      </c>
      <c r="I34" s="90">
        <v>0.15</v>
      </c>
      <c r="J34" s="89">
        <f>ROUND(((SUM(BF118:BF193))*I34),2)</f>
        <v>0</v>
      </c>
      <c r="L34" s="31"/>
    </row>
    <row r="35" spans="2:12" s="1" customFormat="1" ht="14.45" customHeight="1" hidden="1">
      <c r="B35" s="31"/>
      <c r="E35" s="26" t="s">
        <v>42</v>
      </c>
      <c r="F35" s="89">
        <f>ROUND((SUM(BG118:BG193)),2)</f>
        <v>0</v>
      </c>
      <c r="I35" s="90">
        <v>0.21</v>
      </c>
      <c r="J35" s="89">
        <f>0</f>
        <v>0</v>
      </c>
      <c r="L35" s="31"/>
    </row>
    <row r="36" spans="2:12" s="1" customFormat="1" ht="14.45" customHeight="1" hidden="1">
      <c r="B36" s="31"/>
      <c r="E36" s="26" t="s">
        <v>43</v>
      </c>
      <c r="F36" s="89">
        <f>ROUND((SUM(BH118:BH193)),2)</f>
        <v>0</v>
      </c>
      <c r="I36" s="90">
        <v>0.15</v>
      </c>
      <c r="J36" s="89">
        <f>0</f>
        <v>0</v>
      </c>
      <c r="L36" s="31"/>
    </row>
    <row r="37" spans="2:12" s="1" customFormat="1" ht="14.45" customHeight="1" hidden="1">
      <c r="B37" s="31"/>
      <c r="E37" s="26" t="s">
        <v>44</v>
      </c>
      <c r="F37" s="89">
        <f>ROUND((SUM(BI118:BI193)),2)</f>
        <v>0</v>
      </c>
      <c r="I37" s="90">
        <v>0</v>
      </c>
      <c r="J37" s="89">
        <f>0</f>
        <v>0</v>
      </c>
      <c r="L37" s="31"/>
    </row>
    <row r="38" spans="2:12" s="1" customFormat="1" ht="6.95" customHeight="1" hidden="1">
      <c r="B38" s="31"/>
      <c r="L38" s="31"/>
    </row>
    <row r="39" spans="2:12" s="1" customFormat="1" ht="25.35" customHeight="1" hidden="1">
      <c r="B39" s="31"/>
      <c r="C39" s="91"/>
      <c r="D39" s="92" t="s">
        <v>45</v>
      </c>
      <c r="E39" s="55"/>
      <c r="F39" s="55"/>
      <c r="G39" s="93" t="s">
        <v>46</v>
      </c>
      <c r="H39" s="94" t="s">
        <v>47</v>
      </c>
      <c r="I39" s="55"/>
      <c r="J39" s="95">
        <f>SUM(J30:J37)</f>
        <v>0</v>
      </c>
      <c r="K39" s="96"/>
      <c r="L39" s="31"/>
    </row>
    <row r="40" spans="2:12" s="1" customFormat="1" ht="14.45" customHeight="1" hidden="1">
      <c r="B40" s="31"/>
      <c r="L40" s="31"/>
    </row>
    <row r="41" spans="2:12" ht="14.45" customHeight="1" hidden="1">
      <c r="B41" s="19"/>
      <c r="L41" s="19"/>
    </row>
    <row r="42" spans="2:12" ht="14.45" customHeight="1" hidden="1">
      <c r="B42" s="19"/>
      <c r="L42" s="19"/>
    </row>
    <row r="43" spans="2:12" ht="14.45" customHeight="1" hidden="1">
      <c r="B43" s="19"/>
      <c r="L43" s="19"/>
    </row>
    <row r="44" spans="2:12" ht="14.45" customHeight="1" hidden="1">
      <c r="B44" s="19"/>
      <c r="L44" s="19"/>
    </row>
    <row r="45" spans="2:12" ht="14.45" customHeight="1" hidden="1">
      <c r="B45" s="19"/>
      <c r="L45" s="19"/>
    </row>
    <row r="46" spans="2:12" ht="14.45" customHeight="1" hidden="1">
      <c r="B46" s="19"/>
      <c r="L46" s="19"/>
    </row>
    <row r="47" spans="2:12" ht="14.45" customHeight="1" hidden="1">
      <c r="B47" s="19"/>
      <c r="L47" s="19"/>
    </row>
    <row r="48" spans="2:12" ht="14.45" customHeight="1" hidden="1">
      <c r="B48" s="19"/>
      <c r="L48" s="19"/>
    </row>
    <row r="49" spans="2:12" ht="14.45" customHeight="1" hidden="1">
      <c r="B49" s="19"/>
      <c r="L49" s="19"/>
    </row>
    <row r="50" spans="2:12" s="1" customFormat="1" ht="14.45" customHeight="1" hidden="1">
      <c r="B50" s="31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1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.75" hidden="1">
      <c r="B61" s="31"/>
      <c r="D61" s="42" t="s">
        <v>50</v>
      </c>
      <c r="E61" s="33"/>
      <c r="F61" s="97" t="s">
        <v>51</v>
      </c>
      <c r="G61" s="42" t="s">
        <v>50</v>
      </c>
      <c r="H61" s="33"/>
      <c r="I61" s="33"/>
      <c r="J61" s="98" t="s">
        <v>51</v>
      </c>
      <c r="K61" s="33"/>
      <c r="L61" s="31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.75" hidden="1">
      <c r="B65" s="31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31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.75" hidden="1">
      <c r="B76" s="31"/>
      <c r="D76" s="42" t="s">
        <v>50</v>
      </c>
      <c r="E76" s="33"/>
      <c r="F76" s="97" t="s">
        <v>51</v>
      </c>
      <c r="G76" s="42" t="s">
        <v>50</v>
      </c>
      <c r="H76" s="33"/>
      <c r="I76" s="33"/>
      <c r="J76" s="98" t="s">
        <v>51</v>
      </c>
      <c r="K76" s="33"/>
      <c r="L76" s="31"/>
    </row>
    <row r="77" spans="2:12" s="1" customFormat="1" ht="14.45" customHeight="1" hidden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78" ht="12" hidden="1"/>
    <row r="79" ht="12" hidden="1"/>
    <row r="80" ht="12" hidden="1"/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87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9" t="str">
        <f>E7</f>
        <v>Náhrada řadiče SSZ a žárovkových zdrojů Otrokovice, silnice I/49 x I/55 (Kvítkovice)</v>
      </c>
      <c r="F85" s="230"/>
      <c r="G85" s="230"/>
      <c r="H85" s="230"/>
      <c r="L85" s="31"/>
    </row>
    <row r="86" spans="2:12" s="1" customFormat="1" ht="12" customHeight="1">
      <c r="B86" s="31"/>
      <c r="C86" s="26" t="s">
        <v>213</v>
      </c>
      <c r="L86" s="31"/>
    </row>
    <row r="87" spans="2:12" s="1" customFormat="1" ht="16.5" customHeight="1">
      <c r="B87" s="31"/>
      <c r="E87" s="200" t="str">
        <f>E9</f>
        <v>PS1 - Náhrada žárovkových zdrojů za LED 40V</v>
      </c>
      <c r="F87" s="227"/>
      <c r="G87" s="227"/>
      <c r="H87" s="227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Otrokovice</v>
      </c>
      <c r="I89" s="26" t="s">
        <v>22</v>
      </c>
      <c r="J89" s="51">
        <f>IF(J12="","",J12)</f>
        <v>45033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>Technické služby Otrokovice s.r.o.</v>
      </c>
      <c r="I91" s="26" t="s">
        <v>31</v>
      </c>
      <c r="J91" s="29" t="str">
        <f>E21</f>
        <v xml:space="preserve">Ing. Luděk Obrdlík </v>
      </c>
      <c r="L91" s="31"/>
    </row>
    <row r="92" spans="2:12" s="1" customFormat="1" ht="15.2" customHeight="1">
      <c r="B92" s="31"/>
      <c r="C92" s="26" t="s">
        <v>29</v>
      </c>
      <c r="F92" s="24" t="str">
        <f>IF(E18="","",E18)</f>
        <v>Vyplň údaj</v>
      </c>
      <c r="I92" s="26" t="s">
        <v>33</v>
      </c>
      <c r="J92" s="29" t="str">
        <f>E24</f>
        <v xml:space="preserve">Ing. Luděk Obrdlík 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99" t="s">
        <v>88</v>
      </c>
      <c r="D94" s="91"/>
      <c r="E94" s="91"/>
      <c r="F94" s="91"/>
      <c r="G94" s="91"/>
      <c r="H94" s="91"/>
      <c r="I94" s="91"/>
      <c r="J94" s="100" t="s">
        <v>89</v>
      </c>
      <c r="K94" s="91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1" t="s">
        <v>90</v>
      </c>
      <c r="J96" s="64">
        <f>J118</f>
        <v>0</v>
      </c>
      <c r="L96" s="31"/>
      <c r="AU96" s="16" t="s">
        <v>91</v>
      </c>
    </row>
    <row r="97" spans="2:12" s="8" customFormat="1" ht="24.95" customHeight="1">
      <c r="B97" s="102"/>
      <c r="D97" s="103" t="s">
        <v>92</v>
      </c>
      <c r="E97" s="104"/>
      <c r="F97" s="104"/>
      <c r="G97" s="104"/>
      <c r="H97" s="104"/>
      <c r="I97" s="104"/>
      <c r="J97" s="105">
        <f>J119</f>
        <v>0</v>
      </c>
      <c r="L97" s="102"/>
    </row>
    <row r="98" spans="2:12" s="9" customFormat="1" ht="19.9" customHeight="1">
      <c r="B98" s="106"/>
      <c r="D98" s="107" t="s">
        <v>94</v>
      </c>
      <c r="E98" s="108"/>
      <c r="F98" s="108"/>
      <c r="G98" s="108"/>
      <c r="H98" s="108"/>
      <c r="I98" s="108"/>
      <c r="J98" s="109">
        <f>J120</f>
        <v>0</v>
      </c>
      <c r="L98" s="106"/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97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26.25" customHeight="1">
      <c r="B108" s="31"/>
      <c r="E108" s="229" t="str">
        <f>E7</f>
        <v>Náhrada řadiče SSZ a žárovkových zdrojů Otrokovice, silnice I/49 x I/55 (Kvítkovice)</v>
      </c>
      <c r="F108" s="230"/>
      <c r="G108" s="230"/>
      <c r="H108" s="230"/>
      <c r="L108" s="31"/>
    </row>
    <row r="109" spans="2:12" s="1" customFormat="1" ht="12" customHeight="1">
      <c r="B109" s="31"/>
      <c r="C109" s="26" t="s">
        <v>213</v>
      </c>
      <c r="L109" s="31"/>
    </row>
    <row r="110" spans="2:12" s="1" customFormat="1" ht="16.5" customHeight="1">
      <c r="B110" s="31"/>
      <c r="E110" s="200" t="str">
        <f>E9</f>
        <v>PS1 - Náhrada žárovkových zdrojů za LED 40V</v>
      </c>
      <c r="F110" s="227"/>
      <c r="G110" s="227"/>
      <c r="H110" s="227"/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>Otrokovice</v>
      </c>
      <c r="I112" s="26" t="s">
        <v>22</v>
      </c>
      <c r="J112" s="51">
        <f>IF(J12="","",J12)</f>
        <v>45033</v>
      </c>
      <c r="L112" s="31"/>
    </row>
    <row r="113" spans="2:12" s="1" customFormat="1" ht="6.95" customHeight="1">
      <c r="B113" s="31"/>
      <c r="L113" s="31"/>
    </row>
    <row r="114" spans="2:12" s="1" customFormat="1" ht="15.2" customHeight="1">
      <c r="B114" s="31"/>
      <c r="C114" s="26" t="s">
        <v>23</v>
      </c>
      <c r="F114" s="24" t="str">
        <f>E15</f>
        <v>Technické služby Otrokovice s.r.o.</v>
      </c>
      <c r="I114" s="26" t="s">
        <v>31</v>
      </c>
      <c r="J114" s="29" t="str">
        <f>E21</f>
        <v xml:space="preserve">Ing. Luděk Obrdlík </v>
      </c>
      <c r="L114" s="31"/>
    </row>
    <row r="115" spans="2:12" s="1" customFormat="1" ht="15.2" customHeight="1">
      <c r="B115" s="31"/>
      <c r="C115" s="26" t="s">
        <v>29</v>
      </c>
      <c r="F115" s="24" t="str">
        <f>IF(E18="","",E18)</f>
        <v>Vyplň údaj</v>
      </c>
      <c r="I115" s="26" t="s">
        <v>33</v>
      </c>
      <c r="J115" s="29" t="str">
        <f>E24</f>
        <v xml:space="preserve">Ing. Luděk Obrdlík  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0"/>
      <c r="C117" s="111" t="s">
        <v>98</v>
      </c>
      <c r="D117" s="112" t="s">
        <v>60</v>
      </c>
      <c r="E117" s="112" t="s">
        <v>56</v>
      </c>
      <c r="F117" s="112" t="s">
        <v>57</v>
      </c>
      <c r="G117" s="112" t="s">
        <v>99</v>
      </c>
      <c r="H117" s="112" t="s">
        <v>100</v>
      </c>
      <c r="I117" s="112" t="s">
        <v>101</v>
      </c>
      <c r="J117" s="113" t="s">
        <v>89</v>
      </c>
      <c r="K117" s="114" t="s">
        <v>102</v>
      </c>
      <c r="L117" s="110"/>
      <c r="M117" s="57" t="s">
        <v>1</v>
      </c>
      <c r="N117" s="58" t="s">
        <v>39</v>
      </c>
      <c r="O117" s="58" t="s">
        <v>103</v>
      </c>
      <c r="P117" s="58" t="s">
        <v>104</v>
      </c>
      <c r="Q117" s="58" t="s">
        <v>105</v>
      </c>
      <c r="R117" s="58" t="s">
        <v>106</v>
      </c>
      <c r="S117" s="58" t="s">
        <v>107</v>
      </c>
      <c r="T117" s="59" t="s">
        <v>108</v>
      </c>
    </row>
    <row r="118" spans="2:63" s="1" customFormat="1" ht="22.9" customHeight="1">
      <c r="B118" s="31"/>
      <c r="C118" s="62" t="s">
        <v>109</v>
      </c>
      <c r="J118" s="115">
        <f>BK118</f>
        <v>0</v>
      </c>
      <c r="L118" s="31"/>
      <c r="M118" s="60"/>
      <c r="N118" s="52"/>
      <c r="O118" s="52"/>
      <c r="P118" s="116">
        <f>P119</f>
        <v>0</v>
      </c>
      <c r="Q118" s="52"/>
      <c r="R118" s="116">
        <f>R119</f>
        <v>0</v>
      </c>
      <c r="S118" s="52"/>
      <c r="T118" s="117">
        <f>T119</f>
        <v>0</v>
      </c>
      <c r="AT118" s="16" t="s">
        <v>74</v>
      </c>
      <c r="AU118" s="16" t="s">
        <v>91</v>
      </c>
      <c r="BK118" s="118">
        <f>BK119</f>
        <v>0</v>
      </c>
    </row>
    <row r="119" spans="2:63" s="11" customFormat="1" ht="25.9" customHeight="1">
      <c r="B119" s="119"/>
      <c r="D119" s="120" t="s">
        <v>74</v>
      </c>
      <c r="E119" s="121" t="s">
        <v>110</v>
      </c>
      <c r="F119" s="121" t="s">
        <v>111</v>
      </c>
      <c r="I119" s="122"/>
      <c r="J119" s="123">
        <f>BK119</f>
        <v>0</v>
      </c>
      <c r="L119" s="119"/>
      <c r="M119" s="124"/>
      <c r="P119" s="125">
        <f>P120</f>
        <v>0</v>
      </c>
      <c r="R119" s="125">
        <f>R120</f>
        <v>0</v>
      </c>
      <c r="T119" s="126">
        <f>T120</f>
        <v>0</v>
      </c>
      <c r="AR119" s="120" t="s">
        <v>112</v>
      </c>
      <c r="AT119" s="127" t="s">
        <v>74</v>
      </c>
      <c r="AU119" s="127" t="s">
        <v>75</v>
      </c>
      <c r="AY119" s="120" t="s">
        <v>113</v>
      </c>
      <c r="BK119" s="128">
        <f>BK120</f>
        <v>0</v>
      </c>
    </row>
    <row r="120" spans="2:63" s="11" customFormat="1" ht="22.9" customHeight="1">
      <c r="B120" s="119"/>
      <c r="D120" s="120" t="s">
        <v>74</v>
      </c>
      <c r="E120" s="129" t="s">
        <v>128</v>
      </c>
      <c r="F120" s="129" t="s">
        <v>129</v>
      </c>
      <c r="I120" s="122"/>
      <c r="J120" s="130">
        <f>BK120</f>
        <v>0</v>
      </c>
      <c r="L120" s="119"/>
      <c r="M120" s="124"/>
      <c r="P120" s="125">
        <f>SUM(P121:P193)</f>
        <v>0</v>
      </c>
      <c r="R120" s="125">
        <f>SUM(R121:R193)</f>
        <v>0</v>
      </c>
      <c r="T120" s="126">
        <f>SUM(T121:T193)</f>
        <v>0</v>
      </c>
      <c r="AR120" s="120" t="s">
        <v>112</v>
      </c>
      <c r="AT120" s="127" t="s">
        <v>74</v>
      </c>
      <c r="AU120" s="127" t="s">
        <v>80</v>
      </c>
      <c r="AY120" s="120" t="s">
        <v>113</v>
      </c>
      <c r="BK120" s="128">
        <f>SUM(BK121:BK193)</f>
        <v>0</v>
      </c>
    </row>
    <row r="121" spans="2:65" s="1" customFormat="1" ht="16.5" customHeight="1">
      <c r="B121" s="131"/>
      <c r="C121" s="170" t="s">
        <v>80</v>
      </c>
      <c r="D121" s="170" t="s">
        <v>110</v>
      </c>
      <c r="E121" s="171" t="s">
        <v>215</v>
      </c>
      <c r="F121" s="172" t="s">
        <v>216</v>
      </c>
      <c r="G121" s="173" t="s">
        <v>119</v>
      </c>
      <c r="H121" s="174">
        <v>12</v>
      </c>
      <c r="I121" s="175"/>
      <c r="J121" s="176">
        <f>ROUND(I121*H121,2)</f>
        <v>0</v>
      </c>
      <c r="K121" s="177"/>
      <c r="L121" s="178"/>
      <c r="M121" s="179" t="s">
        <v>1</v>
      </c>
      <c r="N121" s="180" t="s">
        <v>40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AR121" s="144" t="s">
        <v>85</v>
      </c>
      <c r="AT121" s="144" t="s">
        <v>110</v>
      </c>
      <c r="AU121" s="144" t="s">
        <v>85</v>
      </c>
      <c r="AY121" s="16" t="s">
        <v>113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6" t="s">
        <v>80</v>
      </c>
      <c r="BK121" s="145">
        <f>ROUND(I121*H121,2)</f>
        <v>0</v>
      </c>
      <c r="BL121" s="16" t="s">
        <v>80</v>
      </c>
      <c r="BM121" s="144" t="s">
        <v>217</v>
      </c>
    </row>
    <row r="122" spans="2:47" s="1" customFormat="1" ht="12">
      <c r="B122" s="31"/>
      <c r="D122" s="146" t="s">
        <v>121</v>
      </c>
      <c r="F122" s="147" t="s">
        <v>216</v>
      </c>
      <c r="I122" s="148"/>
      <c r="L122" s="31"/>
      <c r="M122" s="149"/>
      <c r="T122" s="54"/>
      <c r="AT122" s="16" t="s">
        <v>121</v>
      </c>
      <c r="AU122" s="16" t="s">
        <v>85</v>
      </c>
    </row>
    <row r="123" spans="2:51" s="12" customFormat="1" ht="12">
      <c r="B123" s="150"/>
      <c r="D123" s="146" t="s">
        <v>123</v>
      </c>
      <c r="E123" s="151" t="s">
        <v>1</v>
      </c>
      <c r="F123" s="152" t="s">
        <v>201</v>
      </c>
      <c r="H123" s="151" t="s">
        <v>1</v>
      </c>
      <c r="I123" s="153"/>
      <c r="L123" s="150"/>
      <c r="M123" s="154"/>
      <c r="T123" s="155"/>
      <c r="AT123" s="151" t="s">
        <v>123</v>
      </c>
      <c r="AU123" s="151" t="s">
        <v>85</v>
      </c>
      <c r="AV123" s="12" t="s">
        <v>80</v>
      </c>
      <c r="AW123" s="12" t="s">
        <v>32</v>
      </c>
      <c r="AX123" s="12" t="s">
        <v>75</v>
      </c>
      <c r="AY123" s="151" t="s">
        <v>113</v>
      </c>
    </row>
    <row r="124" spans="2:51" s="13" customFormat="1" ht="12">
      <c r="B124" s="156"/>
      <c r="D124" s="146" t="s">
        <v>123</v>
      </c>
      <c r="E124" s="157" t="s">
        <v>1</v>
      </c>
      <c r="F124" s="158" t="s">
        <v>192</v>
      </c>
      <c r="H124" s="159">
        <v>12</v>
      </c>
      <c r="I124" s="160"/>
      <c r="L124" s="156"/>
      <c r="M124" s="161"/>
      <c r="T124" s="162"/>
      <c r="AT124" s="157" t="s">
        <v>123</v>
      </c>
      <c r="AU124" s="157" t="s">
        <v>85</v>
      </c>
      <c r="AV124" s="13" t="s">
        <v>85</v>
      </c>
      <c r="AW124" s="13" t="s">
        <v>32</v>
      </c>
      <c r="AX124" s="13" t="s">
        <v>75</v>
      </c>
      <c r="AY124" s="157" t="s">
        <v>113</v>
      </c>
    </row>
    <row r="125" spans="2:51" s="14" customFormat="1" ht="12">
      <c r="B125" s="163"/>
      <c r="D125" s="146" t="s">
        <v>123</v>
      </c>
      <c r="E125" s="164" t="s">
        <v>1</v>
      </c>
      <c r="F125" s="165" t="s">
        <v>138</v>
      </c>
      <c r="H125" s="166">
        <v>12</v>
      </c>
      <c r="I125" s="167"/>
      <c r="L125" s="163"/>
      <c r="M125" s="168"/>
      <c r="T125" s="169"/>
      <c r="AT125" s="164" t="s">
        <v>123</v>
      </c>
      <c r="AU125" s="164" t="s">
        <v>85</v>
      </c>
      <c r="AV125" s="14" t="s">
        <v>139</v>
      </c>
      <c r="AW125" s="14" t="s">
        <v>32</v>
      </c>
      <c r="AX125" s="14" t="s">
        <v>80</v>
      </c>
      <c r="AY125" s="164" t="s">
        <v>113</v>
      </c>
    </row>
    <row r="126" spans="2:65" s="1" customFormat="1" ht="16.5" customHeight="1">
      <c r="B126" s="131"/>
      <c r="C126" s="170" t="s">
        <v>85</v>
      </c>
      <c r="D126" s="170" t="s">
        <v>110</v>
      </c>
      <c r="E126" s="171" t="s">
        <v>218</v>
      </c>
      <c r="F126" s="172" t="s">
        <v>219</v>
      </c>
      <c r="G126" s="173" t="s">
        <v>119</v>
      </c>
      <c r="H126" s="174">
        <v>16</v>
      </c>
      <c r="I126" s="175"/>
      <c r="J126" s="176">
        <f>ROUND(I126*H126,2)</f>
        <v>0</v>
      </c>
      <c r="K126" s="177"/>
      <c r="L126" s="178"/>
      <c r="M126" s="179" t="s">
        <v>1</v>
      </c>
      <c r="N126" s="180" t="s">
        <v>40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85</v>
      </c>
      <c r="AT126" s="144" t="s">
        <v>110</v>
      </c>
      <c r="AU126" s="144" t="s">
        <v>85</v>
      </c>
      <c r="AY126" s="16" t="s">
        <v>113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6" t="s">
        <v>80</v>
      </c>
      <c r="BK126" s="145">
        <f>ROUND(I126*H126,2)</f>
        <v>0</v>
      </c>
      <c r="BL126" s="16" t="s">
        <v>80</v>
      </c>
      <c r="BM126" s="144" t="s">
        <v>220</v>
      </c>
    </row>
    <row r="127" spans="2:47" s="1" customFormat="1" ht="12">
      <c r="B127" s="31"/>
      <c r="D127" s="146" t="s">
        <v>121</v>
      </c>
      <c r="F127" s="147" t="s">
        <v>219</v>
      </c>
      <c r="I127" s="148"/>
      <c r="L127" s="31"/>
      <c r="M127" s="149"/>
      <c r="T127" s="54"/>
      <c r="AT127" s="16" t="s">
        <v>121</v>
      </c>
      <c r="AU127" s="16" t="s">
        <v>85</v>
      </c>
    </row>
    <row r="128" spans="2:51" s="12" customFormat="1" ht="12">
      <c r="B128" s="150"/>
      <c r="D128" s="146" t="s">
        <v>123</v>
      </c>
      <c r="E128" s="151" t="s">
        <v>1</v>
      </c>
      <c r="F128" s="152" t="s">
        <v>201</v>
      </c>
      <c r="H128" s="151" t="s">
        <v>1</v>
      </c>
      <c r="I128" s="153"/>
      <c r="L128" s="150"/>
      <c r="M128" s="154"/>
      <c r="T128" s="155"/>
      <c r="AT128" s="151" t="s">
        <v>123</v>
      </c>
      <c r="AU128" s="151" t="s">
        <v>85</v>
      </c>
      <c r="AV128" s="12" t="s">
        <v>80</v>
      </c>
      <c r="AW128" s="12" t="s">
        <v>32</v>
      </c>
      <c r="AX128" s="12" t="s">
        <v>75</v>
      </c>
      <c r="AY128" s="151" t="s">
        <v>113</v>
      </c>
    </row>
    <row r="129" spans="2:51" s="13" customFormat="1" ht="12">
      <c r="B129" s="156"/>
      <c r="D129" s="146" t="s">
        <v>123</v>
      </c>
      <c r="E129" s="157" t="s">
        <v>1</v>
      </c>
      <c r="F129" s="158" t="s">
        <v>221</v>
      </c>
      <c r="H129" s="159">
        <v>16</v>
      </c>
      <c r="I129" s="160"/>
      <c r="L129" s="156"/>
      <c r="M129" s="161"/>
      <c r="T129" s="162"/>
      <c r="AT129" s="157" t="s">
        <v>123</v>
      </c>
      <c r="AU129" s="157" t="s">
        <v>85</v>
      </c>
      <c r="AV129" s="13" t="s">
        <v>85</v>
      </c>
      <c r="AW129" s="13" t="s">
        <v>32</v>
      </c>
      <c r="AX129" s="13" t="s">
        <v>80</v>
      </c>
      <c r="AY129" s="157" t="s">
        <v>113</v>
      </c>
    </row>
    <row r="130" spans="2:65" s="1" customFormat="1" ht="16.5" customHeight="1">
      <c r="B130" s="131"/>
      <c r="C130" s="170" t="s">
        <v>112</v>
      </c>
      <c r="D130" s="170" t="s">
        <v>110</v>
      </c>
      <c r="E130" s="171" t="s">
        <v>222</v>
      </c>
      <c r="F130" s="172" t="s">
        <v>223</v>
      </c>
      <c r="G130" s="173" t="s">
        <v>119</v>
      </c>
      <c r="H130" s="174">
        <v>18</v>
      </c>
      <c r="I130" s="175"/>
      <c r="J130" s="176">
        <f>ROUND(I130*H130,2)</f>
        <v>0</v>
      </c>
      <c r="K130" s="177"/>
      <c r="L130" s="178"/>
      <c r="M130" s="179" t="s">
        <v>1</v>
      </c>
      <c r="N130" s="180" t="s">
        <v>40</v>
      </c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AR130" s="144" t="s">
        <v>85</v>
      </c>
      <c r="AT130" s="144" t="s">
        <v>110</v>
      </c>
      <c r="AU130" s="144" t="s">
        <v>85</v>
      </c>
      <c r="AY130" s="16" t="s">
        <v>113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6" t="s">
        <v>80</v>
      </c>
      <c r="BK130" s="145">
        <f>ROUND(I130*H130,2)</f>
        <v>0</v>
      </c>
      <c r="BL130" s="16" t="s">
        <v>80</v>
      </c>
      <c r="BM130" s="144" t="s">
        <v>224</v>
      </c>
    </row>
    <row r="131" spans="2:47" s="1" customFormat="1" ht="12">
      <c r="B131" s="31"/>
      <c r="D131" s="146" t="s">
        <v>121</v>
      </c>
      <c r="F131" s="147" t="s">
        <v>223</v>
      </c>
      <c r="I131" s="148"/>
      <c r="L131" s="31"/>
      <c r="M131" s="149"/>
      <c r="T131" s="54"/>
      <c r="AT131" s="16" t="s">
        <v>121</v>
      </c>
      <c r="AU131" s="16" t="s">
        <v>85</v>
      </c>
    </row>
    <row r="132" spans="2:51" s="12" customFormat="1" ht="12">
      <c r="B132" s="150"/>
      <c r="D132" s="146" t="s">
        <v>123</v>
      </c>
      <c r="E132" s="151" t="s">
        <v>1</v>
      </c>
      <c r="F132" s="152" t="s">
        <v>201</v>
      </c>
      <c r="H132" s="151" t="s">
        <v>1</v>
      </c>
      <c r="I132" s="153"/>
      <c r="L132" s="150"/>
      <c r="M132" s="154"/>
      <c r="T132" s="155"/>
      <c r="AT132" s="151" t="s">
        <v>123</v>
      </c>
      <c r="AU132" s="151" t="s">
        <v>85</v>
      </c>
      <c r="AV132" s="12" t="s">
        <v>80</v>
      </c>
      <c r="AW132" s="12" t="s">
        <v>32</v>
      </c>
      <c r="AX132" s="12" t="s">
        <v>75</v>
      </c>
      <c r="AY132" s="151" t="s">
        <v>113</v>
      </c>
    </row>
    <row r="133" spans="2:51" s="13" customFormat="1" ht="12">
      <c r="B133" s="156"/>
      <c r="D133" s="146" t="s">
        <v>123</v>
      </c>
      <c r="E133" s="157" t="s">
        <v>1</v>
      </c>
      <c r="F133" s="158" t="s">
        <v>225</v>
      </c>
      <c r="H133" s="159">
        <v>18</v>
      </c>
      <c r="I133" s="160"/>
      <c r="L133" s="156"/>
      <c r="M133" s="161"/>
      <c r="T133" s="162"/>
      <c r="AT133" s="157" t="s">
        <v>123</v>
      </c>
      <c r="AU133" s="157" t="s">
        <v>85</v>
      </c>
      <c r="AV133" s="13" t="s">
        <v>85</v>
      </c>
      <c r="AW133" s="13" t="s">
        <v>32</v>
      </c>
      <c r="AX133" s="13" t="s">
        <v>75</v>
      </c>
      <c r="AY133" s="157" t="s">
        <v>113</v>
      </c>
    </row>
    <row r="134" spans="2:51" s="14" customFormat="1" ht="12">
      <c r="B134" s="163"/>
      <c r="D134" s="146" t="s">
        <v>123</v>
      </c>
      <c r="E134" s="164" t="s">
        <v>1</v>
      </c>
      <c r="F134" s="165" t="s">
        <v>138</v>
      </c>
      <c r="H134" s="166">
        <v>18</v>
      </c>
      <c r="I134" s="167"/>
      <c r="L134" s="163"/>
      <c r="M134" s="168"/>
      <c r="T134" s="169"/>
      <c r="AT134" s="164" t="s">
        <v>123</v>
      </c>
      <c r="AU134" s="164" t="s">
        <v>85</v>
      </c>
      <c r="AV134" s="14" t="s">
        <v>139</v>
      </c>
      <c r="AW134" s="14" t="s">
        <v>32</v>
      </c>
      <c r="AX134" s="14" t="s">
        <v>80</v>
      </c>
      <c r="AY134" s="164" t="s">
        <v>113</v>
      </c>
    </row>
    <row r="135" spans="2:65" s="1" customFormat="1" ht="16.5" customHeight="1">
      <c r="B135" s="131"/>
      <c r="C135" s="170" t="s">
        <v>139</v>
      </c>
      <c r="D135" s="170" t="s">
        <v>110</v>
      </c>
      <c r="E135" s="171" t="s">
        <v>226</v>
      </c>
      <c r="F135" s="172" t="s">
        <v>227</v>
      </c>
      <c r="G135" s="173" t="s">
        <v>119</v>
      </c>
      <c r="H135" s="174">
        <v>36</v>
      </c>
      <c r="I135" s="175"/>
      <c r="J135" s="176">
        <f>ROUND(I135*H135,2)</f>
        <v>0</v>
      </c>
      <c r="K135" s="177"/>
      <c r="L135" s="178"/>
      <c r="M135" s="179" t="s">
        <v>1</v>
      </c>
      <c r="N135" s="180" t="s">
        <v>40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85</v>
      </c>
      <c r="AT135" s="144" t="s">
        <v>110</v>
      </c>
      <c r="AU135" s="144" t="s">
        <v>85</v>
      </c>
      <c r="AY135" s="16" t="s">
        <v>113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6" t="s">
        <v>80</v>
      </c>
      <c r="BK135" s="145">
        <f>ROUND(I135*H135,2)</f>
        <v>0</v>
      </c>
      <c r="BL135" s="16" t="s">
        <v>80</v>
      </c>
      <c r="BM135" s="144" t="s">
        <v>228</v>
      </c>
    </row>
    <row r="136" spans="2:47" s="1" customFormat="1" ht="12">
      <c r="B136" s="31"/>
      <c r="D136" s="146" t="s">
        <v>121</v>
      </c>
      <c r="F136" s="147" t="s">
        <v>227</v>
      </c>
      <c r="I136" s="148"/>
      <c r="L136" s="31"/>
      <c r="M136" s="149"/>
      <c r="T136" s="54"/>
      <c r="AT136" s="16" t="s">
        <v>121</v>
      </c>
      <c r="AU136" s="16" t="s">
        <v>85</v>
      </c>
    </row>
    <row r="137" spans="2:51" s="12" customFormat="1" ht="12">
      <c r="B137" s="150"/>
      <c r="D137" s="146" t="s">
        <v>123</v>
      </c>
      <c r="E137" s="151" t="s">
        <v>1</v>
      </c>
      <c r="F137" s="152" t="s">
        <v>201</v>
      </c>
      <c r="H137" s="151" t="s">
        <v>1</v>
      </c>
      <c r="I137" s="153"/>
      <c r="L137" s="150"/>
      <c r="M137" s="154"/>
      <c r="T137" s="155"/>
      <c r="AT137" s="151" t="s">
        <v>123</v>
      </c>
      <c r="AU137" s="151" t="s">
        <v>85</v>
      </c>
      <c r="AV137" s="12" t="s">
        <v>80</v>
      </c>
      <c r="AW137" s="12" t="s">
        <v>32</v>
      </c>
      <c r="AX137" s="12" t="s">
        <v>75</v>
      </c>
      <c r="AY137" s="151" t="s">
        <v>113</v>
      </c>
    </row>
    <row r="138" spans="2:51" s="13" customFormat="1" ht="12">
      <c r="B138" s="156"/>
      <c r="D138" s="146" t="s">
        <v>123</v>
      </c>
      <c r="E138" s="157" t="s">
        <v>1</v>
      </c>
      <c r="F138" s="158" t="s">
        <v>229</v>
      </c>
      <c r="H138" s="159">
        <v>36</v>
      </c>
      <c r="I138" s="160"/>
      <c r="L138" s="156"/>
      <c r="M138" s="161"/>
      <c r="T138" s="162"/>
      <c r="AT138" s="157" t="s">
        <v>123</v>
      </c>
      <c r="AU138" s="157" t="s">
        <v>85</v>
      </c>
      <c r="AV138" s="13" t="s">
        <v>85</v>
      </c>
      <c r="AW138" s="13" t="s">
        <v>32</v>
      </c>
      <c r="AX138" s="13" t="s">
        <v>75</v>
      </c>
      <c r="AY138" s="157" t="s">
        <v>113</v>
      </c>
    </row>
    <row r="139" spans="2:51" s="14" customFormat="1" ht="12">
      <c r="B139" s="163"/>
      <c r="D139" s="146" t="s">
        <v>123</v>
      </c>
      <c r="E139" s="164" t="s">
        <v>1</v>
      </c>
      <c r="F139" s="165" t="s">
        <v>138</v>
      </c>
      <c r="H139" s="166">
        <v>36</v>
      </c>
      <c r="I139" s="167"/>
      <c r="L139" s="163"/>
      <c r="M139" s="168"/>
      <c r="T139" s="169"/>
      <c r="AT139" s="164" t="s">
        <v>123</v>
      </c>
      <c r="AU139" s="164" t="s">
        <v>85</v>
      </c>
      <c r="AV139" s="14" t="s">
        <v>139</v>
      </c>
      <c r="AW139" s="14" t="s">
        <v>32</v>
      </c>
      <c r="AX139" s="14" t="s">
        <v>80</v>
      </c>
      <c r="AY139" s="164" t="s">
        <v>113</v>
      </c>
    </row>
    <row r="140" spans="2:65" s="1" customFormat="1" ht="62.65" customHeight="1">
      <c r="B140" s="131"/>
      <c r="C140" s="132" t="s">
        <v>151</v>
      </c>
      <c r="D140" s="132" t="s">
        <v>116</v>
      </c>
      <c r="E140" s="133" t="s">
        <v>230</v>
      </c>
      <c r="F140" s="134" t="s">
        <v>231</v>
      </c>
      <c r="G140" s="135" t="s">
        <v>119</v>
      </c>
      <c r="H140" s="136">
        <v>4</v>
      </c>
      <c r="I140" s="137"/>
      <c r="J140" s="138">
        <f>ROUND(I140*H140,2)</f>
        <v>0</v>
      </c>
      <c r="K140" s="139"/>
      <c r="L140" s="31"/>
      <c r="M140" s="140" t="s">
        <v>1</v>
      </c>
      <c r="N140" s="141" t="s">
        <v>40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AR140" s="144" t="s">
        <v>133</v>
      </c>
      <c r="AT140" s="144" t="s">
        <v>116</v>
      </c>
      <c r="AU140" s="144" t="s">
        <v>85</v>
      </c>
      <c r="AY140" s="16" t="s">
        <v>113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6" t="s">
        <v>80</v>
      </c>
      <c r="BK140" s="145">
        <f>ROUND(I140*H140,2)</f>
        <v>0</v>
      </c>
      <c r="BL140" s="16" t="s">
        <v>133</v>
      </c>
      <c r="BM140" s="144" t="s">
        <v>232</v>
      </c>
    </row>
    <row r="141" spans="2:47" s="1" customFormat="1" ht="39">
      <c r="B141" s="31"/>
      <c r="D141" s="146" t="s">
        <v>121</v>
      </c>
      <c r="F141" s="147" t="s">
        <v>231</v>
      </c>
      <c r="I141" s="148"/>
      <c r="L141" s="31"/>
      <c r="M141" s="149"/>
      <c r="T141" s="54"/>
      <c r="AT141" s="16" t="s">
        <v>121</v>
      </c>
      <c r="AU141" s="16" t="s">
        <v>85</v>
      </c>
    </row>
    <row r="142" spans="2:51" s="13" customFormat="1" ht="12">
      <c r="B142" s="156"/>
      <c r="D142" s="146" t="s">
        <v>123</v>
      </c>
      <c r="E142" s="157" t="s">
        <v>1</v>
      </c>
      <c r="F142" s="158" t="s">
        <v>139</v>
      </c>
      <c r="H142" s="159">
        <v>4</v>
      </c>
      <c r="I142" s="160"/>
      <c r="L142" s="156"/>
      <c r="M142" s="161"/>
      <c r="T142" s="162"/>
      <c r="AT142" s="157" t="s">
        <v>123</v>
      </c>
      <c r="AU142" s="157" t="s">
        <v>85</v>
      </c>
      <c r="AV142" s="13" t="s">
        <v>85</v>
      </c>
      <c r="AW142" s="13" t="s">
        <v>32</v>
      </c>
      <c r="AX142" s="13" t="s">
        <v>80</v>
      </c>
      <c r="AY142" s="157" t="s">
        <v>113</v>
      </c>
    </row>
    <row r="143" spans="2:65" s="1" customFormat="1" ht="66.75" customHeight="1">
      <c r="B143" s="131"/>
      <c r="C143" s="132" t="s">
        <v>158</v>
      </c>
      <c r="D143" s="132" t="s">
        <v>116</v>
      </c>
      <c r="E143" s="133" t="s">
        <v>233</v>
      </c>
      <c r="F143" s="134" t="s">
        <v>234</v>
      </c>
      <c r="G143" s="135" t="s">
        <v>119</v>
      </c>
      <c r="H143" s="136">
        <v>4</v>
      </c>
      <c r="I143" s="137"/>
      <c r="J143" s="138">
        <f>ROUND(I143*H143,2)</f>
        <v>0</v>
      </c>
      <c r="K143" s="139"/>
      <c r="L143" s="31"/>
      <c r="M143" s="140" t="s">
        <v>1</v>
      </c>
      <c r="N143" s="141" t="s">
        <v>40</v>
      </c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44" t="s">
        <v>133</v>
      </c>
      <c r="AT143" s="144" t="s">
        <v>116</v>
      </c>
      <c r="AU143" s="144" t="s">
        <v>85</v>
      </c>
      <c r="AY143" s="16" t="s">
        <v>113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6" t="s">
        <v>80</v>
      </c>
      <c r="BK143" s="145">
        <f>ROUND(I143*H143,2)</f>
        <v>0</v>
      </c>
      <c r="BL143" s="16" t="s">
        <v>133</v>
      </c>
      <c r="BM143" s="144" t="s">
        <v>235</v>
      </c>
    </row>
    <row r="144" spans="2:47" s="1" customFormat="1" ht="39">
      <c r="B144" s="31"/>
      <c r="D144" s="146" t="s">
        <v>121</v>
      </c>
      <c r="F144" s="147" t="s">
        <v>234</v>
      </c>
      <c r="I144" s="148"/>
      <c r="L144" s="31"/>
      <c r="M144" s="149"/>
      <c r="T144" s="54"/>
      <c r="AT144" s="16" t="s">
        <v>121</v>
      </c>
      <c r="AU144" s="16" t="s">
        <v>85</v>
      </c>
    </row>
    <row r="145" spans="2:51" s="13" customFormat="1" ht="12">
      <c r="B145" s="156"/>
      <c r="D145" s="146" t="s">
        <v>123</v>
      </c>
      <c r="E145" s="157" t="s">
        <v>1</v>
      </c>
      <c r="F145" s="158" t="s">
        <v>139</v>
      </c>
      <c r="H145" s="159">
        <v>4</v>
      </c>
      <c r="I145" s="160"/>
      <c r="L145" s="156"/>
      <c r="M145" s="161"/>
      <c r="T145" s="162"/>
      <c r="AT145" s="157" t="s">
        <v>123</v>
      </c>
      <c r="AU145" s="157" t="s">
        <v>85</v>
      </c>
      <c r="AV145" s="13" t="s">
        <v>85</v>
      </c>
      <c r="AW145" s="13" t="s">
        <v>32</v>
      </c>
      <c r="AX145" s="13" t="s">
        <v>80</v>
      </c>
      <c r="AY145" s="157" t="s">
        <v>113</v>
      </c>
    </row>
    <row r="146" spans="2:65" s="1" customFormat="1" ht="62.65" customHeight="1">
      <c r="B146" s="131"/>
      <c r="C146" s="132" t="s">
        <v>163</v>
      </c>
      <c r="D146" s="132" t="s">
        <v>116</v>
      </c>
      <c r="E146" s="133" t="s">
        <v>236</v>
      </c>
      <c r="F146" s="134" t="s">
        <v>237</v>
      </c>
      <c r="G146" s="135" t="s">
        <v>119</v>
      </c>
      <c r="H146" s="136">
        <v>18</v>
      </c>
      <c r="I146" s="137"/>
      <c r="J146" s="138">
        <f>ROUND(I146*H146,2)</f>
        <v>0</v>
      </c>
      <c r="K146" s="139"/>
      <c r="L146" s="31"/>
      <c r="M146" s="140" t="s">
        <v>1</v>
      </c>
      <c r="N146" s="141" t="s">
        <v>40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133</v>
      </c>
      <c r="AT146" s="144" t="s">
        <v>116</v>
      </c>
      <c r="AU146" s="144" t="s">
        <v>85</v>
      </c>
      <c r="AY146" s="16" t="s">
        <v>113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6" t="s">
        <v>80</v>
      </c>
      <c r="BK146" s="145">
        <f>ROUND(I146*H146,2)</f>
        <v>0</v>
      </c>
      <c r="BL146" s="16" t="s">
        <v>133</v>
      </c>
      <c r="BM146" s="144" t="s">
        <v>238</v>
      </c>
    </row>
    <row r="147" spans="2:47" s="1" customFormat="1" ht="39">
      <c r="B147" s="31"/>
      <c r="D147" s="146" t="s">
        <v>121</v>
      </c>
      <c r="F147" s="147" t="s">
        <v>237</v>
      </c>
      <c r="I147" s="148"/>
      <c r="L147" s="31"/>
      <c r="M147" s="149"/>
      <c r="T147" s="54"/>
      <c r="AT147" s="16" t="s">
        <v>121</v>
      </c>
      <c r="AU147" s="16" t="s">
        <v>85</v>
      </c>
    </row>
    <row r="148" spans="2:51" s="13" customFormat="1" ht="12">
      <c r="B148" s="156"/>
      <c r="D148" s="146" t="s">
        <v>123</v>
      </c>
      <c r="E148" s="157" t="s">
        <v>1</v>
      </c>
      <c r="F148" s="158" t="s">
        <v>225</v>
      </c>
      <c r="H148" s="159">
        <v>18</v>
      </c>
      <c r="I148" s="160"/>
      <c r="L148" s="156"/>
      <c r="M148" s="161"/>
      <c r="T148" s="162"/>
      <c r="AT148" s="157" t="s">
        <v>123</v>
      </c>
      <c r="AU148" s="157" t="s">
        <v>85</v>
      </c>
      <c r="AV148" s="13" t="s">
        <v>85</v>
      </c>
      <c r="AW148" s="13" t="s">
        <v>32</v>
      </c>
      <c r="AX148" s="13" t="s">
        <v>80</v>
      </c>
      <c r="AY148" s="157" t="s">
        <v>113</v>
      </c>
    </row>
    <row r="149" spans="2:65" s="1" customFormat="1" ht="66.75" customHeight="1">
      <c r="B149" s="131"/>
      <c r="C149" s="132" t="s">
        <v>170</v>
      </c>
      <c r="D149" s="132" t="s">
        <v>116</v>
      </c>
      <c r="E149" s="133" t="s">
        <v>239</v>
      </c>
      <c r="F149" s="134" t="s">
        <v>240</v>
      </c>
      <c r="G149" s="135" t="s">
        <v>119</v>
      </c>
      <c r="H149" s="136">
        <v>8</v>
      </c>
      <c r="I149" s="137"/>
      <c r="J149" s="138">
        <f>ROUND(I149*H149,2)</f>
        <v>0</v>
      </c>
      <c r="K149" s="139"/>
      <c r="L149" s="31"/>
      <c r="M149" s="140" t="s">
        <v>1</v>
      </c>
      <c r="N149" s="141" t="s">
        <v>40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133</v>
      </c>
      <c r="AT149" s="144" t="s">
        <v>116</v>
      </c>
      <c r="AU149" s="144" t="s">
        <v>85</v>
      </c>
      <c r="AY149" s="16" t="s">
        <v>113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6" t="s">
        <v>80</v>
      </c>
      <c r="BK149" s="145">
        <f>ROUND(I149*H149,2)</f>
        <v>0</v>
      </c>
      <c r="BL149" s="16" t="s">
        <v>133</v>
      </c>
      <c r="BM149" s="144" t="s">
        <v>241</v>
      </c>
    </row>
    <row r="150" spans="2:47" s="1" customFormat="1" ht="39">
      <c r="B150" s="31"/>
      <c r="D150" s="146" t="s">
        <v>121</v>
      </c>
      <c r="F150" s="147" t="s">
        <v>240</v>
      </c>
      <c r="I150" s="148"/>
      <c r="L150" s="31"/>
      <c r="M150" s="149"/>
      <c r="T150" s="54"/>
      <c r="AT150" s="16" t="s">
        <v>121</v>
      </c>
      <c r="AU150" s="16" t="s">
        <v>85</v>
      </c>
    </row>
    <row r="151" spans="2:51" s="13" customFormat="1" ht="12">
      <c r="B151" s="156"/>
      <c r="D151" s="146" t="s">
        <v>123</v>
      </c>
      <c r="E151" s="157" t="s">
        <v>1</v>
      </c>
      <c r="F151" s="158" t="s">
        <v>170</v>
      </c>
      <c r="H151" s="159">
        <v>8</v>
      </c>
      <c r="I151" s="160"/>
      <c r="L151" s="156"/>
      <c r="M151" s="161"/>
      <c r="T151" s="162"/>
      <c r="AT151" s="157" t="s">
        <v>123</v>
      </c>
      <c r="AU151" s="157" t="s">
        <v>85</v>
      </c>
      <c r="AV151" s="13" t="s">
        <v>85</v>
      </c>
      <c r="AW151" s="13" t="s">
        <v>32</v>
      </c>
      <c r="AX151" s="13" t="s">
        <v>80</v>
      </c>
      <c r="AY151" s="157" t="s">
        <v>113</v>
      </c>
    </row>
    <row r="152" spans="2:65" s="1" customFormat="1" ht="62.65" customHeight="1">
      <c r="B152" s="131"/>
      <c r="C152" s="132" t="s">
        <v>176</v>
      </c>
      <c r="D152" s="132" t="s">
        <v>116</v>
      </c>
      <c r="E152" s="133" t="s">
        <v>242</v>
      </c>
      <c r="F152" s="134" t="s">
        <v>243</v>
      </c>
      <c r="G152" s="135" t="s">
        <v>119</v>
      </c>
      <c r="H152" s="136">
        <v>11</v>
      </c>
      <c r="I152" s="137"/>
      <c r="J152" s="138">
        <f>ROUND(I152*H152,2)</f>
        <v>0</v>
      </c>
      <c r="K152" s="139"/>
      <c r="L152" s="31"/>
      <c r="M152" s="140" t="s">
        <v>1</v>
      </c>
      <c r="N152" s="141" t="s">
        <v>40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133</v>
      </c>
      <c r="AT152" s="144" t="s">
        <v>116</v>
      </c>
      <c r="AU152" s="144" t="s">
        <v>85</v>
      </c>
      <c r="AY152" s="16" t="s">
        <v>113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6" t="s">
        <v>80</v>
      </c>
      <c r="BK152" s="145">
        <f>ROUND(I152*H152,2)</f>
        <v>0</v>
      </c>
      <c r="BL152" s="16" t="s">
        <v>133</v>
      </c>
      <c r="BM152" s="144" t="s">
        <v>244</v>
      </c>
    </row>
    <row r="153" spans="2:47" s="1" customFormat="1" ht="39">
      <c r="B153" s="31"/>
      <c r="D153" s="146" t="s">
        <v>121</v>
      </c>
      <c r="F153" s="147" t="s">
        <v>243</v>
      </c>
      <c r="I153" s="148"/>
      <c r="L153" s="31"/>
      <c r="M153" s="149"/>
      <c r="T153" s="54"/>
      <c r="AT153" s="16" t="s">
        <v>121</v>
      </c>
      <c r="AU153" s="16" t="s">
        <v>85</v>
      </c>
    </row>
    <row r="154" spans="2:51" s="13" customFormat="1" ht="12">
      <c r="B154" s="156"/>
      <c r="D154" s="146" t="s">
        <v>123</v>
      </c>
      <c r="E154" s="157" t="s">
        <v>1</v>
      </c>
      <c r="F154" s="158" t="s">
        <v>186</v>
      </c>
      <c r="H154" s="159">
        <v>11</v>
      </c>
      <c r="I154" s="160"/>
      <c r="L154" s="156"/>
      <c r="M154" s="161"/>
      <c r="T154" s="162"/>
      <c r="AT154" s="157" t="s">
        <v>123</v>
      </c>
      <c r="AU154" s="157" t="s">
        <v>85</v>
      </c>
      <c r="AV154" s="13" t="s">
        <v>85</v>
      </c>
      <c r="AW154" s="13" t="s">
        <v>32</v>
      </c>
      <c r="AX154" s="13" t="s">
        <v>80</v>
      </c>
      <c r="AY154" s="157" t="s">
        <v>113</v>
      </c>
    </row>
    <row r="155" spans="2:65" s="1" customFormat="1" ht="66.75" customHeight="1">
      <c r="B155" s="131"/>
      <c r="C155" s="132" t="s">
        <v>181</v>
      </c>
      <c r="D155" s="132" t="s">
        <v>116</v>
      </c>
      <c r="E155" s="133" t="s">
        <v>245</v>
      </c>
      <c r="F155" s="134" t="s">
        <v>246</v>
      </c>
      <c r="G155" s="135" t="s">
        <v>119</v>
      </c>
      <c r="H155" s="136">
        <v>11</v>
      </c>
      <c r="I155" s="137"/>
      <c r="J155" s="138">
        <f>ROUND(I155*H155,2)</f>
        <v>0</v>
      </c>
      <c r="K155" s="139"/>
      <c r="L155" s="31"/>
      <c r="M155" s="140" t="s">
        <v>1</v>
      </c>
      <c r="N155" s="141" t="s">
        <v>40</v>
      </c>
      <c r="P155" s="142">
        <f>O155*H155</f>
        <v>0</v>
      </c>
      <c r="Q155" s="142">
        <v>0</v>
      </c>
      <c r="R155" s="142">
        <f>Q155*H155</f>
        <v>0</v>
      </c>
      <c r="S155" s="142">
        <v>0</v>
      </c>
      <c r="T155" s="143">
        <f>S155*H155</f>
        <v>0</v>
      </c>
      <c r="AR155" s="144" t="s">
        <v>133</v>
      </c>
      <c r="AT155" s="144" t="s">
        <v>116</v>
      </c>
      <c r="AU155" s="144" t="s">
        <v>85</v>
      </c>
      <c r="AY155" s="16" t="s">
        <v>113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6" t="s">
        <v>80</v>
      </c>
      <c r="BK155" s="145">
        <f>ROUND(I155*H155,2)</f>
        <v>0</v>
      </c>
      <c r="BL155" s="16" t="s">
        <v>133</v>
      </c>
      <c r="BM155" s="144" t="s">
        <v>247</v>
      </c>
    </row>
    <row r="156" spans="2:47" s="1" customFormat="1" ht="39">
      <c r="B156" s="31"/>
      <c r="D156" s="146" t="s">
        <v>121</v>
      </c>
      <c r="F156" s="147" t="s">
        <v>246</v>
      </c>
      <c r="I156" s="148"/>
      <c r="L156" s="31"/>
      <c r="M156" s="149"/>
      <c r="T156" s="54"/>
      <c r="AT156" s="16" t="s">
        <v>121</v>
      </c>
      <c r="AU156" s="16" t="s">
        <v>85</v>
      </c>
    </row>
    <row r="157" spans="2:51" s="13" customFormat="1" ht="12">
      <c r="B157" s="156"/>
      <c r="D157" s="146" t="s">
        <v>123</v>
      </c>
      <c r="E157" s="157" t="s">
        <v>1</v>
      </c>
      <c r="F157" s="158" t="s">
        <v>186</v>
      </c>
      <c r="H157" s="159">
        <v>11</v>
      </c>
      <c r="I157" s="160"/>
      <c r="L157" s="156"/>
      <c r="M157" s="161"/>
      <c r="T157" s="162"/>
      <c r="AT157" s="157" t="s">
        <v>123</v>
      </c>
      <c r="AU157" s="157" t="s">
        <v>85</v>
      </c>
      <c r="AV157" s="13" t="s">
        <v>85</v>
      </c>
      <c r="AW157" s="13" t="s">
        <v>32</v>
      </c>
      <c r="AX157" s="13" t="s">
        <v>80</v>
      </c>
      <c r="AY157" s="157" t="s">
        <v>113</v>
      </c>
    </row>
    <row r="158" spans="2:65" s="1" customFormat="1" ht="45" customHeight="1">
      <c r="B158" s="131"/>
      <c r="C158" s="170" t="s">
        <v>186</v>
      </c>
      <c r="D158" s="170" t="s">
        <v>110</v>
      </c>
      <c r="E158" s="171" t="s">
        <v>248</v>
      </c>
      <c r="F158" s="172" t="s">
        <v>249</v>
      </c>
      <c r="G158" s="173" t="s">
        <v>119</v>
      </c>
      <c r="H158" s="174">
        <v>23</v>
      </c>
      <c r="I158" s="175"/>
      <c r="J158" s="176">
        <f>ROUND(I158*H158,2)</f>
        <v>0</v>
      </c>
      <c r="K158" s="177"/>
      <c r="L158" s="178"/>
      <c r="M158" s="179" t="s">
        <v>1</v>
      </c>
      <c r="N158" s="180" t="s">
        <v>40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184</v>
      </c>
      <c r="AT158" s="144" t="s">
        <v>110</v>
      </c>
      <c r="AU158" s="144" t="s">
        <v>85</v>
      </c>
      <c r="AY158" s="16" t="s">
        <v>113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6" t="s">
        <v>80</v>
      </c>
      <c r="BK158" s="145">
        <f>ROUND(I158*H158,2)</f>
        <v>0</v>
      </c>
      <c r="BL158" s="16" t="s">
        <v>133</v>
      </c>
      <c r="BM158" s="144" t="s">
        <v>250</v>
      </c>
    </row>
    <row r="159" spans="2:47" s="1" customFormat="1" ht="29.25">
      <c r="B159" s="31"/>
      <c r="D159" s="146" t="s">
        <v>121</v>
      </c>
      <c r="F159" s="147" t="s">
        <v>251</v>
      </c>
      <c r="I159" s="148"/>
      <c r="L159" s="31"/>
      <c r="M159" s="149"/>
      <c r="T159" s="54"/>
      <c r="AT159" s="16" t="s">
        <v>121</v>
      </c>
      <c r="AU159" s="16" t="s">
        <v>85</v>
      </c>
    </row>
    <row r="160" spans="2:51" s="13" customFormat="1" ht="12">
      <c r="B160" s="156"/>
      <c r="D160" s="146" t="s">
        <v>123</v>
      </c>
      <c r="E160" s="157" t="s">
        <v>1</v>
      </c>
      <c r="F160" s="158" t="s">
        <v>252</v>
      </c>
      <c r="H160" s="159">
        <v>23</v>
      </c>
      <c r="I160" s="160"/>
      <c r="L160" s="156"/>
      <c r="M160" s="161"/>
      <c r="T160" s="162"/>
      <c r="AT160" s="157" t="s">
        <v>123</v>
      </c>
      <c r="AU160" s="157" t="s">
        <v>85</v>
      </c>
      <c r="AV160" s="13" t="s">
        <v>85</v>
      </c>
      <c r="AW160" s="13" t="s">
        <v>32</v>
      </c>
      <c r="AX160" s="13" t="s">
        <v>80</v>
      </c>
      <c r="AY160" s="157" t="s">
        <v>113</v>
      </c>
    </row>
    <row r="161" spans="2:65" s="1" customFormat="1" ht="52.15" customHeight="1">
      <c r="B161" s="131"/>
      <c r="C161" s="170" t="s">
        <v>192</v>
      </c>
      <c r="D161" s="170" t="s">
        <v>110</v>
      </c>
      <c r="E161" s="171" t="s">
        <v>253</v>
      </c>
      <c r="F161" s="172" t="s">
        <v>254</v>
      </c>
      <c r="G161" s="173" t="s">
        <v>119</v>
      </c>
      <c r="H161" s="174">
        <v>24</v>
      </c>
      <c r="I161" s="175"/>
      <c r="J161" s="176">
        <f>ROUND(I161*H161,2)</f>
        <v>0</v>
      </c>
      <c r="K161" s="177"/>
      <c r="L161" s="178"/>
      <c r="M161" s="179" t="s">
        <v>1</v>
      </c>
      <c r="N161" s="180" t="s">
        <v>40</v>
      </c>
      <c r="P161" s="142">
        <f>O161*H161</f>
        <v>0</v>
      </c>
      <c r="Q161" s="142">
        <v>0</v>
      </c>
      <c r="R161" s="142">
        <f>Q161*H161</f>
        <v>0</v>
      </c>
      <c r="S161" s="142">
        <v>0</v>
      </c>
      <c r="T161" s="143">
        <f>S161*H161</f>
        <v>0</v>
      </c>
      <c r="AR161" s="144" t="s">
        <v>184</v>
      </c>
      <c r="AT161" s="144" t="s">
        <v>110</v>
      </c>
      <c r="AU161" s="144" t="s">
        <v>85</v>
      </c>
      <c r="AY161" s="16" t="s">
        <v>113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6" t="s">
        <v>80</v>
      </c>
      <c r="BK161" s="145">
        <f>ROUND(I161*H161,2)</f>
        <v>0</v>
      </c>
      <c r="BL161" s="16" t="s">
        <v>133</v>
      </c>
      <c r="BM161" s="144" t="s">
        <v>255</v>
      </c>
    </row>
    <row r="162" spans="2:47" s="1" customFormat="1" ht="29.25">
      <c r="B162" s="31"/>
      <c r="D162" s="146" t="s">
        <v>121</v>
      </c>
      <c r="F162" s="147" t="s">
        <v>256</v>
      </c>
      <c r="I162" s="148"/>
      <c r="L162" s="31"/>
      <c r="M162" s="149"/>
      <c r="T162" s="54"/>
      <c r="AT162" s="16" t="s">
        <v>121</v>
      </c>
      <c r="AU162" s="16" t="s">
        <v>85</v>
      </c>
    </row>
    <row r="163" spans="2:51" s="13" customFormat="1" ht="12">
      <c r="B163" s="156"/>
      <c r="D163" s="146" t="s">
        <v>123</v>
      </c>
      <c r="E163" s="157" t="s">
        <v>1</v>
      </c>
      <c r="F163" s="158" t="s">
        <v>257</v>
      </c>
      <c r="H163" s="159">
        <v>24</v>
      </c>
      <c r="I163" s="160"/>
      <c r="L163" s="156"/>
      <c r="M163" s="161"/>
      <c r="T163" s="162"/>
      <c r="AT163" s="157" t="s">
        <v>123</v>
      </c>
      <c r="AU163" s="157" t="s">
        <v>85</v>
      </c>
      <c r="AV163" s="13" t="s">
        <v>85</v>
      </c>
      <c r="AW163" s="13" t="s">
        <v>32</v>
      </c>
      <c r="AX163" s="13" t="s">
        <v>80</v>
      </c>
      <c r="AY163" s="157" t="s">
        <v>113</v>
      </c>
    </row>
    <row r="164" spans="2:65" s="1" customFormat="1" ht="45" customHeight="1">
      <c r="B164" s="131"/>
      <c r="C164" s="170" t="s">
        <v>196</v>
      </c>
      <c r="D164" s="170" t="s">
        <v>110</v>
      </c>
      <c r="E164" s="171" t="s">
        <v>258</v>
      </c>
      <c r="F164" s="172" t="s">
        <v>259</v>
      </c>
      <c r="G164" s="173" t="s">
        <v>119</v>
      </c>
      <c r="H164" s="174">
        <v>32</v>
      </c>
      <c r="I164" s="175"/>
      <c r="J164" s="176">
        <f>ROUND(I164*H164,2)</f>
        <v>0</v>
      </c>
      <c r="K164" s="177"/>
      <c r="L164" s="178"/>
      <c r="M164" s="179" t="s">
        <v>1</v>
      </c>
      <c r="N164" s="180" t="s">
        <v>40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184</v>
      </c>
      <c r="AT164" s="144" t="s">
        <v>110</v>
      </c>
      <c r="AU164" s="144" t="s">
        <v>85</v>
      </c>
      <c r="AY164" s="16" t="s">
        <v>113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6" t="s">
        <v>80</v>
      </c>
      <c r="BK164" s="145">
        <f>ROUND(I164*H164,2)</f>
        <v>0</v>
      </c>
      <c r="BL164" s="16" t="s">
        <v>133</v>
      </c>
      <c r="BM164" s="144" t="s">
        <v>260</v>
      </c>
    </row>
    <row r="165" spans="2:47" s="1" customFormat="1" ht="29.25">
      <c r="B165" s="31"/>
      <c r="D165" s="146" t="s">
        <v>121</v>
      </c>
      <c r="F165" s="147" t="s">
        <v>261</v>
      </c>
      <c r="I165" s="148"/>
      <c r="L165" s="31"/>
      <c r="M165" s="149"/>
      <c r="T165" s="54"/>
      <c r="AT165" s="16" t="s">
        <v>121</v>
      </c>
      <c r="AU165" s="16" t="s">
        <v>85</v>
      </c>
    </row>
    <row r="166" spans="2:51" s="13" customFormat="1" ht="12">
      <c r="B166" s="156"/>
      <c r="D166" s="146" t="s">
        <v>123</v>
      </c>
      <c r="E166" s="157" t="s">
        <v>1</v>
      </c>
      <c r="F166" s="158" t="s">
        <v>262</v>
      </c>
      <c r="H166" s="159">
        <v>32</v>
      </c>
      <c r="I166" s="160"/>
      <c r="L166" s="156"/>
      <c r="M166" s="161"/>
      <c r="T166" s="162"/>
      <c r="AT166" s="157" t="s">
        <v>123</v>
      </c>
      <c r="AU166" s="157" t="s">
        <v>85</v>
      </c>
      <c r="AV166" s="13" t="s">
        <v>85</v>
      </c>
      <c r="AW166" s="13" t="s">
        <v>32</v>
      </c>
      <c r="AX166" s="13" t="s">
        <v>80</v>
      </c>
      <c r="AY166" s="157" t="s">
        <v>113</v>
      </c>
    </row>
    <row r="167" spans="2:65" s="1" customFormat="1" ht="62.65" customHeight="1">
      <c r="B167" s="131"/>
      <c r="C167" s="132" t="s">
        <v>207</v>
      </c>
      <c r="D167" s="132" t="s">
        <v>116</v>
      </c>
      <c r="E167" s="133" t="s">
        <v>263</v>
      </c>
      <c r="F167" s="134" t="s">
        <v>264</v>
      </c>
      <c r="G167" s="135" t="s">
        <v>119</v>
      </c>
      <c r="H167" s="136">
        <v>9</v>
      </c>
      <c r="I167" s="137"/>
      <c r="J167" s="138">
        <f>ROUND(I167*H167,2)</f>
        <v>0</v>
      </c>
      <c r="K167" s="139"/>
      <c r="L167" s="31"/>
      <c r="M167" s="140" t="s">
        <v>1</v>
      </c>
      <c r="N167" s="141" t="s">
        <v>40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AR167" s="144" t="s">
        <v>133</v>
      </c>
      <c r="AT167" s="144" t="s">
        <v>116</v>
      </c>
      <c r="AU167" s="144" t="s">
        <v>85</v>
      </c>
      <c r="AY167" s="16" t="s">
        <v>113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6" t="s">
        <v>80</v>
      </c>
      <c r="BK167" s="145">
        <f>ROUND(I167*H167,2)</f>
        <v>0</v>
      </c>
      <c r="BL167" s="16" t="s">
        <v>133</v>
      </c>
      <c r="BM167" s="144" t="s">
        <v>265</v>
      </c>
    </row>
    <row r="168" spans="2:47" s="1" customFormat="1" ht="39">
      <c r="B168" s="31"/>
      <c r="D168" s="146" t="s">
        <v>121</v>
      </c>
      <c r="F168" s="147" t="s">
        <v>264</v>
      </c>
      <c r="I168" s="148"/>
      <c r="L168" s="31"/>
      <c r="M168" s="149"/>
      <c r="T168" s="54"/>
      <c r="AT168" s="16" t="s">
        <v>121</v>
      </c>
      <c r="AU168" s="16" t="s">
        <v>85</v>
      </c>
    </row>
    <row r="169" spans="2:51" s="13" customFormat="1" ht="12">
      <c r="B169" s="156"/>
      <c r="D169" s="146" t="s">
        <v>123</v>
      </c>
      <c r="E169" s="157" t="s">
        <v>1</v>
      </c>
      <c r="F169" s="158" t="s">
        <v>176</v>
      </c>
      <c r="H169" s="159">
        <v>9</v>
      </c>
      <c r="I169" s="160"/>
      <c r="L169" s="156"/>
      <c r="M169" s="161"/>
      <c r="T169" s="162"/>
      <c r="AT169" s="157" t="s">
        <v>123</v>
      </c>
      <c r="AU169" s="157" t="s">
        <v>85</v>
      </c>
      <c r="AV169" s="13" t="s">
        <v>85</v>
      </c>
      <c r="AW169" s="13" t="s">
        <v>32</v>
      </c>
      <c r="AX169" s="13" t="s">
        <v>80</v>
      </c>
      <c r="AY169" s="157" t="s">
        <v>113</v>
      </c>
    </row>
    <row r="170" spans="2:65" s="1" customFormat="1" ht="66.75" customHeight="1">
      <c r="B170" s="131"/>
      <c r="C170" s="132" t="s">
        <v>8</v>
      </c>
      <c r="D170" s="132" t="s">
        <v>116</v>
      </c>
      <c r="E170" s="133" t="s">
        <v>266</v>
      </c>
      <c r="F170" s="134" t="s">
        <v>267</v>
      </c>
      <c r="G170" s="135" t="s">
        <v>119</v>
      </c>
      <c r="H170" s="136">
        <v>9</v>
      </c>
      <c r="I170" s="137"/>
      <c r="J170" s="138">
        <f>ROUND(I170*H170,2)</f>
        <v>0</v>
      </c>
      <c r="K170" s="139"/>
      <c r="L170" s="31"/>
      <c r="M170" s="140" t="s">
        <v>1</v>
      </c>
      <c r="N170" s="141" t="s">
        <v>40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133</v>
      </c>
      <c r="AT170" s="144" t="s">
        <v>116</v>
      </c>
      <c r="AU170" s="144" t="s">
        <v>85</v>
      </c>
      <c r="AY170" s="16" t="s">
        <v>113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6" t="s">
        <v>80</v>
      </c>
      <c r="BK170" s="145">
        <f>ROUND(I170*H170,2)</f>
        <v>0</v>
      </c>
      <c r="BL170" s="16" t="s">
        <v>133</v>
      </c>
      <c r="BM170" s="144" t="s">
        <v>268</v>
      </c>
    </row>
    <row r="171" spans="2:47" s="1" customFormat="1" ht="39">
      <c r="B171" s="31"/>
      <c r="D171" s="146" t="s">
        <v>121</v>
      </c>
      <c r="F171" s="147" t="s">
        <v>267</v>
      </c>
      <c r="I171" s="148"/>
      <c r="L171" s="31"/>
      <c r="M171" s="149"/>
      <c r="T171" s="54"/>
      <c r="AT171" s="16" t="s">
        <v>121</v>
      </c>
      <c r="AU171" s="16" t="s">
        <v>85</v>
      </c>
    </row>
    <row r="172" spans="2:51" s="13" customFormat="1" ht="12">
      <c r="B172" s="156"/>
      <c r="D172" s="146" t="s">
        <v>123</v>
      </c>
      <c r="E172" s="157" t="s">
        <v>1</v>
      </c>
      <c r="F172" s="158" t="s">
        <v>176</v>
      </c>
      <c r="H172" s="159">
        <v>9</v>
      </c>
      <c r="I172" s="160"/>
      <c r="L172" s="156"/>
      <c r="M172" s="161"/>
      <c r="T172" s="162"/>
      <c r="AT172" s="157" t="s">
        <v>123</v>
      </c>
      <c r="AU172" s="157" t="s">
        <v>85</v>
      </c>
      <c r="AV172" s="13" t="s">
        <v>85</v>
      </c>
      <c r="AW172" s="13" t="s">
        <v>32</v>
      </c>
      <c r="AX172" s="13" t="s">
        <v>80</v>
      </c>
      <c r="AY172" s="157" t="s">
        <v>113</v>
      </c>
    </row>
    <row r="173" spans="2:65" s="1" customFormat="1" ht="45" customHeight="1">
      <c r="B173" s="131"/>
      <c r="C173" s="170" t="s">
        <v>221</v>
      </c>
      <c r="D173" s="170" t="s">
        <v>110</v>
      </c>
      <c r="E173" s="171" t="s">
        <v>269</v>
      </c>
      <c r="F173" s="172" t="s">
        <v>270</v>
      </c>
      <c r="G173" s="173" t="s">
        <v>119</v>
      </c>
      <c r="H173" s="174">
        <v>9</v>
      </c>
      <c r="I173" s="175"/>
      <c r="J173" s="176">
        <f>ROUND(I173*H173,2)</f>
        <v>0</v>
      </c>
      <c r="K173" s="177"/>
      <c r="L173" s="178"/>
      <c r="M173" s="179" t="s">
        <v>1</v>
      </c>
      <c r="N173" s="180" t="s">
        <v>40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AR173" s="144" t="s">
        <v>184</v>
      </c>
      <c r="AT173" s="144" t="s">
        <v>110</v>
      </c>
      <c r="AU173" s="144" t="s">
        <v>85</v>
      </c>
      <c r="AY173" s="16" t="s">
        <v>113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6" t="s">
        <v>80</v>
      </c>
      <c r="BK173" s="145">
        <f>ROUND(I173*H173,2)</f>
        <v>0</v>
      </c>
      <c r="BL173" s="16" t="s">
        <v>133</v>
      </c>
      <c r="BM173" s="144" t="s">
        <v>271</v>
      </c>
    </row>
    <row r="174" spans="2:47" s="1" customFormat="1" ht="29.25">
      <c r="B174" s="31"/>
      <c r="D174" s="146" t="s">
        <v>121</v>
      </c>
      <c r="F174" s="147" t="s">
        <v>272</v>
      </c>
      <c r="I174" s="148"/>
      <c r="L174" s="31"/>
      <c r="M174" s="149"/>
      <c r="T174" s="54"/>
      <c r="AT174" s="16" t="s">
        <v>121</v>
      </c>
      <c r="AU174" s="16" t="s">
        <v>85</v>
      </c>
    </row>
    <row r="175" spans="2:51" s="13" customFormat="1" ht="12">
      <c r="B175" s="156"/>
      <c r="D175" s="146" t="s">
        <v>123</v>
      </c>
      <c r="E175" s="157" t="s">
        <v>1</v>
      </c>
      <c r="F175" s="158" t="s">
        <v>176</v>
      </c>
      <c r="H175" s="159">
        <v>9</v>
      </c>
      <c r="I175" s="160"/>
      <c r="L175" s="156"/>
      <c r="M175" s="161"/>
      <c r="T175" s="162"/>
      <c r="AT175" s="157" t="s">
        <v>123</v>
      </c>
      <c r="AU175" s="157" t="s">
        <v>85</v>
      </c>
      <c r="AV175" s="13" t="s">
        <v>85</v>
      </c>
      <c r="AW175" s="13" t="s">
        <v>32</v>
      </c>
      <c r="AX175" s="13" t="s">
        <v>80</v>
      </c>
      <c r="AY175" s="157" t="s">
        <v>113</v>
      </c>
    </row>
    <row r="176" spans="2:65" s="1" customFormat="1" ht="24.2" customHeight="1">
      <c r="B176" s="131"/>
      <c r="C176" s="132" t="s">
        <v>273</v>
      </c>
      <c r="D176" s="132" t="s">
        <v>116</v>
      </c>
      <c r="E176" s="133" t="s">
        <v>274</v>
      </c>
      <c r="F176" s="134" t="s">
        <v>275</v>
      </c>
      <c r="G176" s="135" t="s">
        <v>119</v>
      </c>
      <c r="H176" s="136">
        <v>12</v>
      </c>
      <c r="I176" s="137"/>
      <c r="J176" s="138">
        <f>ROUND(I176*H176,2)</f>
        <v>0</v>
      </c>
      <c r="K176" s="139"/>
      <c r="L176" s="31"/>
      <c r="M176" s="140" t="s">
        <v>1</v>
      </c>
      <c r="N176" s="141" t="s">
        <v>40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80</v>
      </c>
      <c r="AT176" s="144" t="s">
        <v>116</v>
      </c>
      <c r="AU176" s="144" t="s">
        <v>85</v>
      </c>
      <c r="AY176" s="16" t="s">
        <v>113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6" t="s">
        <v>80</v>
      </c>
      <c r="BK176" s="145">
        <f>ROUND(I176*H176,2)</f>
        <v>0</v>
      </c>
      <c r="BL176" s="16" t="s">
        <v>80</v>
      </c>
      <c r="BM176" s="144" t="s">
        <v>276</v>
      </c>
    </row>
    <row r="177" spans="2:47" s="1" customFormat="1" ht="12">
      <c r="B177" s="31"/>
      <c r="D177" s="146" t="s">
        <v>121</v>
      </c>
      <c r="F177" s="147" t="s">
        <v>277</v>
      </c>
      <c r="I177" s="148"/>
      <c r="L177" s="31"/>
      <c r="M177" s="149"/>
      <c r="T177" s="54"/>
      <c r="AT177" s="16" t="s">
        <v>121</v>
      </c>
      <c r="AU177" s="16" t="s">
        <v>85</v>
      </c>
    </row>
    <row r="178" spans="2:51" s="12" customFormat="1" ht="12">
      <c r="B178" s="150"/>
      <c r="D178" s="146" t="s">
        <v>123</v>
      </c>
      <c r="E178" s="151" t="s">
        <v>1</v>
      </c>
      <c r="F178" s="152" t="s">
        <v>201</v>
      </c>
      <c r="H178" s="151" t="s">
        <v>1</v>
      </c>
      <c r="I178" s="153"/>
      <c r="L178" s="150"/>
      <c r="M178" s="154"/>
      <c r="T178" s="155"/>
      <c r="AT178" s="151" t="s">
        <v>123</v>
      </c>
      <c r="AU178" s="151" t="s">
        <v>85</v>
      </c>
      <c r="AV178" s="12" t="s">
        <v>80</v>
      </c>
      <c r="AW178" s="12" t="s">
        <v>32</v>
      </c>
      <c r="AX178" s="12" t="s">
        <v>75</v>
      </c>
      <c r="AY178" s="151" t="s">
        <v>113</v>
      </c>
    </row>
    <row r="179" spans="2:51" s="13" customFormat="1" ht="12">
      <c r="B179" s="156"/>
      <c r="D179" s="146" t="s">
        <v>123</v>
      </c>
      <c r="E179" s="157" t="s">
        <v>1</v>
      </c>
      <c r="F179" s="158" t="s">
        <v>192</v>
      </c>
      <c r="H179" s="159">
        <v>12</v>
      </c>
      <c r="I179" s="160"/>
      <c r="L179" s="156"/>
      <c r="M179" s="161"/>
      <c r="T179" s="162"/>
      <c r="AT179" s="157" t="s">
        <v>123</v>
      </c>
      <c r="AU179" s="157" t="s">
        <v>85</v>
      </c>
      <c r="AV179" s="13" t="s">
        <v>85</v>
      </c>
      <c r="AW179" s="13" t="s">
        <v>32</v>
      </c>
      <c r="AX179" s="13" t="s">
        <v>80</v>
      </c>
      <c r="AY179" s="157" t="s">
        <v>113</v>
      </c>
    </row>
    <row r="180" spans="2:65" s="1" customFormat="1" ht="24.2" customHeight="1">
      <c r="B180" s="131"/>
      <c r="C180" s="132" t="s">
        <v>225</v>
      </c>
      <c r="D180" s="132" t="s">
        <v>116</v>
      </c>
      <c r="E180" s="133" t="s">
        <v>278</v>
      </c>
      <c r="F180" s="134" t="s">
        <v>275</v>
      </c>
      <c r="G180" s="135" t="s">
        <v>119</v>
      </c>
      <c r="H180" s="136">
        <v>12</v>
      </c>
      <c r="I180" s="137"/>
      <c r="J180" s="138">
        <f>ROUND(I180*H180,2)</f>
        <v>0</v>
      </c>
      <c r="K180" s="139"/>
      <c r="L180" s="31"/>
      <c r="M180" s="140" t="s">
        <v>1</v>
      </c>
      <c r="N180" s="141" t="s">
        <v>40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80</v>
      </c>
      <c r="AT180" s="144" t="s">
        <v>116</v>
      </c>
      <c r="AU180" s="144" t="s">
        <v>85</v>
      </c>
      <c r="AY180" s="16" t="s">
        <v>113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6" t="s">
        <v>80</v>
      </c>
      <c r="BK180" s="145">
        <f>ROUND(I180*H180,2)</f>
        <v>0</v>
      </c>
      <c r="BL180" s="16" t="s">
        <v>80</v>
      </c>
      <c r="BM180" s="144" t="s">
        <v>279</v>
      </c>
    </row>
    <row r="181" spans="2:47" s="1" customFormat="1" ht="12">
      <c r="B181" s="31"/>
      <c r="D181" s="146" t="s">
        <v>121</v>
      </c>
      <c r="F181" s="147" t="s">
        <v>275</v>
      </c>
      <c r="I181" s="148"/>
      <c r="L181" s="31"/>
      <c r="M181" s="149"/>
      <c r="T181" s="54"/>
      <c r="AT181" s="16" t="s">
        <v>121</v>
      </c>
      <c r="AU181" s="16" t="s">
        <v>85</v>
      </c>
    </row>
    <row r="182" spans="2:51" s="12" customFormat="1" ht="12">
      <c r="B182" s="150"/>
      <c r="D182" s="146" t="s">
        <v>123</v>
      </c>
      <c r="E182" s="151" t="s">
        <v>1</v>
      </c>
      <c r="F182" s="152" t="s">
        <v>280</v>
      </c>
      <c r="H182" s="151" t="s">
        <v>1</v>
      </c>
      <c r="I182" s="153"/>
      <c r="L182" s="150"/>
      <c r="M182" s="154"/>
      <c r="T182" s="155"/>
      <c r="AT182" s="151" t="s">
        <v>123</v>
      </c>
      <c r="AU182" s="151" t="s">
        <v>85</v>
      </c>
      <c r="AV182" s="12" t="s">
        <v>80</v>
      </c>
      <c r="AW182" s="12" t="s">
        <v>32</v>
      </c>
      <c r="AX182" s="12" t="s">
        <v>75</v>
      </c>
      <c r="AY182" s="151" t="s">
        <v>113</v>
      </c>
    </row>
    <row r="183" spans="2:51" s="13" customFormat="1" ht="12">
      <c r="B183" s="156"/>
      <c r="D183" s="146" t="s">
        <v>123</v>
      </c>
      <c r="E183" s="157" t="s">
        <v>1</v>
      </c>
      <c r="F183" s="158" t="s">
        <v>192</v>
      </c>
      <c r="H183" s="159">
        <v>12</v>
      </c>
      <c r="I183" s="160"/>
      <c r="L183" s="156"/>
      <c r="M183" s="161"/>
      <c r="T183" s="162"/>
      <c r="AT183" s="157" t="s">
        <v>123</v>
      </c>
      <c r="AU183" s="157" t="s">
        <v>85</v>
      </c>
      <c r="AV183" s="13" t="s">
        <v>85</v>
      </c>
      <c r="AW183" s="13" t="s">
        <v>32</v>
      </c>
      <c r="AX183" s="13" t="s">
        <v>75</v>
      </c>
      <c r="AY183" s="157" t="s">
        <v>113</v>
      </c>
    </row>
    <row r="184" spans="2:51" s="14" customFormat="1" ht="12">
      <c r="B184" s="163"/>
      <c r="D184" s="146" t="s">
        <v>123</v>
      </c>
      <c r="E184" s="164" t="s">
        <v>1</v>
      </c>
      <c r="F184" s="165" t="s">
        <v>138</v>
      </c>
      <c r="H184" s="166">
        <v>12</v>
      </c>
      <c r="I184" s="167"/>
      <c r="L184" s="163"/>
      <c r="M184" s="168"/>
      <c r="T184" s="169"/>
      <c r="AT184" s="164" t="s">
        <v>123</v>
      </c>
      <c r="AU184" s="164" t="s">
        <v>85</v>
      </c>
      <c r="AV184" s="14" t="s">
        <v>139</v>
      </c>
      <c r="AW184" s="14" t="s">
        <v>32</v>
      </c>
      <c r="AX184" s="14" t="s">
        <v>80</v>
      </c>
      <c r="AY184" s="164" t="s">
        <v>113</v>
      </c>
    </row>
    <row r="185" spans="2:65" s="1" customFormat="1" ht="21.75" customHeight="1">
      <c r="B185" s="131"/>
      <c r="C185" s="170" t="s">
        <v>281</v>
      </c>
      <c r="D185" s="170" t="s">
        <v>110</v>
      </c>
      <c r="E185" s="171" t="s">
        <v>282</v>
      </c>
      <c r="F185" s="172" t="s">
        <v>283</v>
      </c>
      <c r="G185" s="173" t="s">
        <v>119</v>
      </c>
      <c r="H185" s="174">
        <v>12</v>
      </c>
      <c r="I185" s="175"/>
      <c r="J185" s="176">
        <f>ROUND(I185*H185,2)</f>
        <v>0</v>
      </c>
      <c r="K185" s="177"/>
      <c r="L185" s="178"/>
      <c r="M185" s="179" t="s">
        <v>1</v>
      </c>
      <c r="N185" s="180" t="s">
        <v>40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AR185" s="144" t="s">
        <v>85</v>
      </c>
      <c r="AT185" s="144" t="s">
        <v>110</v>
      </c>
      <c r="AU185" s="144" t="s">
        <v>85</v>
      </c>
      <c r="AY185" s="16" t="s">
        <v>113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6" t="s">
        <v>80</v>
      </c>
      <c r="BK185" s="145">
        <f>ROUND(I185*H185,2)</f>
        <v>0</v>
      </c>
      <c r="BL185" s="16" t="s">
        <v>80</v>
      </c>
      <c r="BM185" s="144" t="s">
        <v>284</v>
      </c>
    </row>
    <row r="186" spans="2:47" s="1" customFormat="1" ht="12">
      <c r="B186" s="31"/>
      <c r="D186" s="146" t="s">
        <v>121</v>
      </c>
      <c r="F186" s="147" t="s">
        <v>283</v>
      </c>
      <c r="I186" s="148"/>
      <c r="L186" s="31"/>
      <c r="M186" s="149"/>
      <c r="T186" s="54"/>
      <c r="AT186" s="16" t="s">
        <v>121</v>
      </c>
      <c r="AU186" s="16" t="s">
        <v>85</v>
      </c>
    </row>
    <row r="187" spans="2:51" s="12" customFormat="1" ht="12">
      <c r="B187" s="150"/>
      <c r="D187" s="146" t="s">
        <v>123</v>
      </c>
      <c r="E187" s="151" t="s">
        <v>1</v>
      </c>
      <c r="F187" s="152" t="s">
        <v>280</v>
      </c>
      <c r="H187" s="151" t="s">
        <v>1</v>
      </c>
      <c r="I187" s="153"/>
      <c r="L187" s="150"/>
      <c r="M187" s="154"/>
      <c r="T187" s="155"/>
      <c r="AT187" s="151" t="s">
        <v>123</v>
      </c>
      <c r="AU187" s="151" t="s">
        <v>85</v>
      </c>
      <c r="AV187" s="12" t="s">
        <v>80</v>
      </c>
      <c r="AW187" s="12" t="s">
        <v>32</v>
      </c>
      <c r="AX187" s="12" t="s">
        <v>75</v>
      </c>
      <c r="AY187" s="151" t="s">
        <v>113</v>
      </c>
    </row>
    <row r="188" spans="2:51" s="13" customFormat="1" ht="12">
      <c r="B188" s="156"/>
      <c r="D188" s="146" t="s">
        <v>123</v>
      </c>
      <c r="E188" s="157" t="s">
        <v>1</v>
      </c>
      <c r="F188" s="158" t="s">
        <v>192</v>
      </c>
      <c r="H188" s="159">
        <v>12</v>
      </c>
      <c r="I188" s="160"/>
      <c r="L188" s="156"/>
      <c r="M188" s="161"/>
      <c r="T188" s="162"/>
      <c r="AT188" s="157" t="s">
        <v>123</v>
      </c>
      <c r="AU188" s="157" t="s">
        <v>85</v>
      </c>
      <c r="AV188" s="13" t="s">
        <v>85</v>
      </c>
      <c r="AW188" s="13" t="s">
        <v>32</v>
      </c>
      <c r="AX188" s="13" t="s">
        <v>75</v>
      </c>
      <c r="AY188" s="157" t="s">
        <v>113</v>
      </c>
    </row>
    <row r="189" spans="2:51" s="14" customFormat="1" ht="12">
      <c r="B189" s="163"/>
      <c r="D189" s="146" t="s">
        <v>123</v>
      </c>
      <c r="E189" s="164" t="s">
        <v>1</v>
      </c>
      <c r="F189" s="165" t="s">
        <v>138</v>
      </c>
      <c r="H189" s="166">
        <v>12</v>
      </c>
      <c r="I189" s="167"/>
      <c r="L189" s="163"/>
      <c r="M189" s="168"/>
      <c r="T189" s="169"/>
      <c r="AT189" s="164" t="s">
        <v>123</v>
      </c>
      <c r="AU189" s="164" t="s">
        <v>85</v>
      </c>
      <c r="AV189" s="14" t="s">
        <v>139</v>
      </c>
      <c r="AW189" s="14" t="s">
        <v>32</v>
      </c>
      <c r="AX189" s="14" t="s">
        <v>80</v>
      </c>
      <c r="AY189" s="164" t="s">
        <v>113</v>
      </c>
    </row>
    <row r="190" spans="2:65" s="1" customFormat="1" ht="16.5" customHeight="1">
      <c r="B190" s="131"/>
      <c r="C190" s="132" t="s">
        <v>285</v>
      </c>
      <c r="D190" s="132" t="s">
        <v>116</v>
      </c>
      <c r="E190" s="133" t="s">
        <v>286</v>
      </c>
      <c r="F190" s="134" t="s">
        <v>287</v>
      </c>
      <c r="G190" s="135" t="s">
        <v>119</v>
      </c>
      <c r="H190" s="136">
        <v>14</v>
      </c>
      <c r="I190" s="137"/>
      <c r="J190" s="138">
        <f>ROUND(I190*H190,2)</f>
        <v>0</v>
      </c>
      <c r="K190" s="139"/>
      <c r="L190" s="31"/>
      <c r="M190" s="140" t="s">
        <v>1</v>
      </c>
      <c r="N190" s="141" t="s">
        <v>40</v>
      </c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AR190" s="144" t="s">
        <v>80</v>
      </c>
      <c r="AT190" s="144" t="s">
        <v>116</v>
      </c>
      <c r="AU190" s="144" t="s">
        <v>85</v>
      </c>
      <c r="AY190" s="16" t="s">
        <v>113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6" t="s">
        <v>80</v>
      </c>
      <c r="BK190" s="145">
        <f>ROUND(I190*H190,2)</f>
        <v>0</v>
      </c>
      <c r="BL190" s="16" t="s">
        <v>80</v>
      </c>
      <c r="BM190" s="144" t="s">
        <v>288</v>
      </c>
    </row>
    <row r="191" spans="2:47" s="1" customFormat="1" ht="12">
      <c r="B191" s="31"/>
      <c r="D191" s="146" t="s">
        <v>121</v>
      </c>
      <c r="F191" s="147" t="s">
        <v>287</v>
      </c>
      <c r="I191" s="148"/>
      <c r="L191" s="31"/>
      <c r="M191" s="149"/>
      <c r="T191" s="54"/>
      <c r="AT191" s="16" t="s">
        <v>121</v>
      </c>
      <c r="AU191" s="16" t="s">
        <v>85</v>
      </c>
    </row>
    <row r="192" spans="2:51" s="12" customFormat="1" ht="12">
      <c r="B192" s="150"/>
      <c r="D192" s="146" t="s">
        <v>123</v>
      </c>
      <c r="E192" s="151" t="s">
        <v>1</v>
      </c>
      <c r="F192" s="152" t="s">
        <v>124</v>
      </c>
      <c r="H192" s="151" t="s">
        <v>1</v>
      </c>
      <c r="I192" s="153"/>
      <c r="L192" s="150"/>
      <c r="M192" s="154"/>
      <c r="T192" s="155"/>
      <c r="AT192" s="151" t="s">
        <v>123</v>
      </c>
      <c r="AU192" s="151" t="s">
        <v>85</v>
      </c>
      <c r="AV192" s="12" t="s">
        <v>80</v>
      </c>
      <c r="AW192" s="12" t="s">
        <v>32</v>
      </c>
      <c r="AX192" s="12" t="s">
        <v>75</v>
      </c>
      <c r="AY192" s="151" t="s">
        <v>113</v>
      </c>
    </row>
    <row r="193" spans="2:51" s="13" customFormat="1" ht="12">
      <c r="B193" s="156"/>
      <c r="D193" s="146" t="s">
        <v>123</v>
      </c>
      <c r="E193" s="157" t="s">
        <v>1</v>
      </c>
      <c r="F193" s="158" t="s">
        <v>207</v>
      </c>
      <c r="H193" s="159">
        <v>14</v>
      </c>
      <c r="I193" s="160"/>
      <c r="L193" s="156"/>
      <c r="M193" s="184"/>
      <c r="N193" s="185"/>
      <c r="O193" s="185"/>
      <c r="P193" s="185"/>
      <c r="Q193" s="185"/>
      <c r="R193" s="185"/>
      <c r="S193" s="185"/>
      <c r="T193" s="186"/>
      <c r="AT193" s="157" t="s">
        <v>123</v>
      </c>
      <c r="AU193" s="157" t="s">
        <v>85</v>
      </c>
      <c r="AV193" s="13" t="s">
        <v>85</v>
      </c>
      <c r="AW193" s="13" t="s">
        <v>32</v>
      </c>
      <c r="AX193" s="13" t="s">
        <v>80</v>
      </c>
      <c r="AY193" s="157" t="s">
        <v>113</v>
      </c>
    </row>
    <row r="194" spans="2:12" s="1" customFormat="1" ht="6.95" customHeight="1">
      <c r="B194" s="43"/>
      <c r="C194" s="44"/>
      <c r="D194" s="44"/>
      <c r="E194" s="44"/>
      <c r="F194" s="44"/>
      <c r="G194" s="44"/>
      <c r="H194" s="44"/>
      <c r="I194" s="44"/>
      <c r="J194" s="44"/>
      <c r="K194" s="44"/>
      <c r="L194" s="31"/>
    </row>
  </sheetData>
  <autoFilter ref="C117:K19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2023-04-17T06:47:42Z</dcterms:created>
  <dcterms:modified xsi:type="dcterms:W3CDTF">2023-04-17T10:26:52Z</dcterms:modified>
  <cp:category/>
  <cp:version/>
  <cp:contentType/>
  <cp:contentStatus/>
</cp:coreProperties>
</file>