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codeName="ThisWorkbook" defaultThemeVersion="124226"/>
  <bookViews>
    <workbookView xWindow="2030" yWindow="80" windowWidth="15990" windowHeight="20460" tabRatio="788" activeTab="0"/>
  </bookViews>
  <sheets>
    <sheet name="Stavba" sheetId="1" r:id="rId1"/>
    <sheet name="SO 01" sheetId="2" r:id="rId2"/>
    <sheet name="SO 02" sheetId="3" r:id="rId3"/>
    <sheet name="SO 03" sheetId="4" r:id="rId4"/>
    <sheet name="SO 06" sheetId="5" r:id="rId5"/>
    <sheet name="VRN" sheetId="6" r:id="rId6"/>
  </sheets>
  <externalReferences>
    <externalReference r:id="rId9"/>
    <externalReference r:id="rId10"/>
    <externalReference r:id="rId11"/>
  </externalReferences>
  <definedNames>
    <definedName name="CelkemObjekty" localSheetId="0">'Stavba'!$F$38</definedName>
    <definedName name="cisloobjektu">'[1]Krycí list'!$A$5</definedName>
    <definedName name="CisloStavby" localSheetId="0">'Stavba'!$D$5</definedName>
    <definedName name="cislostavby">'[1]Krycí list'!$A$7</definedName>
    <definedName name="dadresa" localSheetId="0">'Stavba'!$D$9</definedName>
    <definedName name="DIČ" localSheetId="0">'Stavba'!$K$9</definedName>
    <definedName name="dmisto" localSheetId="0">'Stavba'!$D$10</definedName>
    <definedName name="Dodavka">'[2]Rekapitulace'!$G$13</definedName>
    <definedName name="dpsc" localSheetId="0">'Stavba'!$C$10</definedName>
    <definedName name="HSV">'[2]Rekapitulace'!$E$13</definedName>
    <definedName name="HZS">'[2]Rekapitulace'!$I$13</definedName>
    <definedName name="IČO" localSheetId="0">'Stavba'!$K$8</definedName>
    <definedName name="Mont">'[2]Rekapitulace'!$H$13</definedName>
    <definedName name="NazevObjektu" localSheetId="0">'Stavba'!$C$32</definedName>
    <definedName name="nazevobjektu">'[1]Krycí list'!$C$5</definedName>
    <definedName name="NazevStavby" localSheetId="0">'Stavba'!$E$5</definedName>
    <definedName name="nazevstavby">'[1]Krycí list'!$C$7</definedName>
    <definedName name="Objednatel" localSheetId="0">'Stavba'!$D$14</definedName>
    <definedName name="Objekt" localSheetId="0">'Stavba'!$B$32</definedName>
    <definedName name="_xlnm.Print_Area" localSheetId="0">'Stavba'!$B$1:$J$39</definedName>
    <definedName name="odic" localSheetId="0">'Stavba'!$K$14</definedName>
    <definedName name="oico" localSheetId="0">'Stavba'!$K$13</definedName>
    <definedName name="omisto" localSheetId="0">'Stavba'!#REF!</definedName>
    <definedName name="onazev" localSheetId="0">'Stavba'!$D$15</definedName>
    <definedName name="opsc" localSheetId="0">'Stavba'!$C$15</definedName>
    <definedName name="PocetMJ">#REF!</definedName>
    <definedName name="PSV">'[2]Rekapitulace'!$F$13</definedName>
    <definedName name="SazbaDPH1" localSheetId="0">'Stavba'!$D$22</definedName>
    <definedName name="SazbaDPH1">#REF!</definedName>
    <definedName name="SazbaDPH2" localSheetId="0">'Stavba'!$D$24</definedName>
    <definedName name="SazbaDPH2">#REF!</definedName>
    <definedName name="SoucetDilu" localSheetId="0">'Stavba'!#REF!</definedName>
    <definedName name="StavbaCelkem" localSheetId="0">'Stavba'!$H$38</definedName>
    <definedName name="VRN">'[2]Rekapitulace'!$H$26</definedName>
    <definedName name="Zhotovitel" localSheetId="0">'Stavba'!$D$8</definedName>
  </definedNames>
  <calcPr calcId="191029"/>
</workbook>
</file>

<file path=xl/sharedStrings.xml><?xml version="1.0" encoding="utf-8"?>
<sst xmlns="http://schemas.openxmlformats.org/spreadsheetml/2006/main" count="511" uniqueCount="278">
  <si>
    <t xml:space="preserve">Datum: </t>
  </si>
  <si>
    <t xml:space="preserve"> </t>
  </si>
  <si>
    <t>Stavba :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</si>
  <si>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</si>
  <si>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</si>
  <si>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</si>
  <si>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</si>
  <si>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</si>
  <si>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</si>
  <si>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</si>
  <si>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</si>
  <si>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</si>
  <si>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</si>
  <si>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</si>
  <si>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</si>
  <si>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</si>
  <si>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Celkem za stavbu</t>
  </si>
  <si>
    <t xml:space="preserve">Investor : </t>
  </si>
  <si>
    <t>Cena celkem</t>
  </si>
  <si>
    <t>DPH celkem</t>
  </si>
  <si>
    <t>VRN</t>
  </si>
  <si>
    <t>Vedlejší rozpočtové a ostatní náklady</t>
  </si>
  <si>
    <t>Sadové úpravy</t>
  </si>
  <si>
    <t>Kolumbárium dostavba - Otrokovice - Kvítkovice</t>
  </si>
  <si>
    <t>SO 01</t>
  </si>
  <si>
    <t>SO 02</t>
  </si>
  <si>
    <t>SO 03</t>
  </si>
  <si>
    <t>SO 06</t>
  </si>
  <si>
    <t>Příprava území</t>
  </si>
  <si>
    <t>Zpevněné plochy</t>
  </si>
  <si>
    <t>Stěny kolumbárií</t>
  </si>
  <si>
    <t>II.Etapa</t>
  </si>
  <si>
    <t xml:space="preserve">město Otrokovice </t>
  </si>
  <si>
    <t>Nám. 3.května 1340</t>
  </si>
  <si>
    <t>765 23</t>
  </si>
  <si>
    <t xml:space="preserve">Položkový rozpočet </t>
  </si>
  <si>
    <t>Rozpočet: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</si>
  <si>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</si>
  <si>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</si>
  <si>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</si>
  <si>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</si>
  <si>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</si>
  <si>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</si>
  <si>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</si>
  <si>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</si>
  <si>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</si>
  <si>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</si>
  <si>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</si>
  <si>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121101100R00</t>
  </si>
  <si>
    <t xml:space="preserve">Sejmutí ornice, pl. do 400 m2, přemístění do 50 m </t>
  </si>
  <si>
    <t>m3</t>
  </si>
  <si>
    <t>138,00*0,30</t>
  </si>
  <si>
    <t>162301102R00</t>
  </si>
  <si>
    <t>Vodorovné přemístění výkopku z hor.1-4 do 1000 m na meziskládku</t>
  </si>
  <si>
    <t>167101101R00</t>
  </si>
  <si>
    <t xml:space="preserve">Nakládání výkopku z hor.1-4 v množství do 100 m3 </t>
  </si>
  <si>
    <t>171201201R00</t>
  </si>
  <si>
    <t>Uložení sypaniny na skládku mezideponie</t>
  </si>
  <si>
    <t>Celkem za</t>
  </si>
  <si>
    <t>11</t>
  </si>
  <si>
    <t>Přípravné a přidružené práce</t>
  </si>
  <si>
    <t>PC 11 - 001</t>
  </si>
  <si>
    <t>Geodetické práce Vytyčení stávajících inženýrských</t>
  </si>
  <si>
    <t>soubor</t>
  </si>
  <si>
    <t>Stavební díl</t>
  </si>
  <si>
    <t>HSV</t>
  </si>
  <si>
    <t>PSV</t>
  </si>
  <si>
    <t>CELKEM  OBJEKT</t>
  </si>
  <si>
    <t>REKAPITULACE  STAVEBNÍCH  DÍLŮ SO 01</t>
  </si>
  <si>
    <t>II. Etapa</t>
  </si>
  <si>
    <t>REKAPITULACE  STAVEBNÍCH  DÍLŮ SO 02</t>
  </si>
  <si>
    <t>2</t>
  </si>
  <si>
    <t>Základy a zvláštní zakládání</t>
  </si>
  <si>
    <t>5</t>
  </si>
  <si>
    <t>Komunikace</t>
  </si>
  <si>
    <t>91</t>
  </si>
  <si>
    <t>Doplňující práce na komunikaci</t>
  </si>
  <si>
    <t>99</t>
  </si>
  <si>
    <t>Staveništní přesun hmot</t>
  </si>
  <si>
    <t>122202201R00</t>
  </si>
  <si>
    <t xml:space="preserve">Odkopávky pro silnice v hor. 3 do 100 m3 </t>
  </si>
  <si>
    <t>Zámková dlažba:(13,50+20,00)*0,05</t>
  </si>
  <si>
    <t>bet. dlažba plošná:66,00*0,03</t>
  </si>
  <si>
    <t>122202209R00</t>
  </si>
  <si>
    <t xml:space="preserve">Příplatek za lepivost - odkop. pro silnice v hor.3 </t>
  </si>
  <si>
    <t xml:space="preserve">Vodorovné přemístění výkopku z hor.1-4 do 1000 m </t>
  </si>
  <si>
    <t xml:space="preserve">Uložení sypaniny na skládku </t>
  </si>
  <si>
    <t>175101201R00</t>
  </si>
  <si>
    <t xml:space="preserve">Obsyp objektu bez prohození sypaniny </t>
  </si>
  <si>
    <t>kolem kraje dlažby:50,00*0,20*0,25</t>
  </si>
  <si>
    <t>181101102R00</t>
  </si>
  <si>
    <t xml:space="preserve">Úprava pláně v zářezech v hor. 1-4, se zhutněním </t>
  </si>
  <si>
    <t>m2</t>
  </si>
  <si>
    <t>Zámková dlažba:13,50+20,00</t>
  </si>
  <si>
    <t>bet. dlažba plošná:66,00</t>
  </si>
  <si>
    <t>199000002R00</t>
  </si>
  <si>
    <t xml:space="preserve">Poplatek za skládku horniny 1- 4 </t>
  </si>
  <si>
    <t>289970111R00</t>
  </si>
  <si>
    <t xml:space="preserve">Vrstva geotextilie Geofiltex 300g/m2 </t>
  </si>
  <si>
    <t>564831111R00</t>
  </si>
  <si>
    <t xml:space="preserve">Podklad ze štěrkodrti po zhutnění tloušťky 10 cm </t>
  </si>
  <si>
    <t>564851111R00</t>
  </si>
  <si>
    <t xml:space="preserve">Podklad ze štěrkodrti po zhutnění tloušťky 15 cm </t>
  </si>
  <si>
    <t>596215021R00</t>
  </si>
  <si>
    <t xml:space="preserve">Kladení zámkové dlažby tl. 6 cm do drtě tl. 4 cm </t>
  </si>
  <si>
    <t>596811111R00</t>
  </si>
  <si>
    <t xml:space="preserve">Kladení dlaždic kom.pro pěší, lože z kameniva těž. </t>
  </si>
  <si>
    <t>59245268</t>
  </si>
  <si>
    <t>Dlažba BEST KLASIKO barevná 20x10x6 povrch STANDARD</t>
  </si>
  <si>
    <t>Zámková dlažba:(13,50+20,00)*1,02</t>
  </si>
  <si>
    <t>5924626092R</t>
  </si>
  <si>
    <t>Dlaždice 600/400/40 vymývaná VERETO</t>
  </si>
  <si>
    <t>66,00*1,02</t>
  </si>
  <si>
    <t>918101111R00</t>
  </si>
  <si>
    <t xml:space="preserve">Lože pod obrubníky nebo obruby dlažeb z C 12/15 </t>
  </si>
  <si>
    <t>okraj - dlažba 100/200/60 mm:50,00*0,20*0,05</t>
  </si>
  <si>
    <t>998223011R00</t>
  </si>
  <si>
    <t xml:space="preserve">Přesun hmot, pozemní komunikace, kryt dlážděný </t>
  </si>
  <si>
    <t>t</t>
  </si>
  <si>
    <t>SO 02 Zpevněné plochy</t>
  </si>
  <si>
    <t>REKAPITULACE  STAVEBNÍCH  DÍLŮ SO 03</t>
  </si>
  <si>
    <t>3</t>
  </si>
  <si>
    <t>Svislé a kompletní konstrukce</t>
  </si>
  <si>
    <t>766</t>
  </si>
  <si>
    <t>Konstrukce truhlářské</t>
  </si>
  <si>
    <t>767</t>
  </si>
  <si>
    <t>Konstrukce zámečnické</t>
  </si>
  <si>
    <t>782</t>
  </si>
  <si>
    <t>Konstrukce z přírodního kamene</t>
  </si>
  <si>
    <t>SO 03 Stěny kolumbárií</t>
  </si>
  <si>
    <t>132201210R00</t>
  </si>
  <si>
    <t xml:space="preserve">Hloubení rýh š.do 200 cm hor.3 do 50 m3,STROJNĚ </t>
  </si>
  <si>
    <t>stěna S2-a:6,575*1,495*0,90</t>
  </si>
  <si>
    <t>stěna S2-b:6,575*1,495*0,90</t>
  </si>
  <si>
    <t>stěna S4:2,725*1,495*0,90</t>
  </si>
  <si>
    <t>stěna S7:5,80*1,495*0,90</t>
  </si>
  <si>
    <t>132201219R00</t>
  </si>
  <si>
    <t xml:space="preserve">Příplatek za lepivost - hloubení rýh 200cm v hor.3 </t>
  </si>
  <si>
    <t>161101101R00</t>
  </si>
  <si>
    <t xml:space="preserve">Svislé přemístění výkopku z hor.1-4 do 2,5 m </t>
  </si>
  <si>
    <t>162701105R00</t>
  </si>
  <si>
    <t xml:space="preserve">Vodorovné přemístění výkopku z hor.1-4 do 10000 m </t>
  </si>
  <si>
    <t>271571111R00</t>
  </si>
  <si>
    <t xml:space="preserve">Polštář základu ze štěrkopísku tříděného </t>
  </si>
  <si>
    <t>tl.100 mm:</t>
  </si>
  <si>
    <t>stěna S2-a:6,575*1,495*0,10</t>
  </si>
  <si>
    <t>stěna S2-b:6,575*1,495*0,10</t>
  </si>
  <si>
    <t>stěna S4:2,725*1,495*0,10</t>
  </si>
  <si>
    <t>stěna S7:5,80*1,495*0,10</t>
  </si>
  <si>
    <t>274321411R00</t>
  </si>
  <si>
    <t xml:space="preserve">Železobeton základových pasů C 25/30 </t>
  </si>
  <si>
    <t>stěna S2-a:6,575*1,495*(0,90+0,14)</t>
  </si>
  <si>
    <t>stěna S2-b:6,575*1,495*(0,90+0,14)</t>
  </si>
  <si>
    <t>stěna S4:2,725*1,495*(0,90+0,14)</t>
  </si>
  <si>
    <t>stěna S7:5,80*1,495*(0,90+0,14)</t>
  </si>
  <si>
    <t>Mezisoučet</t>
  </si>
  <si>
    <t>bet. do výkopu 3,5%:33,7003*0,035</t>
  </si>
  <si>
    <t>274361821R00</t>
  </si>
  <si>
    <t xml:space="preserve">Výztuž základových pasů z betonářské oceli 10 505 </t>
  </si>
  <si>
    <t>50kg/m3:34,8798*50,00/1000*1,10</t>
  </si>
  <si>
    <t>311351805R00</t>
  </si>
  <si>
    <t xml:space="preserve">Bednění nadzákl.zdí pohled.hl.oboustranné-zřízení </t>
  </si>
  <si>
    <t>nadzemní část pasu - pohledová:</t>
  </si>
  <si>
    <t>stěna S2-a:(6,575+1,495)*2*0,14</t>
  </si>
  <si>
    <t>stěna S2-b:(6,575+1,495)*2*0,14</t>
  </si>
  <si>
    <t>stěna S4:(2,725+1,495)*2*0,14</t>
  </si>
  <si>
    <t>stěna S7:(5,80+1,495)*2*0,14</t>
  </si>
  <si>
    <t>311351806R00</t>
  </si>
  <si>
    <t xml:space="preserve">Bednění nadzákladových zdí oboustranné-odstranění </t>
  </si>
  <si>
    <t>310100001RAC</t>
  </si>
  <si>
    <t>Zdivo lícové cihelné spárované cihly plné malta SMS</t>
  </si>
  <si>
    <t>stěna S2-a:4,00</t>
  </si>
  <si>
    <t>stěna S2-b:4,00</t>
  </si>
  <si>
    <t>stěna S4:1,35</t>
  </si>
  <si>
    <t>stěna S7:3,35</t>
  </si>
  <si>
    <t>PC 3 - 001</t>
  </si>
  <si>
    <t xml:space="preserve">ŽB prefa desky - pohledový beton C25/30 XC2 </t>
  </si>
  <si>
    <t>stěna S2-a:8,45</t>
  </si>
  <si>
    <t>stěna S2-b:8,45</t>
  </si>
  <si>
    <t>stěna S4:1,30</t>
  </si>
  <si>
    <t>stěna S7:2,25</t>
  </si>
  <si>
    <t>998151111R00</t>
  </si>
  <si>
    <t xml:space="preserve">Přesun hmot, oplocení a zvláštní obj. zděné do 10m </t>
  </si>
  <si>
    <t>PC 766 - 001</t>
  </si>
  <si>
    <t xml:space="preserve">D+M Uzavírací deska cetris tl.13 mm 465x370x13 mm </t>
  </si>
  <si>
    <t>ks</t>
  </si>
  <si>
    <t>PC 767 - 001</t>
  </si>
  <si>
    <t>D+M Přední rám Z1 a zadní rám Z2, žárový zinek svařenec z ocel. úhelníku, 475x390 mm</t>
  </si>
  <si>
    <t>kg</t>
  </si>
  <si>
    <t>240*2*3,875</t>
  </si>
  <si>
    <t>PC 782 - 001</t>
  </si>
  <si>
    <t>D+M Kamenná krycí deska  (žula - Nero Impala ) 465 x 350 x 30mm</t>
  </si>
  <si>
    <t>celkem bez DPH</t>
  </si>
  <si>
    <t>REKAPITULACE  STAVEBNÍCH  DÍLŮ SO 06</t>
  </si>
  <si>
    <t>024</t>
  </si>
  <si>
    <t xml:space="preserve">SPECIFIKACE ROSTLINNÉHO MATERIÁLU  </t>
  </si>
  <si>
    <t>026543003</t>
  </si>
  <si>
    <t xml:space="preserve">Sorbus thuringiaca Fastigiata obvod kmene 12-14cm   </t>
  </si>
  <si>
    <t>kus</t>
  </si>
  <si>
    <t>026518003</t>
  </si>
  <si>
    <t>Euonymus fortunei Emerald Gold v.20-30cm</t>
  </si>
  <si>
    <t>0265242500</t>
  </si>
  <si>
    <t>Potentilla fruticosa Goldfinger v.30-40cm</t>
  </si>
  <si>
    <t>025</t>
  </si>
  <si>
    <t xml:space="preserve">SPECIFIKACE OSTATNÍ  </t>
  </si>
  <si>
    <t>00510</t>
  </si>
  <si>
    <t xml:space="preserve">Tabletové hnojivo 10g/ks   </t>
  </si>
  <si>
    <t>005110</t>
  </si>
  <si>
    <t xml:space="preserve">Totální herbicid   </t>
  </si>
  <si>
    <t>l</t>
  </si>
  <si>
    <t>0052200021</t>
  </si>
  <si>
    <t xml:space="preserve">Růstový kondicionér, ( 4dcl / strom )   </t>
  </si>
  <si>
    <t>dcl</t>
  </si>
  <si>
    <t>005220003</t>
  </si>
  <si>
    <t xml:space="preserve">kuly ( v = 2,5m ) - listnaté   </t>
  </si>
  <si>
    <t>005220005</t>
  </si>
  <si>
    <t xml:space="preserve">popruh   </t>
  </si>
  <si>
    <t>bm</t>
  </si>
  <si>
    <t>005220008</t>
  </si>
  <si>
    <t xml:space="preserve">dřevěné spojky   </t>
  </si>
  <si>
    <t>0053000000</t>
  </si>
  <si>
    <t xml:space="preserve">juta - obal kmene š. 0,2m   </t>
  </si>
  <si>
    <t>103911000</t>
  </si>
  <si>
    <t xml:space="preserve">kůra mulčovací VL   </t>
  </si>
  <si>
    <t>103715100</t>
  </si>
  <si>
    <t xml:space="preserve">substrát zahradnický B 75 l bal.PE   </t>
  </si>
  <si>
    <t>103715000</t>
  </si>
  <si>
    <t xml:space="preserve">substrát zahradnický B VL   </t>
  </si>
  <si>
    <t>026</t>
  </si>
  <si>
    <t xml:space="preserve">SADOVÉ ÚPRAVY   </t>
  </si>
  <si>
    <t>184802111</t>
  </si>
  <si>
    <t xml:space="preserve">Chemické odplevelení před založením kultury nad 20 m2 postřikem na široko v rovině a svahu do 1:5   </t>
  </si>
  <si>
    <t>Rozprostření zemin schopných zúrodnění v rovině a ve sklonu do 1:5, tl. vrstvy do 0,5m</t>
  </si>
  <si>
    <t>Rozprostření zemin schopných zúrodnění v rovině a ve sklonu do 1:5, tl. vrstvy do 1,0m</t>
  </si>
  <si>
    <t>183403111</t>
  </si>
  <si>
    <t xml:space="preserve">Obdělání půdy nakopáním na hloubku do 0,1 m v rovině a svahu do 1:5   </t>
  </si>
  <si>
    <t>183403114</t>
  </si>
  <si>
    <t xml:space="preserve">Obdělání půdy kultivátorováním v rovině a svahu do 1:5   </t>
  </si>
  <si>
    <t>183403153</t>
  </si>
  <si>
    <t xml:space="preserve">Obdělání půdy hrabáním v rovině a svahu do 1:5   </t>
  </si>
  <si>
    <t>182001111</t>
  </si>
  <si>
    <t xml:space="preserve">Plošná úprava terénu do 500m2, hornina tř 1 - 4 nerovnosti do +/-100 mm v rovinně a svahu do 1:5   </t>
  </si>
  <si>
    <t>183205111</t>
  </si>
  <si>
    <t xml:space="preserve">Založení záhonu v rovině a svahu do 1:5 hornina tř 1 a 2   </t>
  </si>
  <si>
    <t>183101212</t>
  </si>
  <si>
    <t xml:space="preserve">Jamky pro výsadbu s výměnou 50 % půdy horniny tř 1-4 objem do 0,02 m3 v rovině a svahu do 1:5   </t>
  </si>
  <si>
    <t>183101315</t>
  </si>
  <si>
    <t xml:space="preserve">Jamky pro výsadbu s výměnou 100 % půdy horniny tř 1-4 objem do 0,4 m3 v rovině a svahu do 1:5   </t>
  </si>
  <si>
    <t>184102111</t>
  </si>
  <si>
    <t xml:space="preserve">Výsadba dřeviny s balem do jamky se zalitím v rovině a svahu do 1:5 D balu do 0,2 m   </t>
  </si>
  <si>
    <t>184102114</t>
  </si>
  <si>
    <t xml:space="preserve">Výsadba dřeviny s balem do jamky se zalitím v rovině a svahu do 1:5 D balu do 0,5 m   </t>
  </si>
  <si>
    <t>184921093</t>
  </si>
  <si>
    <t xml:space="preserve">Mulčování rostlin tl mulče do 0,1 m v rovině a svahu do 1:5   </t>
  </si>
  <si>
    <t>184215133</t>
  </si>
  <si>
    <t xml:space="preserve">Ukotvení dřevin třemi kůly do 3m   </t>
  </si>
  <si>
    <t>184501111</t>
  </si>
  <si>
    <t xml:space="preserve">Zhotovení obalu z juty v jedné vrstvě v rovině a svahu do 1:5   </t>
  </si>
  <si>
    <t>185804312</t>
  </si>
  <si>
    <t xml:space="preserve">Zalití rostlin vodou plocha nad 20 m2   </t>
  </si>
  <si>
    <t xml:space="preserve">přesun hmot, doprava orientačně   </t>
  </si>
  <si>
    <t>R</t>
  </si>
  <si>
    <t>kpl</t>
  </si>
  <si>
    <t>OTS</t>
  </si>
  <si>
    <t>OSTATNÍ</t>
  </si>
  <si>
    <t>SO 06 Sadové úpravy</t>
  </si>
  <si>
    <t>REKAPITULACE  STAVEBNÍCH  DÍLŮ VRN</t>
  </si>
  <si>
    <t>VRN Vedlejší a ostatní náklady</t>
  </si>
  <si>
    <t>005</t>
  </si>
  <si>
    <t>Vedlejší náklady stavby</t>
  </si>
  <si>
    <t>PC 005 - 001</t>
  </si>
  <si>
    <t xml:space="preserve">Kompletační činnost </t>
  </si>
  <si>
    <t>PC 005 - 002</t>
  </si>
  <si>
    <t xml:space="preserve">Zařízení staveniště a jeho provoz vč. likvidace </t>
  </si>
  <si>
    <t>´%</t>
  </si>
  <si>
    <t>PC 005 - 003</t>
  </si>
  <si>
    <t>Geodetické zaměření skutečného provedení stavby, úklid staveniště</t>
  </si>
  <si>
    <t>Souhrný výkaz výměr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</si>
</sst>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00;\-#,##0.000"/>
  </numFmts>
  <fonts count="36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sz val="8"/>
      <color indexed="53"/>
      <name val="Arial"/>
      <family val="2"/>
    </font>
    <font>
      <i/>
      <sz val="8"/>
      <color indexed="12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 style="thin"/>
      <top style="dotted"/>
      <bottom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4" borderId="6" applyNumberFormat="0" applyFont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0" borderId="0">
      <alignment/>
      <protection/>
    </xf>
  </cellStyleXfs>
  <cellXfs count="177">
    <xf numFmtId="0" fontId="0" fillId="0" borderId="0" xfId="0"/>
    <xf numFmtId="0" fontId="1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4" fontId="20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49" fontId="1" fillId="0" borderId="0" xfId="0" applyNumberFormat="1" applyFont="1"/>
    <xf numFmtId="0" fontId="22" fillId="0" borderId="0" xfId="0" applyFont="1" applyAlignment="1">
      <alignment horizontal="right"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1" fillId="18" borderId="10" xfId="0" applyFont="1" applyFill="1" applyBorder="1" applyAlignment="1">
      <alignment wrapText="1"/>
    </xf>
    <xf numFmtId="0" fontId="21" fillId="18" borderId="11" xfId="0" applyFont="1" applyFill="1" applyBorder="1" applyAlignment="1">
      <alignment wrapText="1"/>
    </xf>
    <xf numFmtId="0" fontId="21" fillId="18" borderId="12" xfId="0" applyFont="1" applyFill="1" applyBorder="1" applyAlignment="1">
      <alignment wrapText="1"/>
    </xf>
    <xf numFmtId="0" fontId="21" fillId="18" borderId="10" xfId="0" applyFont="1" applyFill="1" applyBorder="1" applyAlignment="1">
      <alignment horizontal="right" wrapText="1"/>
    </xf>
    <xf numFmtId="0" fontId="1" fillId="18" borderId="11" xfId="0" applyFont="1" applyFill="1" applyBorder="1"/>
    <xf numFmtId="0" fontId="21" fillId="18" borderId="11" xfId="0" applyFont="1" applyFill="1" applyBorder="1" applyAlignment="1">
      <alignment horizontal="right" wrapText="1"/>
    </xf>
    <xf numFmtId="0" fontId="21" fillId="18" borderId="12" xfId="0" applyFont="1" applyFill="1" applyBorder="1" applyAlignment="1">
      <alignment horizontal="right" vertical="center"/>
    </xf>
    <xf numFmtId="0" fontId="21" fillId="13" borderId="0" xfId="0" applyFont="1" applyFill="1" applyAlignment="1">
      <alignment horizontal="right" wrapText="1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1" fillId="0" borderId="14" xfId="0" applyFont="1" applyBorder="1" applyAlignment="1">
      <alignment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13" borderId="0" xfId="0" applyNumberFormat="1" applyFont="1" applyFill="1" applyAlignment="1">
      <alignment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23" fillId="4" borderId="10" xfId="0" applyFont="1" applyFill="1" applyBorder="1" applyAlignment="1">
      <alignment vertical="center"/>
    </xf>
    <xf numFmtId="0" fontId="24" fillId="4" borderId="11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4" fontId="23" fillId="4" borderId="19" xfId="0" applyNumberFormat="1" applyFont="1" applyFill="1" applyBorder="1" applyAlignment="1">
      <alignment horizontal="right" vertical="center"/>
    </xf>
    <xf numFmtId="4" fontId="23" fillId="4" borderId="20" xfId="0" applyNumberFormat="1" applyFont="1" applyFill="1" applyBorder="1" applyAlignment="1">
      <alignment horizontal="right" vertical="center"/>
    </xf>
    <xf numFmtId="4" fontId="24" fillId="13" borderId="0" xfId="0" applyNumberFormat="1" applyFont="1" applyFill="1" applyAlignment="1">
      <alignment vertical="center"/>
    </xf>
    <xf numFmtId="0" fontId="19" fillId="0" borderId="0" xfId="0" applyFont="1" applyAlignment="1">
      <alignment horizontal="center"/>
    </xf>
    <xf numFmtId="4" fontId="1" fillId="0" borderId="0" xfId="0" applyNumberFormat="1" applyFont="1"/>
    <xf numFmtId="0" fontId="21" fillId="18" borderId="10" xfId="0" applyFont="1" applyFill="1" applyBorder="1" applyAlignment="1">
      <alignment vertical="center"/>
    </xf>
    <xf numFmtId="0" fontId="24" fillId="18" borderId="11" xfId="0" applyFont="1" applyFill="1" applyBorder="1" applyAlignment="1">
      <alignment vertical="center"/>
    </xf>
    <xf numFmtId="0" fontId="24" fillId="18" borderId="12" xfId="0" applyFont="1" applyFill="1" applyBorder="1" applyAlignment="1">
      <alignment vertical="center" wrapText="1"/>
    </xf>
    <xf numFmtId="0" fontId="24" fillId="18" borderId="21" xfId="0" applyFont="1" applyFill="1" applyBorder="1" applyAlignment="1">
      <alignment horizontal="center" vertical="center" wrapText="1"/>
    </xf>
    <xf numFmtId="0" fontId="24" fillId="18" borderId="12" xfId="0" applyFont="1" applyFill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0" fontId="21" fillId="4" borderId="10" xfId="0" applyFont="1" applyFill="1" applyBorder="1" applyAlignment="1">
      <alignment vertical="center"/>
    </xf>
    <xf numFmtId="49" fontId="21" fillId="4" borderId="11" xfId="0" applyNumberFormat="1" applyFont="1" applyFill="1" applyBorder="1" applyAlignment="1">
      <alignment horizontal="left" vertical="center"/>
    </xf>
    <xf numFmtId="0" fontId="21" fillId="4" borderId="11" xfId="0" applyFont="1" applyFill="1" applyBorder="1" applyAlignment="1">
      <alignment vertical="center"/>
    </xf>
    <xf numFmtId="165" fontId="20" fillId="4" borderId="12" xfId="0" applyNumberFormat="1" applyFont="1" applyFill="1" applyBorder="1"/>
    <xf numFmtId="3" fontId="21" fillId="4" borderId="21" xfId="0" applyNumberFormat="1" applyFont="1" applyFill="1" applyBorder="1" applyAlignment="1">
      <alignment horizontal="right" vertical="center"/>
    </xf>
    <xf numFmtId="164" fontId="21" fillId="4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/>
    <xf numFmtId="0" fontId="0" fillId="0" borderId="0" xfId="0" applyAlignment="1">
      <alignment horizontal="left"/>
    </xf>
    <xf numFmtId="49" fontId="21" fillId="0" borderId="13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/>
    <xf numFmtId="165" fontId="21" fillId="0" borderId="14" xfId="0" applyNumberFormat="1" applyFont="1" applyBorder="1"/>
    <xf numFmtId="164" fontId="24" fillId="0" borderId="23" xfId="0" applyNumberFormat="1" applyFont="1" applyBorder="1"/>
    <xf numFmtId="3" fontId="24" fillId="0" borderId="0" xfId="0" applyNumberFormat="1" applyFont="1"/>
    <xf numFmtId="49" fontId="21" fillId="0" borderId="15" xfId="0" applyNumberFormat="1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6" xfId="0" applyFont="1" applyBorder="1"/>
    <xf numFmtId="165" fontId="21" fillId="0" borderId="24" xfId="0" applyNumberFormat="1" applyFont="1" applyBorder="1"/>
    <xf numFmtId="3" fontId="20" fillId="0" borderId="22" xfId="0" applyNumberFormat="1" applyFont="1" applyBorder="1" applyAlignment="1">
      <alignment horizontal="right"/>
    </xf>
    <xf numFmtId="3" fontId="20" fillId="0" borderId="23" xfId="0" applyNumberFormat="1" applyFont="1" applyBorder="1" applyAlignment="1">
      <alignment horizontal="right"/>
    </xf>
    <xf numFmtId="0" fontId="24" fillId="19" borderId="20" xfId="0" applyFont="1" applyFill="1" applyBorder="1" applyAlignment="1">
      <alignment horizontal="center"/>
    </xf>
    <xf numFmtId="49" fontId="24" fillId="19" borderId="19" xfId="0" applyNumberFormat="1" applyFont="1" applyFill="1" applyBorder="1" applyAlignment="1">
      <alignment horizontal="center"/>
    </xf>
    <xf numFmtId="0" fontId="24" fillId="0" borderId="25" xfId="61" applyFont="1" applyBorder="1">
      <alignment/>
      <protection/>
    </xf>
    <xf numFmtId="0" fontId="1" fillId="0" borderId="25" xfId="61" applyFont="1" applyBorder="1">
      <alignment/>
      <protection/>
    </xf>
    <xf numFmtId="0" fontId="24" fillId="0" borderId="26" xfId="61" applyFont="1" applyBorder="1">
      <alignment/>
      <protection/>
    </xf>
    <xf numFmtId="0" fontId="1" fillId="0" borderId="26" xfId="61" applyFont="1" applyBorder="1">
      <alignment/>
      <protection/>
    </xf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/>
    <xf numFmtId="0" fontId="1" fillId="0" borderId="0" xfId="61" applyFont="1">
      <alignment/>
      <protection/>
    </xf>
    <xf numFmtId="0" fontId="26" fillId="0" borderId="0" xfId="61" applyFont="1" applyAlignment="1">
      <alignment horizontal="centerContinuous"/>
      <protection/>
    </xf>
    <xf numFmtId="0" fontId="27" fillId="0" borderId="0" xfId="61" applyFont="1" applyAlignment="1">
      <alignment horizontal="centerContinuous"/>
      <protection/>
    </xf>
    <xf numFmtId="0" fontId="27" fillId="0" borderId="0" xfId="61" applyFont="1" applyAlignment="1">
      <alignment horizontal="right"/>
      <protection/>
    </xf>
    <xf numFmtId="0" fontId="20" fillId="0" borderId="27" xfId="61" applyFont="1" applyBorder="1" applyAlignment="1">
      <alignment horizontal="right"/>
      <protection/>
    </xf>
    <xf numFmtId="0" fontId="1" fillId="0" borderId="25" xfId="61" applyFont="1" applyBorder="1" applyAlignment="1">
      <alignment horizontal="left"/>
      <protection/>
    </xf>
    <xf numFmtId="0" fontId="1" fillId="0" borderId="28" xfId="61" applyFont="1" applyBorder="1">
      <alignment/>
      <protection/>
    </xf>
    <xf numFmtId="0" fontId="20" fillId="0" borderId="0" xfId="61" applyFont="1">
      <alignment/>
      <protection/>
    </xf>
    <xf numFmtId="0" fontId="1" fillId="0" borderId="0" xfId="61" applyFont="1" applyAlignment="1">
      <alignment horizontal="right"/>
      <protection/>
    </xf>
    <xf numFmtId="49" fontId="20" fillId="18" borderId="21" xfId="61" applyNumberFormat="1" applyFont="1" applyFill="1" applyBorder="1">
      <alignment/>
      <protection/>
    </xf>
    <xf numFmtId="0" fontId="20" fillId="18" borderId="12" xfId="61" applyFont="1" applyFill="1" applyBorder="1" applyAlignment="1">
      <alignment horizontal="center"/>
      <protection/>
    </xf>
    <xf numFmtId="0" fontId="20" fillId="18" borderId="21" xfId="61" applyFont="1" applyFill="1" applyBorder="1" applyAlignment="1">
      <alignment horizontal="center"/>
      <protection/>
    </xf>
    <xf numFmtId="0" fontId="24" fillId="0" borderId="23" xfId="61" applyFont="1" applyBorder="1" applyAlignment="1">
      <alignment horizontal="center"/>
      <protection/>
    </xf>
    <xf numFmtId="49" fontId="24" fillId="0" borderId="23" xfId="61" applyNumberFormat="1" applyFont="1" applyBorder="1" applyAlignment="1">
      <alignment horizontal="left"/>
      <protection/>
    </xf>
    <xf numFmtId="0" fontId="24" fillId="0" borderId="10" xfId="61" applyFont="1" applyBorder="1">
      <alignment/>
      <protection/>
    </xf>
    <xf numFmtId="0" fontId="1" fillId="0" borderId="11" xfId="61" applyFont="1" applyBorder="1" applyAlignment="1">
      <alignment horizontal="center"/>
      <protection/>
    </xf>
    <xf numFmtId="0" fontId="1" fillId="0" borderId="11" xfId="61" applyFont="1" applyBorder="1" applyAlignment="1">
      <alignment horizontal="right"/>
      <protection/>
    </xf>
    <xf numFmtId="0" fontId="1" fillId="0" borderId="12" xfId="61" applyFont="1" applyBorder="1">
      <alignment/>
      <protection/>
    </xf>
    <xf numFmtId="0" fontId="28" fillId="0" borderId="22" xfId="61" applyFont="1" applyBorder="1" applyAlignment="1">
      <alignment horizontal="center" vertical="top"/>
      <protection/>
    </xf>
    <xf numFmtId="49" fontId="28" fillId="0" borderId="22" xfId="61" applyNumberFormat="1" applyFont="1" applyBorder="1" applyAlignment="1">
      <alignment horizontal="left" vertical="top"/>
      <protection/>
    </xf>
    <xf numFmtId="0" fontId="28" fillId="0" borderId="22" xfId="61" applyFont="1" applyBorder="1" applyAlignment="1">
      <alignment vertical="top" wrapText="1"/>
      <protection/>
    </xf>
    <xf numFmtId="49" fontId="28" fillId="0" borderId="22" xfId="61" applyNumberFormat="1" applyFont="1" applyBorder="1" applyAlignment="1">
      <alignment horizontal="center" shrinkToFit="1"/>
      <protection/>
    </xf>
    <xf numFmtId="4" fontId="28" fillId="0" borderId="22" xfId="61" applyNumberFormat="1" applyFont="1" applyBorder="1" applyAlignment="1">
      <alignment horizontal="right"/>
      <protection/>
    </xf>
    <xf numFmtId="4" fontId="28" fillId="0" borderId="22" xfId="61" applyNumberFormat="1" applyFont="1" applyBorder="1">
      <alignment/>
      <protection/>
    </xf>
    <xf numFmtId="0" fontId="20" fillId="0" borderId="23" xfId="61" applyFont="1" applyBorder="1" applyAlignment="1">
      <alignment horizontal="center"/>
      <protection/>
    </xf>
    <xf numFmtId="49" fontId="20" fillId="0" borderId="23" xfId="61" applyNumberFormat="1" applyFont="1" applyBorder="1" applyAlignment="1">
      <alignment horizontal="right"/>
      <protection/>
    </xf>
    <xf numFmtId="4" fontId="29" fillId="20" borderId="29" xfId="61" applyNumberFormat="1" applyFont="1" applyFill="1" applyBorder="1" applyAlignment="1">
      <alignment horizontal="right" wrapText="1"/>
      <protection/>
    </xf>
    <xf numFmtId="0" fontId="29" fillId="20" borderId="13" xfId="61" applyFont="1" applyFill="1" applyBorder="1" applyAlignment="1">
      <alignment horizontal="left" wrapText="1"/>
      <protection/>
    </xf>
    <xf numFmtId="0" fontId="29" fillId="0" borderId="14" xfId="0" applyFont="1" applyBorder="1" applyAlignment="1">
      <alignment horizontal="right"/>
    </xf>
    <xf numFmtId="0" fontId="1" fillId="18" borderId="21" xfId="61" applyFont="1" applyFill="1" applyBorder="1" applyAlignment="1">
      <alignment horizontal="center"/>
      <protection/>
    </xf>
    <xf numFmtId="49" fontId="31" fillId="18" borderId="21" xfId="61" applyNumberFormat="1" applyFont="1" applyFill="1" applyBorder="1" applyAlignment="1">
      <alignment horizontal="left"/>
      <protection/>
    </xf>
    <xf numFmtId="0" fontId="31" fillId="18" borderId="10" xfId="61" applyFont="1" applyFill="1" applyBorder="1">
      <alignment/>
      <protection/>
    </xf>
    <xf numFmtId="0" fontId="1" fillId="18" borderId="11" xfId="61" applyFont="1" applyFill="1" applyBorder="1" applyAlignment="1">
      <alignment horizontal="center"/>
      <protection/>
    </xf>
    <xf numFmtId="4" fontId="1" fillId="18" borderId="11" xfId="61" applyNumberFormat="1" applyFont="1" applyFill="1" applyBorder="1" applyAlignment="1">
      <alignment horizontal="right"/>
      <protection/>
    </xf>
    <xf numFmtId="4" fontId="1" fillId="18" borderId="12" xfId="61" applyNumberFormat="1" applyFont="1" applyFill="1" applyBorder="1" applyAlignment="1">
      <alignment horizontal="right"/>
      <protection/>
    </xf>
    <xf numFmtId="4" fontId="24" fillId="18" borderId="21" xfId="61" applyNumberFormat="1" applyFont="1" applyFill="1" applyBorder="1">
      <alignment/>
      <protection/>
    </xf>
    <xf numFmtId="49" fontId="20" fillId="0" borderId="30" xfId="0" applyNumberFormat="1" applyFont="1" applyBorder="1"/>
    <xf numFmtId="3" fontId="1" fillId="0" borderId="14" xfId="0" applyNumberFormat="1" applyFont="1" applyBorder="1"/>
    <xf numFmtId="3" fontId="1" fillId="0" borderId="23" xfId="0" applyNumberFormat="1" applyFont="1" applyBorder="1"/>
    <xf numFmtId="0" fontId="24" fillId="19" borderId="31" xfId="0" applyFont="1" applyFill="1" applyBorder="1" applyAlignment="1">
      <alignment horizontal="center"/>
    </xf>
    <xf numFmtId="0" fontId="24" fillId="19" borderId="32" xfId="0" applyFont="1" applyFill="1" applyBorder="1" applyAlignment="1">
      <alignment horizontal="center"/>
    </xf>
    <xf numFmtId="0" fontId="24" fillId="19" borderId="19" xfId="0" applyFont="1" applyFill="1" applyBorder="1"/>
    <xf numFmtId="0" fontId="24" fillId="19" borderId="20" xfId="0" applyFont="1" applyFill="1" applyBorder="1"/>
    <xf numFmtId="3" fontId="24" fillId="19" borderId="31" xfId="0" applyNumberFormat="1" applyFont="1" applyFill="1" applyBorder="1"/>
    <xf numFmtId="3" fontId="24" fillId="19" borderId="32" xfId="0" applyNumberFormat="1" applyFont="1" applyFill="1" applyBorder="1"/>
    <xf numFmtId="49" fontId="20" fillId="19" borderId="21" xfId="61" applyNumberFormat="1" applyFont="1" applyFill="1" applyBorder="1">
      <alignment/>
      <protection/>
    </xf>
    <xf numFmtId="0" fontId="20" fillId="19" borderId="12" xfId="61" applyFont="1" applyFill="1" applyBorder="1" applyAlignment="1">
      <alignment horizontal="center"/>
      <protection/>
    </xf>
    <xf numFmtId="0" fontId="20" fillId="19" borderId="21" xfId="61" applyFont="1" applyFill="1" applyBorder="1" applyAlignment="1">
      <alignment horizontal="center"/>
      <protection/>
    </xf>
    <xf numFmtId="4" fontId="32" fillId="21" borderId="29" xfId="61" applyNumberFormat="1" applyFont="1" applyFill="1" applyBorder="1" applyAlignment="1">
      <alignment horizontal="right" wrapText="1"/>
      <protection/>
    </xf>
    <xf numFmtId="0" fontId="32" fillId="21" borderId="13" xfId="61" applyFont="1" applyFill="1" applyBorder="1" applyAlignment="1">
      <alignment horizontal="left" wrapText="1"/>
      <protection/>
    </xf>
    <xf numFmtId="0" fontId="32" fillId="0" borderId="14" xfId="0" applyFont="1" applyBorder="1" applyAlignment="1">
      <alignment horizontal="right"/>
    </xf>
    <xf numFmtId="0" fontId="1" fillId="19" borderId="21" xfId="61" applyFont="1" applyFill="1" applyBorder="1" applyAlignment="1">
      <alignment horizontal="center"/>
      <protection/>
    </xf>
    <xf numFmtId="49" fontId="31" fillId="19" borderId="21" xfId="61" applyNumberFormat="1" applyFont="1" applyFill="1" applyBorder="1" applyAlignment="1">
      <alignment horizontal="left"/>
      <protection/>
    </xf>
    <xf numFmtId="0" fontId="31" fillId="19" borderId="10" xfId="61" applyFont="1" applyFill="1" applyBorder="1">
      <alignment/>
      <protection/>
    </xf>
    <xf numFmtId="0" fontId="1" fillId="19" borderId="11" xfId="61" applyFont="1" applyFill="1" applyBorder="1" applyAlignment="1">
      <alignment horizontal="center"/>
      <protection/>
    </xf>
    <xf numFmtId="4" fontId="1" fillId="19" borderId="11" xfId="61" applyNumberFormat="1" applyFont="1" applyFill="1" applyBorder="1" applyAlignment="1">
      <alignment horizontal="right"/>
      <protection/>
    </xf>
    <xf numFmtId="4" fontId="1" fillId="19" borderId="12" xfId="61" applyNumberFormat="1" applyFont="1" applyFill="1" applyBorder="1" applyAlignment="1">
      <alignment horizontal="right"/>
      <protection/>
    </xf>
    <xf numFmtId="4" fontId="24" fillId="19" borderId="21" xfId="61" applyNumberFormat="1" applyFont="1" applyFill="1" applyBorder="1">
      <alignment/>
      <protection/>
    </xf>
    <xf numFmtId="4" fontId="34" fillId="20" borderId="29" xfId="61" applyNumberFormat="1" applyFont="1" applyFill="1" applyBorder="1" applyAlignment="1">
      <alignment horizontal="right" wrapText="1"/>
      <protection/>
    </xf>
    <xf numFmtId="37" fontId="35" fillId="0" borderId="33" xfId="0" applyNumberFormat="1" applyFont="1" applyBorder="1" applyAlignment="1" applyProtection="1">
      <alignment horizontal="center"/>
      <protection locked="0"/>
    </xf>
    <xf numFmtId="0" fontId="35" fillId="0" borderId="33" xfId="0" applyFont="1" applyBorder="1" applyAlignment="1" applyProtection="1">
      <alignment horizontal="left" wrapText="1"/>
      <protection locked="0"/>
    </xf>
    <xf numFmtId="166" fontId="35" fillId="0" borderId="33" xfId="0" applyNumberFormat="1" applyFont="1" applyBorder="1" applyAlignment="1" applyProtection="1">
      <alignment horizontal="right"/>
      <protection locked="0"/>
    </xf>
    <xf numFmtId="39" fontId="35" fillId="0" borderId="33" xfId="0" applyNumberFormat="1" applyFont="1" applyBorder="1" applyAlignment="1" applyProtection="1">
      <alignment horizontal="right"/>
      <protection locked="0"/>
    </xf>
    <xf numFmtId="37" fontId="18" fillId="0" borderId="33" xfId="0" applyNumberFormat="1" applyFon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left" wrapText="1"/>
      <protection locked="0"/>
    </xf>
    <xf numFmtId="166" fontId="18" fillId="0" borderId="33" xfId="0" applyNumberFormat="1" applyFont="1" applyBorder="1" applyAlignment="1" applyProtection="1">
      <alignment horizontal="right"/>
      <protection locked="0"/>
    </xf>
    <xf numFmtId="39" fontId="18" fillId="0" borderId="33" xfId="0" applyNumberFormat="1" applyFont="1" applyBorder="1" applyAlignment="1" applyProtection="1">
      <alignment horizontal="right"/>
      <protection locked="0"/>
    </xf>
    <xf numFmtId="3" fontId="24" fillId="19" borderId="34" xfId="0" applyNumberFormat="1" applyFont="1" applyFill="1" applyBorder="1"/>
    <xf numFmtId="4" fontId="23" fillId="4" borderId="20" xfId="0" applyNumberFormat="1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 vertical="center"/>
    </xf>
    <xf numFmtId="0" fontId="1" fillId="0" borderId="36" xfId="61" applyFont="1" applyBorder="1" applyAlignment="1">
      <alignment horizontal="center"/>
      <protection/>
    </xf>
    <xf numFmtId="0" fontId="1" fillId="0" borderId="37" xfId="61" applyFont="1" applyBorder="1" applyAlignment="1">
      <alignment horizontal="center"/>
      <protection/>
    </xf>
    <xf numFmtId="49" fontId="1" fillId="0" borderId="38" xfId="61" applyNumberFormat="1" applyFont="1" applyBorder="1" applyAlignment="1">
      <alignment horizontal="center"/>
      <protection/>
    </xf>
    <xf numFmtId="0" fontId="1" fillId="0" borderId="39" xfId="61" applyFont="1" applyBorder="1" applyAlignment="1">
      <alignment horizontal="center"/>
      <protection/>
    </xf>
    <xf numFmtId="0" fontId="1" fillId="0" borderId="40" xfId="61" applyFont="1" applyBorder="1" applyAlignment="1">
      <alignment horizontal="center" shrinkToFit="1"/>
      <protection/>
    </xf>
    <xf numFmtId="0" fontId="1" fillId="0" borderId="26" xfId="61" applyFont="1" applyBorder="1" applyAlignment="1">
      <alignment horizontal="center" shrinkToFit="1"/>
      <protection/>
    </xf>
    <xf numFmtId="0" fontId="1" fillId="0" borderId="41" xfId="61" applyFont="1" applyBorder="1" applyAlignment="1">
      <alignment horizontal="center" shrinkToFit="1"/>
      <protection/>
    </xf>
    <xf numFmtId="49" fontId="32" fillId="21" borderId="42" xfId="61" applyNumberFormat="1" applyFont="1" applyFill="1" applyBorder="1" applyAlignment="1">
      <alignment horizontal="left" wrapText="1"/>
      <protection/>
    </xf>
    <xf numFmtId="49" fontId="33" fillId="0" borderId="43" xfId="0" applyNumberFormat="1" applyFont="1" applyBorder="1" applyAlignment="1">
      <alignment horizontal="left" wrapText="1"/>
    </xf>
    <xf numFmtId="0" fontId="24" fillId="19" borderId="34" xfId="0" applyFont="1" applyFill="1" applyBorder="1" applyAlignment="1">
      <alignment horizontal="center"/>
    </xf>
    <xf numFmtId="0" fontId="24" fillId="19" borderId="31" xfId="0" applyFont="1" applyFill="1" applyBorder="1" applyAlignment="1">
      <alignment horizontal="center"/>
    </xf>
    <xf numFmtId="3" fontId="1" fillId="0" borderId="44" xfId="0" applyNumberFormat="1" applyFont="1" applyBorder="1" applyAlignment="1">
      <alignment horizontal="center" wrapText="1"/>
    </xf>
    <xf numFmtId="3" fontId="1" fillId="0" borderId="45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0" fontId="25" fillId="0" borderId="0" xfId="61" applyFont="1" applyAlignment="1">
      <alignment horizontal="center"/>
      <protection/>
    </xf>
    <xf numFmtId="49" fontId="29" fillId="20" borderId="42" xfId="61" applyNumberFormat="1" applyFont="1" applyFill="1" applyBorder="1" applyAlignment="1">
      <alignment horizontal="left" wrapText="1"/>
      <protection/>
    </xf>
    <xf numFmtId="49" fontId="30" fillId="0" borderId="43" xfId="0" applyNumberFormat="1" applyFont="1" applyBorder="1" applyAlignment="1">
      <alignment horizontal="left" wrapText="1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49" fontId="34" fillId="20" borderId="42" xfId="61" applyNumberFormat="1" applyFont="1" applyFill="1" applyBorder="1" applyAlignment="1">
      <alignment horizontal="left" wrapText="1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Špat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  <cellStyle name="normální_POL.XLS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%2001_p&#345;&#237;prava%20&#250;zem&#237;_II.Etapa_rozpo&#269;e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_AXA\STAVBY\KRLIS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RN_II.Etapa_rozpoc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SO 01</v>
          </cell>
          <cell r="C5" t="str">
            <v>Příprava území</v>
          </cell>
        </row>
        <row r="7">
          <cell r="A7" t="str">
            <v>01</v>
          </cell>
          <cell r="C7" t="str">
            <v>Kolumbárium dostavba - Otrokovice - Kvítkovice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13">
          <cell r="E13">
            <v>819616.7436686269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26">
          <cell r="H26">
            <v>6556.933949349015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/>
      <sheetData sheetId="2">
        <row r="4">
          <cell r="C4" t="str">
            <v>VRN Vedlejší a ostatní náklady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41"/>
  <sheetViews>
    <sheetView showGridLines="0" tabSelected="1" view="pageBreakPreview" zoomScaleSheetLayoutView="100" workbookViewId="0" topLeftCell="B1">
      <selection activeCell="F13" sqref="F13"/>
    </sheetView>
  </sheetViews>
  <sheetFormatPr defaultColWidth="9.1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1" customWidth="1"/>
    <col min="8" max="8" width="13.625" style="1" customWidth="1"/>
    <col min="9" max="9" width="11.375" style="1" customWidth="1"/>
    <col min="10" max="10" width="7.00390625" style="1" customWidth="1"/>
    <col min="11" max="14" width="10.75390625" style="1" customWidth="1"/>
    <col min="15" max="16384" width="9.125" style="1" customWidth="1"/>
  </cols>
  <sheetData>
    <row r="1" ht="12" customHeight="1"/>
    <row r="2" spans="2:11" ht="17.25" customHeight="1">
      <c r="B2" s="2"/>
      <c r="C2" s="3" t="s">
        <v>277</v>
      </c>
      <c r="E2" s="4"/>
      <c r="F2" s="3"/>
      <c r="G2" s="2"/>
      <c r="H2" s="5" t="s">
        <v>0</v>
      </c>
      <c r="I2" s="6"/>
      <c r="K2" s="2"/>
    </row>
    <row r="3" spans="3:4" ht="6" customHeight="1">
      <c r="C3" s="7"/>
      <c r="D3" s="8" t="s">
        <v>1</v>
      </c>
    </row>
    <row r="4" ht="4.5" customHeight="1"/>
    <row r="5" spans="3:14" ht="17.25" customHeight="1">
      <c r="C5" s="9" t="s">
        <v>2</v>
      </c>
      <c r="D5" s="10"/>
      <c r="E5" s="11" t="s">
        <v>23</v>
      </c>
      <c r="F5" s="12"/>
      <c r="G5" s="12"/>
      <c r="H5" s="12"/>
      <c r="I5" s="12"/>
      <c r="N5" s="6"/>
    </row>
    <row r="6" ht="15.5">
      <c r="E6" s="11" t="s">
        <v>31</v>
      </c>
    </row>
    <row r="7" ht="15.5">
      <c r="E7" s="11"/>
    </row>
    <row r="8" spans="3:11" ht="13">
      <c r="C8" s="13" t="s">
        <v>17</v>
      </c>
      <c r="D8" s="59" t="s">
        <v>32</v>
      </c>
      <c r="H8" s="15" t="s">
        <v>3</v>
      </c>
      <c r="I8" s="8"/>
      <c r="J8" s="14"/>
      <c r="K8" s="14"/>
    </row>
    <row r="9" spans="4:11" ht="12.75">
      <c r="D9" s="59" t="s">
        <v>33</v>
      </c>
      <c r="H9" s="15" t="s">
        <v>4</v>
      </c>
      <c r="J9" s="14"/>
      <c r="K9" s="14"/>
    </row>
    <row r="10" spans="3:10" ht="12.75">
      <c r="C10" s="15"/>
      <c r="D10" s="59" t="s">
        <v>34</v>
      </c>
      <c r="H10" s="15"/>
      <c r="J10" s="14"/>
    </row>
    <row r="11" spans="3:10" ht="12.75">
      <c r="C11" s="15"/>
      <c r="D11"/>
      <c r="H11" s="15"/>
      <c r="J11" s="14"/>
    </row>
    <row r="12" spans="8:10" ht="12.75">
      <c r="H12" s="15"/>
      <c r="J12" s="14"/>
    </row>
    <row r="13" spans="3:11" ht="13">
      <c r="C13" s="13" t="s">
        <v>5</v>
      </c>
      <c r="H13" s="15" t="s">
        <v>3</v>
      </c>
      <c r="I13" s="8"/>
      <c r="J13" s="14"/>
      <c r="K13" s="14"/>
    </row>
    <row r="14" spans="8:11" ht="12.75">
      <c r="H14" s="15" t="s">
        <v>4</v>
      </c>
      <c r="I14" s="8"/>
      <c r="J14" s="14"/>
      <c r="K14" s="14"/>
    </row>
    <row r="15" spans="3:10" ht="12" customHeight="1">
      <c r="C15" s="15"/>
      <c r="J15" s="15"/>
    </row>
    <row r="16" spans="3:10" ht="12" customHeight="1">
      <c r="C16" s="15"/>
      <c r="J16" s="15"/>
    </row>
    <row r="17" spans="3:10" ht="24.75" customHeight="1">
      <c r="C17" s="16" t="s">
        <v>6</v>
      </c>
      <c r="H17" s="16" t="s">
        <v>7</v>
      </c>
      <c r="J17" s="15"/>
    </row>
    <row r="18" ht="12.75" customHeight="1">
      <c r="J18" s="15"/>
    </row>
    <row r="19" spans="3:8" ht="28.5" customHeight="1">
      <c r="C19" s="16" t="s">
        <v>8</v>
      </c>
      <c r="H19" s="16" t="s">
        <v>8</v>
      </c>
    </row>
    <row r="20" ht="25.5" customHeight="1"/>
    <row r="21" spans="2:11" ht="13.5" customHeight="1">
      <c r="B21" s="17"/>
      <c r="C21" s="18"/>
      <c r="D21" s="18"/>
      <c r="E21" s="19"/>
      <c r="F21" s="20"/>
      <c r="G21" s="21"/>
      <c r="H21" s="22"/>
      <c r="I21" s="21"/>
      <c r="J21" s="23" t="s">
        <v>9</v>
      </c>
      <c r="K21" s="24"/>
    </row>
    <row r="22" spans="2:11" ht="15" customHeight="1">
      <c r="B22" s="25" t="s">
        <v>10</v>
      </c>
      <c r="C22" s="26"/>
      <c r="D22" s="27">
        <v>15</v>
      </c>
      <c r="E22" s="28" t="s">
        <v>11</v>
      </c>
      <c r="F22" s="29"/>
      <c r="G22" s="30"/>
      <c r="H22" s="30"/>
      <c r="I22" s="150">
        <f>G38</f>
        <v>0</v>
      </c>
      <c r="J22" s="151"/>
      <c r="K22" s="31"/>
    </row>
    <row r="23" spans="2:11" ht="12.75">
      <c r="B23" s="25" t="s">
        <v>12</v>
      </c>
      <c r="C23" s="26"/>
      <c r="D23" s="27">
        <f>SazbaDPH1</f>
        <v>15</v>
      </c>
      <c r="E23" s="28" t="s">
        <v>11</v>
      </c>
      <c r="F23" s="32"/>
      <c r="G23" s="33"/>
      <c r="H23" s="33"/>
      <c r="I23" s="152">
        <f>ROUND(I22*D23/100,0)</f>
        <v>0</v>
      </c>
      <c r="J23" s="153"/>
      <c r="K23" s="31"/>
    </row>
    <row r="24" spans="2:11" ht="12.75">
      <c r="B24" s="25" t="s">
        <v>10</v>
      </c>
      <c r="C24" s="26"/>
      <c r="D24" s="27">
        <v>21</v>
      </c>
      <c r="E24" s="28" t="s">
        <v>11</v>
      </c>
      <c r="F24" s="32"/>
      <c r="G24" s="33"/>
      <c r="H24" s="33"/>
      <c r="I24" s="152">
        <f>StavbaCelkem</f>
        <v>0</v>
      </c>
      <c r="J24" s="153"/>
      <c r="K24" s="31"/>
    </row>
    <row r="25" spans="2:11" ht="13" thickBot="1">
      <c r="B25" s="25" t="s">
        <v>12</v>
      </c>
      <c r="C25" s="26"/>
      <c r="D25" s="27">
        <f>SazbaDPH2</f>
        <v>21</v>
      </c>
      <c r="E25" s="28" t="s">
        <v>11</v>
      </c>
      <c r="F25" s="34"/>
      <c r="G25" s="35"/>
      <c r="H25" s="35"/>
      <c r="I25" s="154">
        <f>ROUND(I24*D24/100,0)</f>
        <v>0</v>
      </c>
      <c r="J25" s="155"/>
      <c r="K25" s="31"/>
    </row>
    <row r="26" spans="2:11" ht="16" thickBot="1">
      <c r="B26" s="36" t="s">
        <v>13</v>
      </c>
      <c r="C26" s="37"/>
      <c r="D26" s="37"/>
      <c r="E26" s="38"/>
      <c r="F26" s="39"/>
      <c r="G26" s="40"/>
      <c r="H26" s="40"/>
      <c r="I26" s="149">
        <f>SUM(I22:I25)</f>
        <v>0</v>
      </c>
      <c r="J26" s="149"/>
      <c r="K26" s="41"/>
    </row>
    <row r="29" ht="1.5" customHeight="1"/>
    <row r="30" spans="2:12" ht="15.75" customHeight="1">
      <c r="B30" s="11" t="s">
        <v>14</v>
      </c>
      <c r="C30" s="42"/>
      <c r="D30" s="42"/>
      <c r="E30" s="42"/>
      <c r="F30" s="42"/>
      <c r="G30" s="42"/>
      <c r="H30" s="42"/>
      <c r="I30" s="42"/>
      <c r="J30" s="42"/>
      <c r="K30" s="42"/>
      <c r="L30" s="43"/>
    </row>
    <row r="31" ht="5.25" customHeight="1">
      <c r="L31" s="43"/>
    </row>
    <row r="32" spans="2:10" ht="24.75" customHeight="1">
      <c r="B32" s="44" t="s">
        <v>15</v>
      </c>
      <c r="C32" s="45"/>
      <c r="D32" s="45"/>
      <c r="E32" s="46"/>
      <c r="F32" s="47" t="s">
        <v>18</v>
      </c>
      <c r="G32" s="48" t="str">
        <f>CONCATENATE("Základ DPH ",SazbaDPH1," %")</f>
        <v>Základ DPH 15 %</v>
      </c>
      <c r="H32" s="47" t="str">
        <f>CONCATENATE("Základ DPH ",SazbaDPH2," %")</f>
        <v>Základ DPH 21 %</v>
      </c>
      <c r="I32" s="47" t="s">
        <v>19</v>
      </c>
      <c r="J32" s="47" t="s">
        <v>11</v>
      </c>
    </row>
    <row r="33" spans="2:12" s="12" customFormat="1" ht="13">
      <c r="B33" s="66" t="s">
        <v>24</v>
      </c>
      <c r="C33" s="67" t="s">
        <v>28</v>
      </c>
      <c r="D33" s="68"/>
      <c r="E33" s="69"/>
      <c r="F33" s="49">
        <f aca="true" t="shared" si="0" ref="F33:F37">G33+H33+I33</f>
        <v>0</v>
      </c>
      <c r="G33" s="49">
        <v>0</v>
      </c>
      <c r="H33" s="49">
        <f>'SO 01'!G6</f>
        <v>0</v>
      </c>
      <c r="I33" s="70">
        <f aca="true" t="shared" si="1" ref="I33:I37">(G33*SazbaDPH1)/100+(H33*SazbaDPH2)/100</f>
        <v>0</v>
      </c>
      <c r="J33" s="64" t="str">
        <f aca="true" t="shared" si="2" ref="J33:J38">IF(CelkemObjekty=0,"",F33/CelkemObjekty*100)</f>
        <v/>
      </c>
      <c r="L33" s="65"/>
    </row>
    <row r="34" spans="2:12" s="12" customFormat="1" ht="13">
      <c r="B34" s="60" t="s">
        <v>25</v>
      </c>
      <c r="C34" s="61" t="s">
        <v>29</v>
      </c>
      <c r="D34" s="62"/>
      <c r="E34" s="63"/>
      <c r="F34" s="50">
        <f t="shared" si="0"/>
        <v>0</v>
      </c>
      <c r="G34" s="50">
        <v>0</v>
      </c>
      <c r="H34" s="50">
        <f>'SO 02'!G9</f>
        <v>0</v>
      </c>
      <c r="I34" s="71">
        <f t="shared" si="1"/>
        <v>0</v>
      </c>
      <c r="J34" s="64" t="str">
        <f t="shared" si="2"/>
        <v/>
      </c>
      <c r="L34" s="65"/>
    </row>
    <row r="35" spans="2:12" s="12" customFormat="1" ht="13">
      <c r="B35" s="60" t="s">
        <v>26</v>
      </c>
      <c r="C35" s="61" t="s">
        <v>30</v>
      </c>
      <c r="D35" s="62"/>
      <c r="E35" s="63"/>
      <c r="F35" s="50">
        <f t="shared" si="0"/>
        <v>0</v>
      </c>
      <c r="G35" s="50">
        <v>0</v>
      </c>
      <c r="H35" s="50">
        <f>'SO 03'!G11</f>
        <v>0</v>
      </c>
      <c r="I35" s="71">
        <f t="shared" si="1"/>
        <v>0</v>
      </c>
      <c r="J35" s="64" t="str">
        <f t="shared" si="2"/>
        <v/>
      </c>
      <c r="L35" s="65"/>
    </row>
    <row r="36" spans="2:12" s="12" customFormat="1" ht="13">
      <c r="B36" s="60" t="s">
        <v>27</v>
      </c>
      <c r="C36" s="61" t="s">
        <v>22</v>
      </c>
      <c r="D36" s="62"/>
      <c r="E36" s="63"/>
      <c r="F36" s="50">
        <f t="shared" si="0"/>
        <v>0</v>
      </c>
      <c r="G36" s="50">
        <v>0</v>
      </c>
      <c r="H36" s="50">
        <f>'SO 06'!G8</f>
        <v>0</v>
      </c>
      <c r="I36" s="71">
        <f t="shared" si="1"/>
        <v>0</v>
      </c>
      <c r="J36" s="64" t="str">
        <f t="shared" si="2"/>
        <v/>
      </c>
      <c r="L36" s="65"/>
    </row>
    <row r="37" spans="2:12" s="12" customFormat="1" ht="13">
      <c r="B37" s="60" t="s">
        <v>20</v>
      </c>
      <c r="C37" s="61" t="s">
        <v>21</v>
      </c>
      <c r="D37" s="62"/>
      <c r="E37" s="63"/>
      <c r="F37" s="50">
        <f t="shared" si="0"/>
        <v>0</v>
      </c>
      <c r="G37" s="50">
        <v>0</v>
      </c>
      <c r="H37" s="50">
        <f>VRN!G5</f>
        <v>0</v>
      </c>
      <c r="I37" s="71">
        <f t="shared" si="1"/>
        <v>0</v>
      </c>
      <c r="J37" s="64" t="str">
        <f t="shared" si="2"/>
        <v/>
      </c>
      <c r="L37" s="65"/>
    </row>
    <row r="38" spans="2:13" ht="17.25" customHeight="1">
      <c r="B38" s="51" t="s">
        <v>16</v>
      </c>
      <c r="C38" s="52"/>
      <c r="D38" s="53"/>
      <c r="E38" s="54"/>
      <c r="F38" s="55">
        <f>SUM(F33:F37)</f>
        <v>0</v>
      </c>
      <c r="G38" s="55">
        <f>SUM(G33:G37)</f>
        <v>0</v>
      </c>
      <c r="H38" s="55">
        <f>SUM(H33:H37)</f>
        <v>0</v>
      </c>
      <c r="I38" s="55">
        <f>SUM(I33:I37)</f>
        <v>0</v>
      </c>
      <c r="J38" s="56" t="str">
        <f t="shared" si="2"/>
        <v/>
      </c>
      <c r="M38" s="58"/>
    </row>
    <row r="39" spans="2:11" ht="12.75"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2:11" ht="9.75" customHeight="1"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2:11" ht="7.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</row>
  </sheetData>
  <mergeCells count="5">
    <mergeCell ref="I26:J26"/>
    <mergeCell ref="I22:J22"/>
    <mergeCell ref="I23:J23"/>
    <mergeCell ref="I24:J24"/>
    <mergeCell ref="I25:J25"/>
  </mergeCells>
  <printOptions/>
  <pageMargins left="0.3937007874015748" right="0.1968503937007874" top="0.3937007874015748" bottom="0.3937007874015748" header="0" footer="0.1968503937007874"/>
  <pageSetup fitToHeight="9999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21A22-C466-48A2-BE43-E518218B115C}">
  <dimension ref="A1:H24"/>
  <sheetViews>
    <sheetView workbookViewId="0" topLeftCell="A1">
      <selection activeCell="F23" sqref="F23"/>
    </sheetView>
  </sheetViews>
  <sheetFormatPr defaultColWidth="9.00390625" defaultRowHeight="12.75"/>
  <cols>
    <col min="2" max="2" width="11.50390625" style="0" customWidth="1"/>
    <col min="3" max="3" width="45.875" style="0" bestFit="1" customWidth="1"/>
    <col min="7" max="7" width="9.375" style="0" bestFit="1" customWidth="1"/>
  </cols>
  <sheetData>
    <row r="1" spans="1:8" ht="18">
      <c r="A1" s="78" t="s">
        <v>68</v>
      </c>
      <c r="B1" s="79"/>
      <c r="C1" s="79"/>
      <c r="D1" s="79"/>
      <c r="E1" s="79"/>
      <c r="F1" s="79"/>
      <c r="G1" s="79"/>
      <c r="H1" s="79"/>
    </row>
    <row r="2" spans="1:8" ht="13" thickBot="1">
      <c r="A2" s="1"/>
      <c r="B2" s="1"/>
      <c r="C2" s="1"/>
      <c r="D2" s="1"/>
      <c r="E2" s="1"/>
      <c r="F2" s="1"/>
      <c r="G2" s="1"/>
      <c r="H2" s="1"/>
    </row>
    <row r="3" spans="1:7" ht="13.5" thickBot="1">
      <c r="A3" s="73"/>
      <c r="B3" s="72" t="s">
        <v>64</v>
      </c>
      <c r="C3" s="72"/>
      <c r="D3" s="120" t="s">
        <v>65</v>
      </c>
      <c r="E3" s="121" t="s">
        <v>66</v>
      </c>
      <c r="F3" s="165" t="s">
        <v>192</v>
      </c>
      <c r="G3" s="166"/>
    </row>
    <row r="4" spans="1:7" ht="12.75">
      <c r="A4" s="117" t="s">
        <v>46</v>
      </c>
      <c r="B4" s="80" t="s">
        <v>47</v>
      </c>
      <c r="C4" s="1"/>
      <c r="D4" s="118">
        <f>G21</f>
        <v>0</v>
      </c>
      <c r="E4" s="119">
        <v>0</v>
      </c>
      <c r="F4" s="167"/>
      <c r="G4" s="168"/>
    </row>
    <row r="5" spans="1:7" ht="13" thickBot="1">
      <c r="A5" s="117" t="s">
        <v>59</v>
      </c>
      <c r="B5" s="80" t="s">
        <v>60</v>
      </c>
      <c r="C5" s="1"/>
      <c r="D5" s="118">
        <f>G24</f>
        <v>0</v>
      </c>
      <c r="E5" s="119">
        <v>0</v>
      </c>
      <c r="F5" s="169"/>
      <c r="G5" s="170"/>
    </row>
    <row r="6" spans="1:7" ht="13.5" thickBot="1">
      <c r="A6" s="122"/>
      <c r="B6" s="123" t="s">
        <v>67</v>
      </c>
      <c r="C6" s="123"/>
      <c r="D6" s="124">
        <f>SUM(D4:D5)</f>
        <v>0</v>
      </c>
      <c r="E6" s="125">
        <v>0</v>
      </c>
      <c r="F6" s="148"/>
      <c r="G6" s="124">
        <f>SUM(D6:E6)</f>
        <v>0</v>
      </c>
    </row>
    <row r="9" spans="1:7" ht="15.5">
      <c r="A9" s="171" t="s">
        <v>35</v>
      </c>
      <c r="B9" s="171"/>
      <c r="C9" s="171"/>
      <c r="D9" s="171"/>
      <c r="E9" s="171"/>
      <c r="F9" s="171"/>
      <c r="G9" s="171"/>
    </row>
    <row r="10" spans="1:7" ht="13.5" thickBot="1">
      <c r="A10" s="81"/>
      <c r="B10" s="82"/>
      <c r="C10" s="83"/>
      <c r="D10" s="83"/>
      <c r="E10" s="84"/>
      <c r="F10" s="83"/>
      <c r="G10" s="83"/>
    </row>
    <row r="11" spans="1:7" ht="13.5" thickTop="1">
      <c r="A11" s="156" t="s">
        <v>2</v>
      </c>
      <c r="B11" s="157"/>
      <c r="C11" s="74" t="str">
        <f>CONCATENATE(cislostavby," ",nazevstavby)</f>
        <v>01 Kolumbárium dostavba - Otrokovice - Kvítkovice</v>
      </c>
      <c r="D11" s="75"/>
      <c r="E11" s="85" t="s">
        <v>36</v>
      </c>
      <c r="F11" s="86">
        <v>1</v>
      </c>
      <c r="G11" s="87"/>
    </row>
    <row r="12" spans="1:7" ht="13.5" thickBot="1">
      <c r="A12" s="158" t="s">
        <v>37</v>
      </c>
      <c r="B12" s="159"/>
      <c r="C12" s="76" t="str">
        <f>CONCATENATE(cisloobjektu," ",nazevobjektu)</f>
        <v>SO 01 Příprava území</v>
      </c>
      <c r="D12" s="77"/>
      <c r="E12" s="160" t="s">
        <v>69</v>
      </c>
      <c r="F12" s="161"/>
      <c r="G12" s="162"/>
    </row>
    <row r="13" spans="1:7" ht="13" thickTop="1">
      <c r="A13" s="88"/>
      <c r="B13" s="81"/>
      <c r="C13" s="81"/>
      <c r="D13" s="81"/>
      <c r="E13" s="89"/>
      <c r="F13" s="81"/>
      <c r="G13" s="81"/>
    </row>
    <row r="14" spans="1:7" ht="12.75">
      <c r="A14" s="126" t="s">
        <v>38</v>
      </c>
      <c r="B14" s="127" t="s">
        <v>39</v>
      </c>
      <c r="C14" s="127" t="s">
        <v>40</v>
      </c>
      <c r="D14" s="127" t="s">
        <v>41</v>
      </c>
      <c r="E14" s="127" t="s">
        <v>42</v>
      </c>
      <c r="F14" s="127" t="s">
        <v>43</v>
      </c>
      <c r="G14" s="128" t="s">
        <v>44</v>
      </c>
    </row>
    <row r="15" spans="1:7" ht="13">
      <c r="A15" s="93" t="s">
        <v>45</v>
      </c>
      <c r="B15" s="94" t="s">
        <v>46</v>
      </c>
      <c r="C15" s="95" t="s">
        <v>47</v>
      </c>
      <c r="D15" s="96"/>
      <c r="E15" s="97"/>
      <c r="F15" s="97"/>
      <c r="G15" s="98"/>
    </row>
    <row r="16" spans="1:7" ht="12.75">
      <c r="A16" s="99">
        <v>1</v>
      </c>
      <c r="B16" s="100" t="s">
        <v>48</v>
      </c>
      <c r="C16" s="101" t="s">
        <v>49</v>
      </c>
      <c r="D16" s="102" t="s">
        <v>50</v>
      </c>
      <c r="E16" s="103">
        <v>41.4</v>
      </c>
      <c r="F16" s="103"/>
      <c r="G16" s="104">
        <f>E16*F16</f>
        <v>0</v>
      </c>
    </row>
    <row r="17" spans="1:7" ht="12.75">
      <c r="A17" s="105"/>
      <c r="B17" s="106"/>
      <c r="C17" s="163" t="s">
        <v>51</v>
      </c>
      <c r="D17" s="164"/>
      <c r="E17" s="129">
        <v>41.4</v>
      </c>
      <c r="F17" s="130"/>
      <c r="G17" s="131"/>
    </row>
    <row r="18" spans="1:7" ht="12.75">
      <c r="A18" s="99">
        <v>2</v>
      </c>
      <c r="B18" s="100" t="s">
        <v>52</v>
      </c>
      <c r="C18" s="101" t="s">
        <v>53</v>
      </c>
      <c r="D18" s="102" t="s">
        <v>50</v>
      </c>
      <c r="E18" s="103">
        <v>41.4</v>
      </c>
      <c r="F18" s="103"/>
      <c r="G18" s="104">
        <f>E18*F18</f>
        <v>0</v>
      </c>
    </row>
    <row r="19" spans="1:7" ht="12.75">
      <c r="A19" s="99">
        <v>3</v>
      </c>
      <c r="B19" s="100" t="s">
        <v>54</v>
      </c>
      <c r="C19" s="101" t="s">
        <v>55</v>
      </c>
      <c r="D19" s="102" t="s">
        <v>50</v>
      </c>
      <c r="E19" s="103">
        <v>41.4</v>
      </c>
      <c r="F19" s="103"/>
      <c r="G19" s="104">
        <f>E19*F19</f>
        <v>0</v>
      </c>
    </row>
    <row r="20" spans="1:7" ht="12.75">
      <c r="A20" s="99">
        <v>4</v>
      </c>
      <c r="B20" s="100" t="s">
        <v>56</v>
      </c>
      <c r="C20" s="101" t="s">
        <v>57</v>
      </c>
      <c r="D20" s="102" t="s">
        <v>50</v>
      </c>
      <c r="E20" s="103">
        <v>41.4</v>
      </c>
      <c r="F20" s="103"/>
      <c r="G20" s="104">
        <f>E20*F20</f>
        <v>0</v>
      </c>
    </row>
    <row r="21" spans="1:7" ht="13">
      <c r="A21" s="132"/>
      <c r="B21" s="133" t="s">
        <v>58</v>
      </c>
      <c r="C21" s="134" t="str">
        <f>CONCATENATE(B15," ",C15)</f>
        <v>1 Zemní práce</v>
      </c>
      <c r="D21" s="135"/>
      <c r="E21" s="136"/>
      <c r="F21" s="137"/>
      <c r="G21" s="138">
        <f>SUM(G15:G20)</f>
        <v>0</v>
      </c>
    </row>
    <row r="22" spans="1:7" ht="13">
      <c r="A22" s="93" t="s">
        <v>45</v>
      </c>
      <c r="B22" s="94" t="s">
        <v>59</v>
      </c>
      <c r="C22" s="95" t="s">
        <v>60</v>
      </c>
      <c r="D22" s="96"/>
      <c r="E22" s="97"/>
      <c r="F22" s="97"/>
      <c r="G22" s="98"/>
    </row>
    <row r="23" spans="1:7" ht="12.75">
      <c r="A23" s="99">
        <v>5</v>
      </c>
      <c r="B23" s="100" t="s">
        <v>61</v>
      </c>
      <c r="C23" s="101" t="s">
        <v>62</v>
      </c>
      <c r="D23" s="102" t="s">
        <v>63</v>
      </c>
      <c r="E23" s="103">
        <v>1</v>
      </c>
      <c r="F23" s="103"/>
      <c r="G23" s="104">
        <f>E23*F23</f>
        <v>0</v>
      </c>
    </row>
    <row r="24" spans="1:7" ht="13">
      <c r="A24" s="132"/>
      <c r="B24" s="133" t="s">
        <v>58</v>
      </c>
      <c r="C24" s="134" t="str">
        <f>CONCATENATE(B22," ",C22)</f>
        <v>11 Přípravné a přidružené práce</v>
      </c>
      <c r="D24" s="135"/>
      <c r="E24" s="136"/>
      <c r="F24" s="137"/>
      <c r="G24" s="138">
        <f>SUM(G22:G23)</f>
        <v>0</v>
      </c>
    </row>
  </sheetData>
  <mergeCells count="8">
    <mergeCell ref="A11:B11"/>
    <mergeCell ref="A12:B12"/>
    <mergeCell ref="E12:G12"/>
    <mergeCell ref="C17:D17"/>
    <mergeCell ref="F3:G3"/>
    <mergeCell ref="F4:G4"/>
    <mergeCell ref="F5:G5"/>
    <mergeCell ref="A9:G9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0FF82-7911-4D32-8077-1A40D66BA976}">
  <dimension ref="A1:H60"/>
  <sheetViews>
    <sheetView workbookViewId="0" topLeftCell="A7">
      <selection activeCell="F59" sqref="F59"/>
    </sheetView>
  </sheetViews>
  <sheetFormatPr defaultColWidth="9.00390625" defaultRowHeight="12.75"/>
  <cols>
    <col min="2" max="2" width="11.50390625" style="0" customWidth="1"/>
    <col min="3" max="3" width="45.875" style="0" bestFit="1" customWidth="1"/>
    <col min="7" max="7" width="9.875" style="0" bestFit="1" customWidth="1"/>
  </cols>
  <sheetData>
    <row r="1" spans="1:8" ht="18">
      <c r="A1" s="78" t="s">
        <v>70</v>
      </c>
      <c r="B1" s="79"/>
      <c r="C1" s="79"/>
      <c r="D1" s="79"/>
      <c r="E1" s="79"/>
      <c r="F1" s="79"/>
      <c r="G1" s="79"/>
      <c r="H1" s="79"/>
    </row>
    <row r="2" spans="1:8" ht="13" thickBot="1">
      <c r="A2" s="1"/>
      <c r="B2" s="1"/>
      <c r="C2" s="1"/>
      <c r="D2" s="1"/>
      <c r="E2" s="1"/>
      <c r="F2" s="1"/>
      <c r="G2" s="1"/>
      <c r="H2" s="1"/>
    </row>
    <row r="3" spans="1:7" ht="13.5" thickBot="1">
      <c r="A3" s="73"/>
      <c r="B3" s="72" t="s">
        <v>64</v>
      </c>
      <c r="C3" s="72"/>
      <c r="D3" s="120" t="s">
        <v>65</v>
      </c>
      <c r="E3" s="121" t="s">
        <v>66</v>
      </c>
      <c r="F3" s="165" t="s">
        <v>192</v>
      </c>
      <c r="G3" s="166"/>
    </row>
    <row r="4" spans="1:7" ht="12.75">
      <c r="A4" s="117" t="s">
        <v>46</v>
      </c>
      <c r="B4" s="80" t="s">
        <v>47</v>
      </c>
      <c r="C4" s="1"/>
      <c r="D4" s="118">
        <f>G32</f>
        <v>0</v>
      </c>
      <c r="E4" s="119">
        <v>0</v>
      </c>
      <c r="F4" s="167"/>
      <c r="G4" s="168"/>
    </row>
    <row r="5" spans="1:7" ht="12.75">
      <c r="A5" s="117" t="s">
        <v>71</v>
      </c>
      <c r="B5" s="80" t="s">
        <v>72</v>
      </c>
      <c r="C5" s="1"/>
      <c r="D5" s="118">
        <f>G37</f>
        <v>0</v>
      </c>
      <c r="E5" s="119">
        <v>0</v>
      </c>
      <c r="F5" s="174"/>
      <c r="G5" s="175"/>
    </row>
    <row r="6" spans="1:7" ht="12.75">
      <c r="A6" s="117" t="s">
        <v>73</v>
      </c>
      <c r="B6" s="80" t="s">
        <v>74</v>
      </c>
      <c r="C6" s="1"/>
      <c r="D6" s="118">
        <f>G53</f>
        <v>0</v>
      </c>
      <c r="E6" s="119"/>
      <c r="F6" s="174"/>
      <c r="G6" s="175"/>
    </row>
    <row r="7" spans="1:7" ht="12.75">
      <c r="A7" s="117" t="s">
        <v>75</v>
      </c>
      <c r="B7" s="80" t="s">
        <v>76</v>
      </c>
      <c r="C7" s="1"/>
      <c r="D7" s="118">
        <f>G57</f>
        <v>0</v>
      </c>
      <c r="E7" s="119"/>
      <c r="F7" s="174"/>
      <c r="G7" s="175"/>
    </row>
    <row r="8" spans="1:7" ht="13" thickBot="1">
      <c r="A8" s="117" t="s">
        <v>77</v>
      </c>
      <c r="B8" s="80" t="s">
        <v>78</v>
      </c>
      <c r="C8" s="1"/>
      <c r="D8" s="118">
        <f>G60</f>
        <v>0</v>
      </c>
      <c r="E8" s="119"/>
      <c r="F8" s="174"/>
      <c r="G8" s="175"/>
    </row>
    <row r="9" spans="1:7" ht="13.5" thickBot="1">
      <c r="A9" s="122"/>
      <c r="B9" s="123" t="s">
        <v>67</v>
      </c>
      <c r="C9" s="123"/>
      <c r="D9" s="124">
        <f>SUM(D4:D8)</f>
        <v>0</v>
      </c>
      <c r="E9" s="125">
        <v>0</v>
      </c>
      <c r="F9" s="148"/>
      <c r="G9" s="124">
        <f>SUM(D9:E9)</f>
        <v>0</v>
      </c>
    </row>
    <row r="12" spans="1:7" ht="15.5">
      <c r="A12" s="171" t="s">
        <v>35</v>
      </c>
      <c r="B12" s="171"/>
      <c r="C12" s="171"/>
      <c r="D12" s="171"/>
      <c r="E12" s="171"/>
      <c r="F12" s="171"/>
      <c r="G12" s="171"/>
    </row>
    <row r="13" spans="1:7" ht="13.5" thickBot="1">
      <c r="A13" s="81"/>
      <c r="B13" s="82"/>
      <c r="C13" s="83"/>
      <c r="D13" s="83"/>
      <c r="E13" s="84"/>
      <c r="F13" s="83"/>
      <c r="G13" s="83"/>
    </row>
    <row r="14" spans="1:7" ht="13.5" thickTop="1">
      <c r="A14" s="156" t="s">
        <v>2</v>
      </c>
      <c r="B14" s="157"/>
      <c r="C14" s="74" t="str">
        <f>CONCATENATE(cislostavby," ",nazevstavby)</f>
        <v>01 Kolumbárium dostavba - Otrokovice - Kvítkovice</v>
      </c>
      <c r="D14" s="75"/>
      <c r="E14" s="85" t="s">
        <v>36</v>
      </c>
      <c r="F14" s="86">
        <v>2</v>
      </c>
      <c r="G14" s="87"/>
    </row>
    <row r="15" spans="1:7" ht="13.5" thickBot="1">
      <c r="A15" s="158" t="s">
        <v>37</v>
      </c>
      <c r="B15" s="159"/>
      <c r="C15" s="76" t="s">
        <v>119</v>
      </c>
      <c r="D15" s="77"/>
      <c r="E15" s="160" t="s">
        <v>31</v>
      </c>
      <c r="F15" s="161"/>
      <c r="G15" s="162"/>
    </row>
    <row r="16" spans="1:7" ht="13" thickTop="1">
      <c r="A16" s="88"/>
      <c r="B16" s="81"/>
      <c r="C16" s="81"/>
      <c r="D16" s="81"/>
      <c r="E16" s="89"/>
      <c r="F16" s="81"/>
      <c r="G16" s="81"/>
    </row>
    <row r="17" spans="1:7" ht="12.75">
      <c r="A17" s="90" t="s">
        <v>38</v>
      </c>
      <c r="B17" s="91" t="s">
        <v>39</v>
      </c>
      <c r="C17" s="91" t="s">
        <v>40</v>
      </c>
      <c r="D17" s="91" t="s">
        <v>41</v>
      </c>
      <c r="E17" s="91" t="s">
        <v>42</v>
      </c>
      <c r="F17" s="91" t="s">
        <v>43</v>
      </c>
      <c r="G17" s="92" t="s">
        <v>44</v>
      </c>
    </row>
    <row r="18" spans="1:7" ht="13">
      <c r="A18" s="93" t="s">
        <v>45</v>
      </c>
      <c r="B18" s="94" t="s">
        <v>46</v>
      </c>
      <c r="C18" s="95" t="s">
        <v>47</v>
      </c>
      <c r="D18" s="96"/>
      <c r="E18" s="97"/>
      <c r="F18" s="97"/>
      <c r="G18" s="98"/>
    </row>
    <row r="19" spans="1:7" ht="12.75">
      <c r="A19" s="99">
        <v>1</v>
      </c>
      <c r="B19" s="100" t="s">
        <v>79</v>
      </c>
      <c r="C19" s="101" t="s">
        <v>80</v>
      </c>
      <c r="D19" s="102" t="s">
        <v>50</v>
      </c>
      <c r="E19" s="103">
        <v>3.655</v>
      </c>
      <c r="F19" s="103"/>
      <c r="G19" s="104">
        <f>E19*F19</f>
        <v>0</v>
      </c>
    </row>
    <row r="20" spans="1:7" ht="12.75">
      <c r="A20" s="105"/>
      <c r="B20" s="106"/>
      <c r="C20" s="172" t="s">
        <v>81</v>
      </c>
      <c r="D20" s="173"/>
      <c r="E20" s="107">
        <v>1.675</v>
      </c>
      <c r="F20" s="108"/>
      <c r="G20" s="109"/>
    </row>
    <row r="21" spans="1:7" ht="12.75">
      <c r="A21" s="105"/>
      <c r="B21" s="106"/>
      <c r="C21" s="172" t="s">
        <v>82</v>
      </c>
      <c r="D21" s="173"/>
      <c r="E21" s="107">
        <v>1.98</v>
      </c>
      <c r="F21" s="108"/>
      <c r="G21" s="109"/>
    </row>
    <row r="22" spans="1:7" ht="12.75">
      <c r="A22" s="99">
        <v>2</v>
      </c>
      <c r="B22" s="100" t="s">
        <v>83</v>
      </c>
      <c r="C22" s="101" t="s">
        <v>84</v>
      </c>
      <c r="D22" s="102" t="s">
        <v>50</v>
      </c>
      <c r="E22" s="103">
        <v>3.655</v>
      </c>
      <c r="F22" s="103"/>
      <c r="G22" s="104">
        <f>E22*F22</f>
        <v>0</v>
      </c>
    </row>
    <row r="23" spans="1:7" ht="12.75">
      <c r="A23" s="99">
        <v>3</v>
      </c>
      <c r="B23" s="100" t="s">
        <v>52</v>
      </c>
      <c r="C23" s="101" t="s">
        <v>85</v>
      </c>
      <c r="D23" s="102" t="s">
        <v>50</v>
      </c>
      <c r="E23" s="103">
        <v>3.655</v>
      </c>
      <c r="F23" s="103"/>
      <c r="G23" s="104">
        <f>E23*F23</f>
        <v>0</v>
      </c>
    </row>
    <row r="24" spans="1:7" ht="12.75">
      <c r="A24" s="99">
        <v>4</v>
      </c>
      <c r="B24" s="100" t="s">
        <v>54</v>
      </c>
      <c r="C24" s="101" t="s">
        <v>55</v>
      </c>
      <c r="D24" s="102" t="s">
        <v>50</v>
      </c>
      <c r="E24" s="103">
        <v>3.655</v>
      </c>
      <c r="F24" s="103"/>
      <c r="G24" s="104">
        <f>E24*F24</f>
        <v>0</v>
      </c>
    </row>
    <row r="25" spans="1:7" ht="12.75">
      <c r="A25" s="99">
        <v>5</v>
      </c>
      <c r="B25" s="100" t="s">
        <v>56</v>
      </c>
      <c r="C25" s="101" t="s">
        <v>86</v>
      </c>
      <c r="D25" s="102" t="s">
        <v>50</v>
      </c>
      <c r="E25" s="103">
        <v>3.655</v>
      </c>
      <c r="F25" s="103"/>
      <c r="G25" s="104">
        <f>E25*F25</f>
        <v>0</v>
      </c>
    </row>
    <row r="26" spans="1:7" ht="12.75">
      <c r="A26" s="99">
        <v>6</v>
      </c>
      <c r="B26" s="100" t="s">
        <v>87</v>
      </c>
      <c r="C26" s="101" t="s">
        <v>88</v>
      </c>
      <c r="D26" s="102" t="s">
        <v>50</v>
      </c>
      <c r="E26" s="103">
        <v>2.5</v>
      </c>
      <c r="F26" s="103"/>
      <c r="G26" s="104">
        <f>E26*F26</f>
        <v>0</v>
      </c>
    </row>
    <row r="27" spans="1:7" ht="12.75">
      <c r="A27" s="105"/>
      <c r="B27" s="106"/>
      <c r="C27" s="172" t="s">
        <v>89</v>
      </c>
      <c r="D27" s="173"/>
      <c r="E27" s="107">
        <v>2.5</v>
      </c>
      <c r="F27" s="108"/>
      <c r="G27" s="109"/>
    </row>
    <row r="28" spans="1:7" ht="12.75">
      <c r="A28" s="99">
        <v>7</v>
      </c>
      <c r="B28" s="100" t="s">
        <v>90</v>
      </c>
      <c r="C28" s="101" t="s">
        <v>91</v>
      </c>
      <c r="D28" s="102" t="s">
        <v>92</v>
      </c>
      <c r="E28" s="103">
        <v>99.5</v>
      </c>
      <c r="F28" s="103"/>
      <c r="G28" s="104">
        <f>E28*F28</f>
        <v>0</v>
      </c>
    </row>
    <row r="29" spans="1:7" ht="12.75">
      <c r="A29" s="105"/>
      <c r="B29" s="106"/>
      <c r="C29" s="172" t="s">
        <v>93</v>
      </c>
      <c r="D29" s="173"/>
      <c r="E29" s="107">
        <v>33.5</v>
      </c>
      <c r="F29" s="108"/>
      <c r="G29" s="109"/>
    </row>
    <row r="30" spans="1:7" ht="12.75">
      <c r="A30" s="105"/>
      <c r="B30" s="106"/>
      <c r="C30" s="172" t="s">
        <v>94</v>
      </c>
      <c r="D30" s="173"/>
      <c r="E30" s="107">
        <v>66</v>
      </c>
      <c r="F30" s="108"/>
      <c r="G30" s="109"/>
    </row>
    <row r="31" spans="1:7" ht="12.75">
      <c r="A31" s="99">
        <v>8</v>
      </c>
      <c r="B31" s="100" t="s">
        <v>95</v>
      </c>
      <c r="C31" s="101" t="s">
        <v>96</v>
      </c>
      <c r="D31" s="102" t="s">
        <v>50</v>
      </c>
      <c r="E31" s="103">
        <v>3.655</v>
      </c>
      <c r="F31" s="103"/>
      <c r="G31" s="104">
        <f>E31*F31</f>
        <v>0</v>
      </c>
    </row>
    <row r="32" spans="1:7" ht="13">
      <c r="A32" s="110"/>
      <c r="B32" s="111" t="s">
        <v>58</v>
      </c>
      <c r="C32" s="112" t="str">
        <f>CONCATENATE(B18," ",C18)</f>
        <v>1 Zemní práce</v>
      </c>
      <c r="D32" s="113"/>
      <c r="E32" s="114"/>
      <c r="F32" s="115"/>
      <c r="G32" s="116">
        <f>SUM(G18:G31)</f>
        <v>0</v>
      </c>
    </row>
    <row r="33" spans="1:7" ht="13">
      <c r="A33" s="93" t="s">
        <v>45</v>
      </c>
      <c r="B33" s="94" t="s">
        <v>71</v>
      </c>
      <c r="C33" s="95" t="s">
        <v>72</v>
      </c>
      <c r="D33" s="96"/>
      <c r="E33" s="97"/>
      <c r="F33" s="97"/>
      <c r="G33" s="98"/>
    </row>
    <row r="34" spans="1:7" ht="12.75">
      <c r="A34" s="99">
        <v>9</v>
      </c>
      <c r="B34" s="100" t="s">
        <v>97</v>
      </c>
      <c r="C34" s="101" t="s">
        <v>98</v>
      </c>
      <c r="D34" s="102" t="s">
        <v>92</v>
      </c>
      <c r="E34" s="103">
        <v>99.5</v>
      </c>
      <c r="F34" s="103"/>
      <c r="G34" s="104">
        <f>E34*F34</f>
        <v>0</v>
      </c>
    </row>
    <row r="35" spans="1:7" ht="12.75">
      <c r="A35" s="105"/>
      <c r="B35" s="106"/>
      <c r="C35" s="172" t="s">
        <v>93</v>
      </c>
      <c r="D35" s="173"/>
      <c r="E35" s="107">
        <v>33.5</v>
      </c>
      <c r="F35" s="108"/>
      <c r="G35" s="109"/>
    </row>
    <row r="36" spans="1:7" ht="12.75">
      <c r="A36" s="105"/>
      <c r="B36" s="106"/>
      <c r="C36" s="172" t="s">
        <v>94</v>
      </c>
      <c r="D36" s="173"/>
      <c r="E36" s="107">
        <v>66</v>
      </c>
      <c r="F36" s="108"/>
      <c r="G36" s="109"/>
    </row>
    <row r="37" spans="1:7" ht="13">
      <c r="A37" s="110"/>
      <c r="B37" s="111" t="s">
        <v>58</v>
      </c>
      <c r="C37" s="112" t="str">
        <f>CONCATENATE(B33," ",C33)</f>
        <v>2 Základy a zvláštní zakládání</v>
      </c>
      <c r="D37" s="113"/>
      <c r="E37" s="114"/>
      <c r="F37" s="115"/>
      <c r="G37" s="116">
        <f>SUM(G33:G36)</f>
        <v>0</v>
      </c>
    </row>
    <row r="38" spans="1:7" ht="13">
      <c r="A38" s="93" t="s">
        <v>45</v>
      </c>
      <c r="B38" s="94" t="s">
        <v>73</v>
      </c>
      <c r="C38" s="95" t="s">
        <v>74</v>
      </c>
      <c r="D38" s="96"/>
      <c r="E38" s="97"/>
      <c r="F38" s="97"/>
      <c r="G38" s="98"/>
    </row>
    <row r="39" spans="1:7" ht="12.75">
      <c r="A39" s="99">
        <v>10</v>
      </c>
      <c r="B39" s="100" t="s">
        <v>99</v>
      </c>
      <c r="C39" s="101" t="s">
        <v>100</v>
      </c>
      <c r="D39" s="102" t="s">
        <v>92</v>
      </c>
      <c r="E39" s="103">
        <v>99.5</v>
      </c>
      <c r="F39" s="103"/>
      <c r="G39" s="104">
        <f>E39*F39</f>
        <v>0</v>
      </c>
    </row>
    <row r="40" spans="1:7" ht="12.75">
      <c r="A40" s="105"/>
      <c r="B40" s="106"/>
      <c r="C40" s="172" t="s">
        <v>93</v>
      </c>
      <c r="D40" s="173"/>
      <c r="E40" s="107">
        <v>33.5</v>
      </c>
      <c r="F40" s="108"/>
      <c r="G40" s="109"/>
    </row>
    <row r="41" spans="1:7" ht="12.75">
      <c r="A41" s="105"/>
      <c r="B41" s="106"/>
      <c r="C41" s="172" t="s">
        <v>94</v>
      </c>
      <c r="D41" s="173"/>
      <c r="E41" s="107">
        <v>66</v>
      </c>
      <c r="F41" s="108"/>
      <c r="G41" s="109"/>
    </row>
    <row r="42" spans="1:7" ht="12.75">
      <c r="A42" s="99">
        <v>11</v>
      </c>
      <c r="B42" s="100" t="s">
        <v>101</v>
      </c>
      <c r="C42" s="101" t="s">
        <v>102</v>
      </c>
      <c r="D42" s="102" t="s">
        <v>92</v>
      </c>
      <c r="E42" s="103">
        <v>99.5</v>
      </c>
      <c r="F42" s="103"/>
      <c r="G42" s="104">
        <f>E42*F42</f>
        <v>0</v>
      </c>
    </row>
    <row r="43" spans="1:7" ht="12.75">
      <c r="A43" s="105"/>
      <c r="B43" s="106"/>
      <c r="C43" s="172" t="s">
        <v>93</v>
      </c>
      <c r="D43" s="173"/>
      <c r="E43" s="107">
        <v>33.5</v>
      </c>
      <c r="F43" s="108"/>
      <c r="G43" s="109"/>
    </row>
    <row r="44" spans="1:7" ht="12.75">
      <c r="A44" s="105"/>
      <c r="B44" s="106"/>
      <c r="C44" s="172" t="s">
        <v>94</v>
      </c>
      <c r="D44" s="173"/>
      <c r="E44" s="107">
        <v>66</v>
      </c>
      <c r="F44" s="108"/>
      <c r="G44" s="109"/>
    </row>
    <row r="45" spans="1:7" ht="12.75">
      <c r="A45" s="99">
        <v>12</v>
      </c>
      <c r="B45" s="100" t="s">
        <v>103</v>
      </c>
      <c r="C45" s="101" t="s">
        <v>104</v>
      </c>
      <c r="D45" s="102" t="s">
        <v>92</v>
      </c>
      <c r="E45" s="103">
        <v>33.5</v>
      </c>
      <c r="F45" s="103"/>
      <c r="G45" s="104">
        <f>E45*F45</f>
        <v>0</v>
      </c>
    </row>
    <row r="46" spans="1:7" ht="12.75">
      <c r="A46" s="105"/>
      <c r="B46" s="106"/>
      <c r="C46" s="172" t="s">
        <v>93</v>
      </c>
      <c r="D46" s="173"/>
      <c r="E46" s="107">
        <v>33.5</v>
      </c>
      <c r="F46" s="108"/>
      <c r="G46" s="109"/>
    </row>
    <row r="47" spans="1:7" ht="12.75">
      <c r="A47" s="99">
        <v>13</v>
      </c>
      <c r="B47" s="100" t="s">
        <v>105</v>
      </c>
      <c r="C47" s="101" t="s">
        <v>106</v>
      </c>
      <c r="D47" s="102" t="s">
        <v>92</v>
      </c>
      <c r="E47" s="103">
        <v>66</v>
      </c>
      <c r="F47" s="103"/>
      <c r="G47" s="104">
        <f>E47*F47</f>
        <v>0</v>
      </c>
    </row>
    <row r="48" spans="1:7" ht="12.75">
      <c r="A48" s="105"/>
      <c r="B48" s="106"/>
      <c r="C48" s="172" t="s">
        <v>94</v>
      </c>
      <c r="D48" s="173"/>
      <c r="E48" s="107">
        <v>66</v>
      </c>
      <c r="F48" s="108"/>
      <c r="G48" s="109"/>
    </row>
    <row r="49" spans="1:7" ht="12.75">
      <c r="A49" s="99">
        <v>14</v>
      </c>
      <c r="B49" s="100" t="s">
        <v>107</v>
      </c>
      <c r="C49" s="101" t="s">
        <v>108</v>
      </c>
      <c r="D49" s="102" t="s">
        <v>92</v>
      </c>
      <c r="E49" s="103">
        <v>34.17</v>
      </c>
      <c r="F49" s="103"/>
      <c r="G49" s="104">
        <f>E49*F49</f>
        <v>0</v>
      </c>
    </row>
    <row r="50" spans="1:7" ht="12.75">
      <c r="A50" s="105"/>
      <c r="B50" s="106"/>
      <c r="C50" s="172" t="s">
        <v>109</v>
      </c>
      <c r="D50" s="173"/>
      <c r="E50" s="107">
        <v>34.17</v>
      </c>
      <c r="F50" s="108"/>
      <c r="G50" s="109"/>
    </row>
    <row r="51" spans="1:7" ht="12.75">
      <c r="A51" s="99">
        <v>15</v>
      </c>
      <c r="B51" s="100" t="s">
        <v>110</v>
      </c>
      <c r="C51" s="101" t="s">
        <v>111</v>
      </c>
      <c r="D51" s="102" t="s">
        <v>92</v>
      </c>
      <c r="E51" s="103">
        <v>67.32</v>
      </c>
      <c r="F51" s="103"/>
      <c r="G51" s="104">
        <f>E51*F51</f>
        <v>0</v>
      </c>
    </row>
    <row r="52" spans="1:7" ht="12.75">
      <c r="A52" s="105"/>
      <c r="B52" s="106"/>
      <c r="C52" s="172" t="s">
        <v>112</v>
      </c>
      <c r="D52" s="173"/>
      <c r="E52" s="107">
        <v>67.32</v>
      </c>
      <c r="F52" s="108"/>
      <c r="G52" s="109"/>
    </row>
    <row r="53" spans="1:7" ht="13">
      <c r="A53" s="110"/>
      <c r="B53" s="111" t="s">
        <v>58</v>
      </c>
      <c r="C53" s="112" t="str">
        <f>CONCATENATE(B38," ",C38)</f>
        <v>5 Komunikace</v>
      </c>
      <c r="D53" s="113"/>
      <c r="E53" s="114"/>
      <c r="F53" s="115"/>
      <c r="G53" s="116">
        <f>SUM(G38:G52)</f>
        <v>0</v>
      </c>
    </row>
    <row r="54" spans="1:7" ht="13">
      <c r="A54" s="93" t="s">
        <v>45</v>
      </c>
      <c r="B54" s="94" t="s">
        <v>75</v>
      </c>
      <c r="C54" s="95" t="s">
        <v>76</v>
      </c>
      <c r="D54" s="96"/>
      <c r="E54" s="97"/>
      <c r="F54" s="97"/>
      <c r="G54" s="98"/>
    </row>
    <row r="55" spans="1:7" ht="12.75">
      <c r="A55" s="99">
        <v>16</v>
      </c>
      <c r="B55" s="100" t="s">
        <v>113</v>
      </c>
      <c r="C55" s="101" t="s">
        <v>114</v>
      </c>
      <c r="D55" s="102" t="s">
        <v>50</v>
      </c>
      <c r="E55" s="103">
        <v>0.5</v>
      </c>
      <c r="F55" s="103"/>
      <c r="G55" s="104">
        <f>E55*F55</f>
        <v>0</v>
      </c>
    </row>
    <row r="56" spans="1:7" ht="12.75">
      <c r="A56" s="105"/>
      <c r="B56" s="106"/>
      <c r="C56" s="172" t="s">
        <v>115</v>
      </c>
      <c r="D56" s="173"/>
      <c r="E56" s="107">
        <v>0.5</v>
      </c>
      <c r="F56" s="108"/>
      <c r="G56" s="109"/>
    </row>
    <row r="57" spans="1:7" ht="13">
      <c r="A57" s="110"/>
      <c r="B57" s="111" t="s">
        <v>58</v>
      </c>
      <c r="C57" s="112" t="str">
        <f>CONCATENATE(B54," ",C54)</f>
        <v>91 Doplňující práce na komunikaci</v>
      </c>
      <c r="D57" s="113"/>
      <c r="E57" s="114"/>
      <c r="F57" s="115"/>
      <c r="G57" s="116">
        <f>SUM(G54:G56)</f>
        <v>0</v>
      </c>
    </row>
    <row r="58" spans="1:7" ht="13">
      <c r="A58" s="93" t="s">
        <v>45</v>
      </c>
      <c r="B58" s="94" t="s">
        <v>77</v>
      </c>
      <c r="C58" s="95" t="s">
        <v>78</v>
      </c>
      <c r="D58" s="96"/>
      <c r="E58" s="97"/>
      <c r="F58" s="97"/>
      <c r="G58" s="98"/>
    </row>
    <row r="59" spans="1:7" ht="12.75">
      <c r="A59" s="99">
        <v>17</v>
      </c>
      <c r="B59" s="100" t="s">
        <v>116</v>
      </c>
      <c r="C59" s="101" t="s">
        <v>117</v>
      </c>
      <c r="D59" s="102" t="s">
        <v>118</v>
      </c>
      <c r="E59" s="103">
        <v>65.648044</v>
      </c>
      <c r="F59" s="103"/>
      <c r="G59" s="104">
        <f>E59*F59</f>
        <v>0</v>
      </c>
    </row>
    <row r="60" spans="1:7" ht="13">
      <c r="A60" s="110"/>
      <c r="B60" s="111" t="s">
        <v>58</v>
      </c>
      <c r="C60" s="112" t="str">
        <f>CONCATENATE(B58," ",C58)</f>
        <v>99 Staveništní přesun hmot</v>
      </c>
      <c r="D60" s="113"/>
      <c r="E60" s="114"/>
      <c r="F60" s="115"/>
      <c r="G60" s="116">
        <f>SUM(G58:G59)</f>
        <v>0</v>
      </c>
    </row>
  </sheetData>
  <mergeCells count="26">
    <mergeCell ref="C30:D30"/>
    <mergeCell ref="C35:D35"/>
    <mergeCell ref="C36:D36"/>
    <mergeCell ref="C40:D40"/>
    <mergeCell ref="A12:G12"/>
    <mergeCell ref="A14:B14"/>
    <mergeCell ref="A15:B15"/>
    <mergeCell ref="E15:G15"/>
    <mergeCell ref="C20:D20"/>
    <mergeCell ref="C21:D21"/>
    <mergeCell ref="C52:D52"/>
    <mergeCell ref="C56:D56"/>
    <mergeCell ref="F3:G3"/>
    <mergeCell ref="F4:G4"/>
    <mergeCell ref="F5:G5"/>
    <mergeCell ref="F6:G6"/>
    <mergeCell ref="F7:G7"/>
    <mergeCell ref="F8:G8"/>
    <mergeCell ref="C41:D41"/>
    <mergeCell ref="C43:D43"/>
    <mergeCell ref="C44:D44"/>
    <mergeCell ref="C46:D46"/>
    <mergeCell ref="C48:D48"/>
    <mergeCell ref="C50:D50"/>
    <mergeCell ref="C27:D27"/>
    <mergeCell ref="C29:D2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CA7F0-6099-458B-B139-35A8435CB84E}">
  <dimension ref="A1:H81"/>
  <sheetViews>
    <sheetView workbookViewId="0" topLeftCell="A1">
      <selection activeCell="F80" sqref="F80"/>
    </sheetView>
  </sheetViews>
  <sheetFormatPr defaultColWidth="9.00390625" defaultRowHeight="12.75"/>
  <cols>
    <col min="2" max="2" width="11.50390625" style="0" customWidth="1"/>
    <col min="3" max="3" width="45.875" style="0" bestFit="1" customWidth="1"/>
    <col min="4" max="5" width="8.875" style="0" bestFit="1" customWidth="1"/>
    <col min="7" max="7" width="9.875" style="0" bestFit="1" customWidth="1"/>
  </cols>
  <sheetData>
    <row r="1" spans="1:8" ht="18">
      <c r="A1" s="78" t="s">
        <v>120</v>
      </c>
      <c r="B1" s="79"/>
      <c r="C1" s="79"/>
      <c r="D1" s="79"/>
      <c r="E1" s="79"/>
      <c r="F1" s="79"/>
      <c r="G1" s="79"/>
      <c r="H1" s="79"/>
    </row>
    <row r="2" spans="1:8" ht="13" thickBot="1">
      <c r="A2" s="1"/>
      <c r="B2" s="1"/>
      <c r="C2" s="1"/>
      <c r="D2" s="1"/>
      <c r="E2" s="1"/>
      <c r="F2" s="1"/>
      <c r="G2" s="1"/>
      <c r="H2" s="1"/>
    </row>
    <row r="3" spans="1:7" ht="13.5" thickBot="1">
      <c r="A3" s="73"/>
      <c r="B3" s="72" t="s">
        <v>64</v>
      </c>
      <c r="C3" s="72"/>
      <c r="D3" s="120" t="s">
        <v>65</v>
      </c>
      <c r="E3" s="121" t="s">
        <v>66</v>
      </c>
      <c r="F3" s="165" t="s">
        <v>192</v>
      </c>
      <c r="G3" s="166"/>
    </row>
    <row r="4" spans="1:7" ht="12.75">
      <c r="A4" s="117" t="s">
        <v>46</v>
      </c>
      <c r="B4" s="80" t="s">
        <v>47</v>
      </c>
      <c r="C4" s="1"/>
      <c r="D4" s="118">
        <f>G32</f>
        <v>0</v>
      </c>
      <c r="E4" s="119">
        <v>0</v>
      </c>
      <c r="F4" s="167"/>
      <c r="G4" s="168"/>
    </row>
    <row r="5" spans="1:7" ht="12.75">
      <c r="A5" s="117" t="s">
        <v>71</v>
      </c>
      <c r="B5" s="80" t="s">
        <v>72</v>
      </c>
      <c r="C5" s="1"/>
      <c r="D5" s="118">
        <f>G56</f>
        <v>0</v>
      </c>
      <c r="E5" s="119">
        <v>0</v>
      </c>
      <c r="F5" s="174"/>
      <c r="G5" s="175"/>
    </row>
    <row r="6" spans="1:7" ht="12.75">
      <c r="A6" s="117" t="s">
        <v>121</v>
      </c>
      <c r="B6" s="80" t="s">
        <v>122</v>
      </c>
      <c r="C6" s="1"/>
      <c r="D6" s="118">
        <f>G68</f>
        <v>0</v>
      </c>
      <c r="E6" s="119">
        <v>0</v>
      </c>
      <c r="F6" s="174"/>
      <c r="G6" s="175"/>
    </row>
    <row r="7" spans="1:7" ht="12.75">
      <c r="A7" s="117" t="s">
        <v>77</v>
      </c>
      <c r="B7" s="80" t="s">
        <v>78</v>
      </c>
      <c r="C7" s="1"/>
      <c r="D7" s="118">
        <f>G71</f>
        <v>0</v>
      </c>
      <c r="E7" s="119">
        <v>0</v>
      </c>
      <c r="F7" s="174"/>
      <c r="G7" s="175"/>
    </row>
    <row r="8" spans="1:7" ht="12.75">
      <c r="A8" s="117" t="s">
        <v>123</v>
      </c>
      <c r="B8" s="80" t="s">
        <v>124</v>
      </c>
      <c r="C8" s="1"/>
      <c r="D8" s="118">
        <v>0</v>
      </c>
      <c r="E8" s="119">
        <f>G74</f>
        <v>0</v>
      </c>
      <c r="F8" s="174"/>
      <c r="G8" s="175"/>
    </row>
    <row r="9" spans="1:7" ht="12.75">
      <c r="A9" s="117" t="s">
        <v>125</v>
      </c>
      <c r="B9" s="80" t="s">
        <v>126</v>
      </c>
      <c r="C9" s="1"/>
      <c r="D9" s="118">
        <v>0</v>
      </c>
      <c r="E9" s="119">
        <f>G78</f>
        <v>0</v>
      </c>
      <c r="F9" s="174"/>
      <c r="G9" s="175"/>
    </row>
    <row r="10" spans="1:7" ht="13" thickBot="1">
      <c r="A10" s="117" t="s">
        <v>127</v>
      </c>
      <c r="B10" s="80" t="s">
        <v>128</v>
      </c>
      <c r="C10" s="1"/>
      <c r="D10" s="118">
        <v>0</v>
      </c>
      <c r="E10" s="119">
        <f>G81</f>
        <v>0</v>
      </c>
      <c r="F10" s="174"/>
      <c r="G10" s="175"/>
    </row>
    <row r="11" spans="1:7" ht="13.5" thickBot="1">
      <c r="A11" s="122"/>
      <c r="B11" s="123" t="s">
        <v>67</v>
      </c>
      <c r="C11" s="123"/>
      <c r="D11" s="124">
        <f>SUM(D4:D10)</f>
        <v>0</v>
      </c>
      <c r="E11" s="125">
        <f>SUM(E4:E10)</f>
        <v>0</v>
      </c>
      <c r="F11" s="148"/>
      <c r="G11" s="124">
        <f>SUM(D11:E11)</f>
        <v>0</v>
      </c>
    </row>
    <row r="14" spans="1:7" ht="15.5">
      <c r="A14" s="171" t="s">
        <v>35</v>
      </c>
      <c r="B14" s="171"/>
      <c r="C14" s="171"/>
      <c r="D14" s="171"/>
      <c r="E14" s="171"/>
      <c r="F14" s="171"/>
      <c r="G14" s="171"/>
    </row>
    <row r="15" spans="1:7" ht="13.5" thickBot="1">
      <c r="A15" s="81"/>
      <c r="B15" s="82"/>
      <c r="C15" s="83"/>
      <c r="D15" s="83"/>
      <c r="E15" s="84"/>
      <c r="F15" s="83"/>
      <c r="G15" s="83"/>
    </row>
    <row r="16" spans="1:7" ht="13.5" thickTop="1">
      <c r="A16" s="156" t="s">
        <v>2</v>
      </c>
      <c r="B16" s="157"/>
      <c r="C16" s="74" t="str">
        <f>CONCATENATE(cislostavby," ",nazevstavby)</f>
        <v>01 Kolumbárium dostavba - Otrokovice - Kvítkovice</v>
      </c>
      <c r="D16" s="75"/>
      <c r="E16" s="85" t="s">
        <v>36</v>
      </c>
      <c r="F16" s="86">
        <v>3</v>
      </c>
      <c r="G16" s="87"/>
    </row>
    <row r="17" spans="1:7" ht="13.5" thickBot="1">
      <c r="A17" s="158" t="s">
        <v>37</v>
      </c>
      <c r="B17" s="159"/>
      <c r="C17" s="76" t="s">
        <v>129</v>
      </c>
      <c r="D17" s="77"/>
      <c r="E17" s="160" t="s">
        <v>31</v>
      </c>
      <c r="F17" s="161"/>
      <c r="G17" s="162"/>
    </row>
    <row r="18" spans="1:7" ht="13" thickTop="1">
      <c r="A18" s="88"/>
      <c r="B18" s="81"/>
      <c r="C18" s="81"/>
      <c r="D18" s="81"/>
      <c r="E18" s="89"/>
      <c r="F18" s="81"/>
      <c r="G18" s="81"/>
    </row>
    <row r="19" spans="1:7" ht="12.75">
      <c r="A19" s="90" t="s">
        <v>38</v>
      </c>
      <c r="B19" s="91" t="s">
        <v>39</v>
      </c>
      <c r="C19" s="91" t="s">
        <v>40</v>
      </c>
      <c r="D19" s="91" t="s">
        <v>41</v>
      </c>
      <c r="E19" s="91" t="s">
        <v>42</v>
      </c>
      <c r="F19" s="91" t="s">
        <v>43</v>
      </c>
      <c r="G19" s="92" t="s">
        <v>44</v>
      </c>
    </row>
    <row r="20" spans="1:7" ht="13">
      <c r="A20" s="93" t="s">
        <v>45</v>
      </c>
      <c r="B20" s="94" t="s">
        <v>46</v>
      </c>
      <c r="C20" s="95" t="s">
        <v>47</v>
      </c>
      <c r="D20" s="96"/>
      <c r="E20" s="97"/>
      <c r="F20" s="97"/>
      <c r="G20" s="98"/>
    </row>
    <row r="21" spans="1:7" ht="12.75">
      <c r="A21" s="99">
        <v>1</v>
      </c>
      <c r="B21" s="100" t="s">
        <v>130</v>
      </c>
      <c r="C21" s="101" t="s">
        <v>131</v>
      </c>
      <c r="D21" s="102" t="s">
        <v>50</v>
      </c>
      <c r="E21" s="103">
        <v>29.1637</v>
      </c>
      <c r="F21" s="103"/>
      <c r="G21" s="104">
        <f>E21*F21</f>
        <v>0</v>
      </c>
    </row>
    <row r="22" spans="1:7" ht="12.75">
      <c r="A22" s="105"/>
      <c r="B22" s="106"/>
      <c r="C22" s="172" t="s">
        <v>132</v>
      </c>
      <c r="D22" s="173"/>
      <c r="E22" s="107">
        <v>8.8467</v>
      </c>
      <c r="F22" s="108"/>
      <c r="G22" s="109"/>
    </row>
    <row r="23" spans="1:7" ht="12.75">
      <c r="A23" s="105"/>
      <c r="B23" s="106"/>
      <c r="C23" s="172" t="s">
        <v>133</v>
      </c>
      <c r="D23" s="173"/>
      <c r="E23" s="107">
        <v>8.8467</v>
      </c>
      <c r="F23" s="108"/>
      <c r="G23" s="109"/>
    </row>
    <row r="24" spans="1:7" ht="12.75">
      <c r="A24" s="105"/>
      <c r="B24" s="106"/>
      <c r="C24" s="172" t="s">
        <v>134</v>
      </c>
      <c r="D24" s="173"/>
      <c r="E24" s="107">
        <v>3.6665</v>
      </c>
      <c r="F24" s="108"/>
      <c r="G24" s="109"/>
    </row>
    <row r="25" spans="1:7" ht="12.75">
      <c r="A25" s="105"/>
      <c r="B25" s="106"/>
      <c r="C25" s="172" t="s">
        <v>135</v>
      </c>
      <c r="D25" s="173"/>
      <c r="E25" s="107">
        <v>7.8039</v>
      </c>
      <c r="F25" s="108"/>
      <c r="G25" s="109"/>
    </row>
    <row r="26" spans="1:7" ht="12.75">
      <c r="A26" s="99">
        <v>2</v>
      </c>
      <c r="B26" s="100" t="s">
        <v>136</v>
      </c>
      <c r="C26" s="101" t="s">
        <v>137</v>
      </c>
      <c r="D26" s="102" t="s">
        <v>50</v>
      </c>
      <c r="E26" s="103">
        <v>29.1637</v>
      </c>
      <c r="F26" s="103"/>
      <c r="G26" s="104">
        <f aca="true" t="shared" si="0" ref="G26:G31">E26*F26</f>
        <v>0</v>
      </c>
    </row>
    <row r="27" spans="1:7" ht="12.75">
      <c r="A27" s="99">
        <v>3</v>
      </c>
      <c r="B27" s="100" t="s">
        <v>138</v>
      </c>
      <c r="C27" s="101" t="s">
        <v>139</v>
      </c>
      <c r="D27" s="102" t="s">
        <v>50</v>
      </c>
      <c r="E27" s="103">
        <v>29.1637</v>
      </c>
      <c r="F27" s="103"/>
      <c r="G27" s="104">
        <f t="shared" si="0"/>
        <v>0</v>
      </c>
    </row>
    <row r="28" spans="1:7" ht="12.75">
      <c r="A28" s="99">
        <v>4</v>
      </c>
      <c r="B28" s="100" t="s">
        <v>140</v>
      </c>
      <c r="C28" s="101" t="s">
        <v>141</v>
      </c>
      <c r="D28" s="102" t="s">
        <v>50</v>
      </c>
      <c r="E28" s="103">
        <v>29.1637</v>
      </c>
      <c r="F28" s="103"/>
      <c r="G28" s="104">
        <f t="shared" si="0"/>
        <v>0</v>
      </c>
    </row>
    <row r="29" spans="1:7" ht="12.75">
      <c r="A29" s="99">
        <v>5</v>
      </c>
      <c r="B29" s="100" t="s">
        <v>54</v>
      </c>
      <c r="C29" s="101" t="s">
        <v>55</v>
      </c>
      <c r="D29" s="102" t="s">
        <v>50</v>
      </c>
      <c r="E29" s="103">
        <v>29.1637</v>
      </c>
      <c r="F29" s="103"/>
      <c r="G29" s="104">
        <f t="shared" si="0"/>
        <v>0</v>
      </c>
    </row>
    <row r="30" spans="1:7" ht="12.75">
      <c r="A30" s="99">
        <v>6</v>
      </c>
      <c r="B30" s="100" t="s">
        <v>56</v>
      </c>
      <c r="C30" s="101" t="s">
        <v>86</v>
      </c>
      <c r="D30" s="102" t="s">
        <v>50</v>
      </c>
      <c r="E30" s="103">
        <v>29.1637</v>
      </c>
      <c r="F30" s="103"/>
      <c r="G30" s="104">
        <f t="shared" si="0"/>
        <v>0</v>
      </c>
    </row>
    <row r="31" spans="1:7" ht="12.75">
      <c r="A31" s="99">
        <v>7</v>
      </c>
      <c r="B31" s="100" t="s">
        <v>95</v>
      </c>
      <c r="C31" s="101" t="s">
        <v>96</v>
      </c>
      <c r="D31" s="102" t="s">
        <v>50</v>
      </c>
      <c r="E31" s="103">
        <v>29.1637</v>
      </c>
      <c r="F31" s="103"/>
      <c r="G31" s="104">
        <f t="shared" si="0"/>
        <v>0</v>
      </c>
    </row>
    <row r="32" spans="1:7" ht="13">
      <c r="A32" s="110"/>
      <c r="B32" s="111" t="s">
        <v>58</v>
      </c>
      <c r="C32" s="112" t="str">
        <f>CONCATENATE(B20," ",C20)</f>
        <v>1 Zemní práce</v>
      </c>
      <c r="D32" s="113"/>
      <c r="E32" s="114"/>
      <c r="F32" s="115"/>
      <c r="G32" s="116">
        <f>SUM(G20:G31)</f>
        <v>0</v>
      </c>
    </row>
    <row r="33" spans="1:7" ht="13">
      <c r="A33" s="93" t="s">
        <v>45</v>
      </c>
      <c r="B33" s="94" t="s">
        <v>71</v>
      </c>
      <c r="C33" s="95" t="s">
        <v>72</v>
      </c>
      <c r="D33" s="96"/>
      <c r="E33" s="97"/>
      <c r="F33" s="97"/>
      <c r="G33" s="98"/>
    </row>
    <row r="34" spans="1:7" ht="12.75">
      <c r="A34" s="99">
        <v>8</v>
      </c>
      <c r="B34" s="100" t="s">
        <v>142</v>
      </c>
      <c r="C34" s="101" t="s">
        <v>143</v>
      </c>
      <c r="D34" s="102" t="s">
        <v>50</v>
      </c>
      <c r="E34" s="103">
        <v>3.2404</v>
      </c>
      <c r="F34" s="103"/>
      <c r="G34" s="104">
        <f>E34*F34</f>
        <v>0</v>
      </c>
    </row>
    <row r="35" spans="1:7" ht="12.75">
      <c r="A35" s="105"/>
      <c r="B35" s="106"/>
      <c r="C35" s="172" t="s">
        <v>144</v>
      </c>
      <c r="D35" s="173"/>
      <c r="E35" s="107">
        <v>0</v>
      </c>
      <c r="F35" s="108"/>
      <c r="G35" s="109"/>
    </row>
    <row r="36" spans="1:7" ht="12.75">
      <c r="A36" s="105"/>
      <c r="B36" s="106"/>
      <c r="C36" s="172" t="s">
        <v>145</v>
      </c>
      <c r="D36" s="173"/>
      <c r="E36" s="107">
        <v>0.983</v>
      </c>
      <c r="F36" s="108"/>
      <c r="G36" s="109"/>
    </row>
    <row r="37" spans="1:7" ht="12.75">
      <c r="A37" s="105"/>
      <c r="B37" s="106"/>
      <c r="C37" s="172" t="s">
        <v>146</v>
      </c>
      <c r="D37" s="173"/>
      <c r="E37" s="107">
        <v>0.983</v>
      </c>
      <c r="F37" s="108"/>
      <c r="G37" s="109"/>
    </row>
    <row r="38" spans="1:7" ht="12.75">
      <c r="A38" s="105"/>
      <c r="B38" s="106"/>
      <c r="C38" s="172" t="s">
        <v>147</v>
      </c>
      <c r="D38" s="173"/>
      <c r="E38" s="107">
        <v>0.4074</v>
      </c>
      <c r="F38" s="108"/>
      <c r="G38" s="109"/>
    </row>
    <row r="39" spans="1:7" ht="12.75">
      <c r="A39" s="105"/>
      <c r="B39" s="106"/>
      <c r="C39" s="172" t="s">
        <v>148</v>
      </c>
      <c r="D39" s="173"/>
      <c r="E39" s="107">
        <v>0.8671</v>
      </c>
      <c r="F39" s="108"/>
      <c r="G39" s="109"/>
    </row>
    <row r="40" spans="1:7" ht="12.75">
      <c r="A40" s="99">
        <v>9</v>
      </c>
      <c r="B40" s="100" t="s">
        <v>149</v>
      </c>
      <c r="C40" s="101" t="s">
        <v>150</v>
      </c>
      <c r="D40" s="102" t="s">
        <v>50</v>
      </c>
      <c r="E40" s="103">
        <v>34.8798</v>
      </c>
      <c r="F40" s="103"/>
      <c r="G40" s="104">
        <f>E40*F40</f>
        <v>0</v>
      </c>
    </row>
    <row r="41" spans="1:7" ht="12.75">
      <c r="A41" s="105"/>
      <c r="B41" s="106"/>
      <c r="C41" s="172" t="s">
        <v>151</v>
      </c>
      <c r="D41" s="173"/>
      <c r="E41" s="107">
        <v>10.2228</v>
      </c>
      <c r="F41" s="108"/>
      <c r="G41" s="109"/>
    </row>
    <row r="42" spans="1:7" ht="12.75">
      <c r="A42" s="105"/>
      <c r="B42" s="106"/>
      <c r="C42" s="172" t="s">
        <v>152</v>
      </c>
      <c r="D42" s="173"/>
      <c r="E42" s="107">
        <v>10.2228</v>
      </c>
      <c r="F42" s="108"/>
      <c r="G42" s="109"/>
    </row>
    <row r="43" spans="1:7" ht="12.75">
      <c r="A43" s="105"/>
      <c r="B43" s="106"/>
      <c r="C43" s="172" t="s">
        <v>153</v>
      </c>
      <c r="D43" s="173"/>
      <c r="E43" s="107">
        <v>4.2368</v>
      </c>
      <c r="F43" s="108"/>
      <c r="G43" s="109"/>
    </row>
    <row r="44" spans="1:7" ht="12.75">
      <c r="A44" s="105"/>
      <c r="B44" s="106"/>
      <c r="C44" s="172" t="s">
        <v>154</v>
      </c>
      <c r="D44" s="173"/>
      <c r="E44" s="107">
        <v>9.0178</v>
      </c>
      <c r="F44" s="108"/>
      <c r="G44" s="109"/>
    </row>
    <row r="45" spans="1:7" ht="12.75">
      <c r="A45" s="105"/>
      <c r="B45" s="106"/>
      <c r="C45" s="176" t="s">
        <v>155</v>
      </c>
      <c r="D45" s="173"/>
      <c r="E45" s="139">
        <v>33.700199999999995</v>
      </c>
      <c r="F45" s="108"/>
      <c r="G45" s="109"/>
    </row>
    <row r="46" spans="1:7" ht="12.75">
      <c r="A46" s="105"/>
      <c r="B46" s="106"/>
      <c r="C46" s="172" t="s">
        <v>156</v>
      </c>
      <c r="D46" s="173"/>
      <c r="E46" s="107">
        <v>1.1795</v>
      </c>
      <c r="F46" s="108"/>
      <c r="G46" s="109"/>
    </row>
    <row r="47" spans="1:7" ht="12.75">
      <c r="A47" s="99">
        <v>10</v>
      </c>
      <c r="B47" s="100" t="s">
        <v>157</v>
      </c>
      <c r="C47" s="101" t="s">
        <v>158</v>
      </c>
      <c r="D47" s="102" t="s">
        <v>118</v>
      </c>
      <c r="E47" s="103">
        <v>1.9184</v>
      </c>
      <c r="F47" s="103"/>
      <c r="G47" s="104">
        <f>E47*F47</f>
        <v>0</v>
      </c>
    </row>
    <row r="48" spans="1:7" ht="12.75">
      <c r="A48" s="105"/>
      <c r="B48" s="106"/>
      <c r="C48" s="172" t="s">
        <v>159</v>
      </c>
      <c r="D48" s="173"/>
      <c r="E48" s="107">
        <v>1.9184</v>
      </c>
      <c r="F48" s="108"/>
      <c r="G48" s="109"/>
    </row>
    <row r="49" spans="1:7" ht="12.75">
      <c r="A49" s="99">
        <v>11</v>
      </c>
      <c r="B49" s="100" t="s">
        <v>160</v>
      </c>
      <c r="C49" s="101" t="s">
        <v>161</v>
      </c>
      <c r="D49" s="102" t="s">
        <v>92</v>
      </c>
      <c r="E49" s="103">
        <v>7.7434</v>
      </c>
      <c r="F49" s="103"/>
      <c r="G49" s="104">
        <f>E49*F49</f>
        <v>0</v>
      </c>
    </row>
    <row r="50" spans="1:7" ht="12.75">
      <c r="A50" s="105"/>
      <c r="B50" s="106"/>
      <c r="C50" s="172" t="s">
        <v>162</v>
      </c>
      <c r="D50" s="173"/>
      <c r="E50" s="107">
        <v>0</v>
      </c>
      <c r="F50" s="108"/>
      <c r="G50" s="109"/>
    </row>
    <row r="51" spans="1:7" ht="12.75">
      <c r="A51" s="105"/>
      <c r="B51" s="106"/>
      <c r="C51" s="172" t="s">
        <v>163</v>
      </c>
      <c r="D51" s="173"/>
      <c r="E51" s="107">
        <v>2.2596</v>
      </c>
      <c r="F51" s="108"/>
      <c r="G51" s="109"/>
    </row>
    <row r="52" spans="1:7" ht="12.75">
      <c r="A52" s="105"/>
      <c r="B52" s="106"/>
      <c r="C52" s="172" t="s">
        <v>164</v>
      </c>
      <c r="D52" s="173"/>
      <c r="E52" s="107">
        <v>2.2596</v>
      </c>
      <c r="F52" s="108"/>
      <c r="G52" s="109"/>
    </row>
    <row r="53" spans="1:7" ht="12.75">
      <c r="A53" s="105"/>
      <c r="B53" s="106"/>
      <c r="C53" s="172" t="s">
        <v>165</v>
      </c>
      <c r="D53" s="173"/>
      <c r="E53" s="107">
        <v>1.1816</v>
      </c>
      <c r="F53" s="108"/>
      <c r="G53" s="109"/>
    </row>
    <row r="54" spans="1:7" ht="12.75">
      <c r="A54" s="105"/>
      <c r="B54" s="106"/>
      <c r="C54" s="172" t="s">
        <v>166</v>
      </c>
      <c r="D54" s="173"/>
      <c r="E54" s="107">
        <v>2.0426</v>
      </c>
      <c r="F54" s="108"/>
      <c r="G54" s="109"/>
    </row>
    <row r="55" spans="1:7" ht="12.75">
      <c r="A55" s="99">
        <v>12</v>
      </c>
      <c r="B55" s="100" t="s">
        <v>167</v>
      </c>
      <c r="C55" s="101" t="s">
        <v>168</v>
      </c>
      <c r="D55" s="102" t="s">
        <v>92</v>
      </c>
      <c r="E55" s="103">
        <v>7.7434</v>
      </c>
      <c r="F55" s="103"/>
      <c r="G55" s="104">
        <f>E55*F55</f>
        <v>0</v>
      </c>
    </row>
    <row r="56" spans="1:7" ht="13">
      <c r="A56" s="110"/>
      <c r="B56" s="111" t="s">
        <v>58</v>
      </c>
      <c r="C56" s="112" t="str">
        <f>CONCATENATE(B33," ",C33)</f>
        <v>2 Základy a zvláštní zakládání</v>
      </c>
      <c r="D56" s="113"/>
      <c r="E56" s="114"/>
      <c r="F56" s="115"/>
      <c r="G56" s="116">
        <f>SUM(G33:G55)</f>
        <v>0</v>
      </c>
    </row>
    <row r="57" spans="1:7" ht="13">
      <c r="A57" s="93" t="s">
        <v>45</v>
      </c>
      <c r="B57" s="94" t="s">
        <v>121</v>
      </c>
      <c r="C57" s="95" t="s">
        <v>122</v>
      </c>
      <c r="D57" s="96"/>
      <c r="E57" s="97"/>
      <c r="F57" s="97"/>
      <c r="G57" s="98"/>
    </row>
    <row r="58" spans="1:7" ht="12.75">
      <c r="A58" s="99">
        <v>13</v>
      </c>
      <c r="B58" s="100" t="s">
        <v>169</v>
      </c>
      <c r="C58" s="101" t="s">
        <v>170</v>
      </c>
      <c r="D58" s="102" t="s">
        <v>50</v>
      </c>
      <c r="E58" s="103">
        <v>12.7</v>
      </c>
      <c r="F58" s="103"/>
      <c r="G58" s="104">
        <f>E58*F58</f>
        <v>0</v>
      </c>
    </row>
    <row r="59" spans="1:7" ht="12.75">
      <c r="A59" s="105"/>
      <c r="B59" s="106"/>
      <c r="C59" s="172" t="s">
        <v>171</v>
      </c>
      <c r="D59" s="173"/>
      <c r="E59" s="107">
        <v>4</v>
      </c>
      <c r="F59" s="108"/>
      <c r="G59" s="109"/>
    </row>
    <row r="60" spans="1:7" ht="12.75">
      <c r="A60" s="105"/>
      <c r="B60" s="106"/>
      <c r="C60" s="172" t="s">
        <v>172</v>
      </c>
      <c r="D60" s="173"/>
      <c r="E60" s="107">
        <v>4</v>
      </c>
      <c r="F60" s="108"/>
      <c r="G60" s="109"/>
    </row>
    <row r="61" spans="1:7" ht="12.75">
      <c r="A61" s="105"/>
      <c r="B61" s="106"/>
      <c r="C61" s="172" t="s">
        <v>173</v>
      </c>
      <c r="D61" s="173"/>
      <c r="E61" s="107">
        <v>1.35</v>
      </c>
      <c r="F61" s="108"/>
      <c r="G61" s="109"/>
    </row>
    <row r="62" spans="1:7" ht="12.75">
      <c r="A62" s="105"/>
      <c r="B62" s="106"/>
      <c r="C62" s="172" t="s">
        <v>174</v>
      </c>
      <c r="D62" s="173"/>
      <c r="E62" s="107">
        <v>3.35</v>
      </c>
      <c r="F62" s="108"/>
      <c r="G62" s="109"/>
    </row>
    <row r="63" spans="1:7" ht="12.75">
      <c r="A63" s="99">
        <v>14</v>
      </c>
      <c r="B63" s="100" t="s">
        <v>175</v>
      </c>
      <c r="C63" s="101" t="s">
        <v>176</v>
      </c>
      <c r="D63" s="102" t="s">
        <v>50</v>
      </c>
      <c r="E63" s="103">
        <v>20.45</v>
      </c>
      <c r="F63" s="103"/>
      <c r="G63" s="104">
        <f>E63*F63</f>
        <v>0</v>
      </c>
    </row>
    <row r="64" spans="1:7" ht="12.75">
      <c r="A64" s="105"/>
      <c r="B64" s="106"/>
      <c r="C64" s="172" t="s">
        <v>177</v>
      </c>
      <c r="D64" s="173"/>
      <c r="E64" s="107">
        <v>8.45</v>
      </c>
      <c r="F64" s="108"/>
      <c r="G64" s="109"/>
    </row>
    <row r="65" spans="1:7" ht="12.75">
      <c r="A65" s="105"/>
      <c r="B65" s="106"/>
      <c r="C65" s="172" t="s">
        <v>178</v>
      </c>
      <c r="D65" s="173"/>
      <c r="E65" s="107">
        <v>8.45</v>
      </c>
      <c r="F65" s="108"/>
      <c r="G65" s="109"/>
    </row>
    <row r="66" spans="1:7" ht="12.75">
      <c r="A66" s="105"/>
      <c r="B66" s="106"/>
      <c r="C66" s="172" t="s">
        <v>179</v>
      </c>
      <c r="D66" s="173"/>
      <c r="E66" s="107">
        <v>1.3</v>
      </c>
      <c r="F66" s="108"/>
      <c r="G66" s="109"/>
    </row>
    <row r="67" spans="1:7" ht="12.75">
      <c r="A67" s="105"/>
      <c r="B67" s="106"/>
      <c r="C67" s="172" t="s">
        <v>180</v>
      </c>
      <c r="D67" s="173"/>
      <c r="E67" s="107">
        <v>2.25</v>
      </c>
      <c r="F67" s="108"/>
      <c r="G67" s="109"/>
    </row>
    <row r="68" spans="1:7" ht="13">
      <c r="A68" s="110"/>
      <c r="B68" s="111" t="s">
        <v>58</v>
      </c>
      <c r="C68" s="112" t="str">
        <f>CONCATENATE(B57," ",C57)</f>
        <v>3 Svislé a kompletní konstrukce</v>
      </c>
      <c r="D68" s="113"/>
      <c r="E68" s="114"/>
      <c r="F68" s="115"/>
      <c r="G68" s="116">
        <f>SUM(G57:G67)</f>
        <v>0</v>
      </c>
    </row>
    <row r="69" spans="1:7" ht="13">
      <c r="A69" s="93" t="s">
        <v>45</v>
      </c>
      <c r="B69" s="94" t="s">
        <v>77</v>
      </c>
      <c r="C69" s="95" t="s">
        <v>78</v>
      </c>
      <c r="D69" s="96"/>
      <c r="E69" s="97"/>
      <c r="F69" s="97"/>
      <c r="G69" s="98"/>
    </row>
    <row r="70" spans="1:7" ht="12.75">
      <c r="A70" s="99">
        <v>15</v>
      </c>
      <c r="B70" s="100" t="s">
        <v>181</v>
      </c>
      <c r="C70" s="101" t="s">
        <v>182</v>
      </c>
      <c r="D70" s="102" t="s">
        <v>118</v>
      </c>
      <c r="E70" s="103">
        <v>141.070066034</v>
      </c>
      <c r="F70" s="103"/>
      <c r="G70" s="104">
        <f>E70*F70</f>
        <v>0</v>
      </c>
    </row>
    <row r="71" spans="1:7" ht="13">
      <c r="A71" s="110"/>
      <c r="B71" s="111" t="s">
        <v>58</v>
      </c>
      <c r="C71" s="112" t="str">
        <f>CONCATENATE(B69," ",C69)</f>
        <v>99 Staveništní přesun hmot</v>
      </c>
      <c r="D71" s="113"/>
      <c r="E71" s="114"/>
      <c r="F71" s="115"/>
      <c r="G71" s="116">
        <f>SUM(G69:G70)</f>
        <v>0</v>
      </c>
    </row>
    <row r="72" spans="1:7" ht="13">
      <c r="A72" s="93" t="s">
        <v>45</v>
      </c>
      <c r="B72" s="94" t="s">
        <v>123</v>
      </c>
      <c r="C72" s="95" t="s">
        <v>124</v>
      </c>
      <c r="D72" s="96"/>
      <c r="E72" s="97"/>
      <c r="F72" s="97"/>
      <c r="G72" s="98"/>
    </row>
    <row r="73" spans="1:7" ht="12.75">
      <c r="A73" s="99">
        <v>16</v>
      </c>
      <c r="B73" s="100" t="s">
        <v>183</v>
      </c>
      <c r="C73" s="101" t="s">
        <v>184</v>
      </c>
      <c r="D73" s="102" t="s">
        <v>185</v>
      </c>
      <c r="E73" s="103">
        <v>240</v>
      </c>
      <c r="F73" s="103"/>
      <c r="G73" s="104">
        <f>E73*F73</f>
        <v>0</v>
      </c>
    </row>
    <row r="74" spans="1:7" ht="13">
      <c r="A74" s="110"/>
      <c r="B74" s="111" t="s">
        <v>58</v>
      </c>
      <c r="C74" s="112" t="str">
        <f>CONCATENATE(B72," ",C72)</f>
        <v>766 Konstrukce truhlářské</v>
      </c>
      <c r="D74" s="113"/>
      <c r="E74" s="114"/>
      <c r="F74" s="115"/>
      <c r="G74" s="116">
        <f>SUM(G72:G73)</f>
        <v>0</v>
      </c>
    </row>
    <row r="75" spans="1:7" ht="13">
      <c r="A75" s="93" t="s">
        <v>45</v>
      </c>
      <c r="B75" s="94" t="s">
        <v>125</v>
      </c>
      <c r="C75" s="95" t="s">
        <v>126</v>
      </c>
      <c r="D75" s="96"/>
      <c r="E75" s="97"/>
      <c r="F75" s="97"/>
      <c r="G75" s="98"/>
    </row>
    <row r="76" spans="1:7" ht="20">
      <c r="A76" s="99">
        <v>17</v>
      </c>
      <c r="B76" s="100" t="s">
        <v>186</v>
      </c>
      <c r="C76" s="101" t="s">
        <v>187</v>
      </c>
      <c r="D76" s="102" t="s">
        <v>188</v>
      </c>
      <c r="E76" s="103">
        <v>1860</v>
      </c>
      <c r="F76" s="103"/>
      <c r="G76" s="104">
        <f>E76*F76</f>
        <v>0</v>
      </c>
    </row>
    <row r="77" spans="1:7" ht="12.75">
      <c r="A77" s="105"/>
      <c r="B77" s="106"/>
      <c r="C77" s="172" t="s">
        <v>189</v>
      </c>
      <c r="D77" s="173"/>
      <c r="E77" s="107">
        <v>1860</v>
      </c>
      <c r="F77" s="108"/>
      <c r="G77" s="109"/>
    </row>
    <row r="78" spans="1:7" ht="13">
      <c r="A78" s="110"/>
      <c r="B78" s="111" t="s">
        <v>58</v>
      </c>
      <c r="C78" s="112" t="str">
        <f>CONCATENATE(B75," ",C75)</f>
        <v>767 Konstrukce zámečnické</v>
      </c>
      <c r="D78" s="113"/>
      <c r="E78" s="114"/>
      <c r="F78" s="115"/>
      <c r="G78" s="116">
        <f>SUM(G75:G77)</f>
        <v>0</v>
      </c>
    </row>
    <row r="79" spans="1:7" ht="13">
      <c r="A79" s="93" t="s">
        <v>45</v>
      </c>
      <c r="B79" s="94" t="s">
        <v>127</v>
      </c>
      <c r="C79" s="95" t="s">
        <v>128</v>
      </c>
      <c r="D79" s="96"/>
      <c r="E79" s="97"/>
      <c r="F79" s="97"/>
      <c r="G79" s="98"/>
    </row>
    <row r="80" spans="1:7" ht="12.75">
      <c r="A80" s="99">
        <v>18</v>
      </c>
      <c r="B80" s="100" t="s">
        <v>190</v>
      </c>
      <c r="C80" s="101" t="s">
        <v>191</v>
      </c>
      <c r="D80" s="102" t="s">
        <v>185</v>
      </c>
      <c r="E80" s="103">
        <v>240</v>
      </c>
      <c r="F80" s="103"/>
      <c r="G80" s="104">
        <f>E80*F80</f>
        <v>0</v>
      </c>
    </row>
    <row r="81" spans="1:7" ht="13">
      <c r="A81" s="110"/>
      <c r="B81" s="111" t="s">
        <v>58</v>
      </c>
      <c r="C81" s="112" t="str">
        <f>CONCATENATE(B79," ",C79)</f>
        <v>782 Konstrukce z přírodního kamene</v>
      </c>
      <c r="D81" s="113"/>
      <c r="E81" s="114"/>
      <c r="F81" s="115"/>
      <c r="G81" s="116">
        <f>SUM(G79:G80)</f>
        <v>0</v>
      </c>
    </row>
  </sheetData>
  <mergeCells count="42">
    <mergeCell ref="C52:D52"/>
    <mergeCell ref="C37:D37"/>
    <mergeCell ref="C38:D38"/>
    <mergeCell ref="C42:D42"/>
    <mergeCell ref="A14:G14"/>
    <mergeCell ref="A16:B16"/>
    <mergeCell ref="A17:B17"/>
    <mergeCell ref="E17:G17"/>
    <mergeCell ref="C22:D22"/>
    <mergeCell ref="C23:D23"/>
    <mergeCell ref="C77:D77"/>
    <mergeCell ref="F3:G3"/>
    <mergeCell ref="F4:G4"/>
    <mergeCell ref="F5:G5"/>
    <mergeCell ref="F6:G6"/>
    <mergeCell ref="F7:G7"/>
    <mergeCell ref="F8:G8"/>
    <mergeCell ref="C53:D53"/>
    <mergeCell ref="C59:D59"/>
    <mergeCell ref="C60:D60"/>
    <mergeCell ref="C61:D61"/>
    <mergeCell ref="C62:D62"/>
    <mergeCell ref="C64:D64"/>
    <mergeCell ref="C54:D54"/>
    <mergeCell ref="C24:D24"/>
    <mergeCell ref="C25:D25"/>
    <mergeCell ref="F9:G9"/>
    <mergeCell ref="F10:G10"/>
    <mergeCell ref="C65:D65"/>
    <mergeCell ref="C66:D66"/>
    <mergeCell ref="C67:D67"/>
    <mergeCell ref="C35:D35"/>
    <mergeCell ref="C36:D36"/>
    <mergeCell ref="C39:D39"/>
    <mergeCell ref="C41:D41"/>
    <mergeCell ref="C44:D44"/>
    <mergeCell ref="C51:D51"/>
    <mergeCell ref="C43:D43"/>
    <mergeCell ref="C45:D45"/>
    <mergeCell ref="C46:D46"/>
    <mergeCell ref="C48:D48"/>
    <mergeCell ref="C50:D50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EA575-AE43-49B5-81FE-AF86076318CD}">
  <dimension ref="A1:H54"/>
  <sheetViews>
    <sheetView workbookViewId="0" topLeftCell="A10">
      <selection activeCell="F53" sqref="F53"/>
    </sheetView>
  </sheetViews>
  <sheetFormatPr defaultColWidth="9.00390625" defaultRowHeight="12.75"/>
  <cols>
    <col min="2" max="2" width="11.50390625" style="0" customWidth="1"/>
    <col min="3" max="3" width="45.875" style="0" bestFit="1" customWidth="1"/>
    <col min="4" max="5" width="8.875" style="0" bestFit="1" customWidth="1"/>
    <col min="7" max="7" width="9.875" style="0" bestFit="1" customWidth="1"/>
  </cols>
  <sheetData>
    <row r="1" spans="1:8" ht="18">
      <c r="A1" s="78" t="s">
        <v>193</v>
      </c>
      <c r="B1" s="79"/>
      <c r="C1" s="79"/>
      <c r="D1" s="79"/>
      <c r="E1" s="79"/>
      <c r="F1" s="79"/>
      <c r="G1" s="79"/>
      <c r="H1" s="79"/>
    </row>
    <row r="2" spans="1:8" ht="13" thickBot="1">
      <c r="A2" s="1"/>
      <c r="B2" s="1"/>
      <c r="C2" s="1"/>
      <c r="D2" s="1"/>
      <c r="E2" s="1"/>
      <c r="F2" s="1"/>
      <c r="G2" s="1"/>
      <c r="H2" s="1"/>
    </row>
    <row r="3" spans="1:7" ht="13.5" thickBot="1">
      <c r="A3" s="73"/>
      <c r="B3" s="72" t="s">
        <v>64</v>
      </c>
      <c r="C3" s="72"/>
      <c r="D3" s="120" t="s">
        <v>65</v>
      </c>
      <c r="E3" s="121" t="s">
        <v>66</v>
      </c>
      <c r="F3" s="165" t="s">
        <v>192</v>
      </c>
      <c r="G3" s="166"/>
    </row>
    <row r="4" spans="1:7" ht="12.75">
      <c r="A4" s="117" t="s">
        <v>194</v>
      </c>
      <c r="B4" s="80" t="str">
        <f>C17</f>
        <v xml:space="preserve">SPECIFIKACE ROSTLINNÉHO MATERIÁLU  </v>
      </c>
      <c r="C4" s="1"/>
      <c r="D4" s="118">
        <f>G21</f>
        <v>0</v>
      </c>
      <c r="E4" s="119">
        <v>0</v>
      </c>
      <c r="F4" s="167"/>
      <c r="G4" s="168"/>
    </row>
    <row r="5" spans="1:7" ht="12.75">
      <c r="A5" s="117" t="s">
        <v>203</v>
      </c>
      <c r="B5" s="80" t="str">
        <f>C22</f>
        <v xml:space="preserve">SPECIFIKACE OSTATNÍ  </v>
      </c>
      <c r="C5" s="1"/>
      <c r="D5" s="118">
        <f>G33</f>
        <v>0</v>
      </c>
      <c r="E5" s="119">
        <v>0</v>
      </c>
      <c r="F5" s="174"/>
      <c r="G5" s="175"/>
    </row>
    <row r="6" spans="1:7" ht="12.75">
      <c r="A6" s="117" t="s">
        <v>228</v>
      </c>
      <c r="B6" s="80" t="str">
        <f>C34</f>
        <v xml:space="preserve">SADOVÉ ÚPRAVY   </v>
      </c>
      <c r="C6" s="1"/>
      <c r="D6" s="118">
        <f>G51</f>
        <v>0</v>
      </c>
      <c r="E6" s="119">
        <v>0</v>
      </c>
      <c r="F6" s="174"/>
      <c r="G6" s="175"/>
    </row>
    <row r="7" spans="1:7" ht="13" thickBot="1">
      <c r="A7" s="117" t="s">
        <v>263</v>
      </c>
      <c r="B7" s="80" t="str">
        <f>C52</f>
        <v>OSTATNÍ</v>
      </c>
      <c r="C7" s="1"/>
      <c r="D7" s="118">
        <f>G54</f>
        <v>0</v>
      </c>
      <c r="E7" s="119">
        <v>0</v>
      </c>
      <c r="F7" s="174"/>
      <c r="G7" s="175"/>
    </row>
    <row r="8" spans="1:7" ht="13.5" thickBot="1">
      <c r="A8" s="122"/>
      <c r="B8" s="123" t="s">
        <v>67</v>
      </c>
      <c r="C8" s="123"/>
      <c r="D8" s="124">
        <f>SUM(D4:D7)</f>
        <v>0</v>
      </c>
      <c r="E8" s="125">
        <f>SUM(E4:E7)</f>
        <v>0</v>
      </c>
      <c r="F8" s="148"/>
      <c r="G8" s="124">
        <f>SUM(D8:E8)</f>
        <v>0</v>
      </c>
    </row>
    <row r="11" spans="1:7" ht="15.5">
      <c r="A11" s="171" t="s">
        <v>35</v>
      </c>
      <c r="B11" s="171"/>
      <c r="C11" s="171"/>
      <c r="D11" s="171"/>
      <c r="E11" s="171"/>
      <c r="F11" s="171"/>
      <c r="G11" s="171"/>
    </row>
    <row r="12" spans="1:7" ht="13.5" thickBot="1">
      <c r="A12" s="81"/>
      <c r="B12" s="82"/>
      <c r="C12" s="83"/>
      <c r="D12" s="83"/>
      <c r="E12" s="84"/>
      <c r="F12" s="83"/>
      <c r="G12" s="83"/>
    </row>
    <row r="13" spans="1:7" ht="13.5" thickTop="1">
      <c r="A13" s="156" t="s">
        <v>2</v>
      </c>
      <c r="B13" s="157"/>
      <c r="C13" s="74" t="str">
        <f>CONCATENATE(cislostavby," ",nazevstavby)</f>
        <v>01 Kolumbárium dostavba - Otrokovice - Kvítkovice</v>
      </c>
      <c r="D13" s="75"/>
      <c r="E13" s="85" t="s">
        <v>36</v>
      </c>
      <c r="F13" s="86">
        <v>4</v>
      </c>
      <c r="G13" s="87"/>
    </row>
    <row r="14" spans="1:7" ht="13.5" thickBot="1">
      <c r="A14" s="158" t="s">
        <v>37</v>
      </c>
      <c r="B14" s="159"/>
      <c r="C14" s="76" t="s">
        <v>265</v>
      </c>
      <c r="D14" s="77"/>
      <c r="E14" s="160" t="s">
        <v>31</v>
      </c>
      <c r="F14" s="161"/>
      <c r="G14" s="162"/>
    </row>
    <row r="15" spans="1:7" ht="13" thickTop="1">
      <c r="A15" s="88"/>
      <c r="B15" s="81"/>
      <c r="C15" s="81"/>
      <c r="D15" s="81"/>
      <c r="E15" s="89"/>
      <c r="F15" s="81"/>
      <c r="G15" s="81"/>
    </row>
    <row r="16" spans="1:7" ht="12.75">
      <c r="A16" s="90" t="s">
        <v>38</v>
      </c>
      <c r="B16" s="91" t="s">
        <v>39</v>
      </c>
      <c r="C16" s="91" t="s">
        <v>40</v>
      </c>
      <c r="D16" s="91" t="s">
        <v>41</v>
      </c>
      <c r="E16" s="91" t="s">
        <v>42</v>
      </c>
      <c r="F16" s="91" t="s">
        <v>43</v>
      </c>
      <c r="G16" s="92" t="s">
        <v>44</v>
      </c>
    </row>
    <row r="17" spans="1:7" ht="13">
      <c r="A17" s="93" t="s">
        <v>45</v>
      </c>
      <c r="B17" s="94" t="s">
        <v>194</v>
      </c>
      <c r="C17" s="95" t="s">
        <v>195</v>
      </c>
      <c r="D17" s="96"/>
      <c r="E17" s="97"/>
      <c r="F17" s="97"/>
      <c r="G17" s="98"/>
    </row>
    <row r="18" spans="1:7" ht="12.75">
      <c r="A18" s="140">
        <v>1</v>
      </c>
      <c r="B18" s="141" t="s">
        <v>196</v>
      </c>
      <c r="C18" s="141" t="s">
        <v>197</v>
      </c>
      <c r="D18" s="141" t="s">
        <v>198</v>
      </c>
      <c r="E18" s="142">
        <v>1</v>
      </c>
      <c r="F18" s="143"/>
      <c r="G18" s="104">
        <f>E18*F18</f>
        <v>0</v>
      </c>
    </row>
    <row r="19" spans="1:7" ht="12.75">
      <c r="A19" s="140">
        <v>2</v>
      </c>
      <c r="B19" s="141" t="s">
        <v>199</v>
      </c>
      <c r="C19" s="141" t="s">
        <v>200</v>
      </c>
      <c r="D19" s="141" t="s">
        <v>198</v>
      </c>
      <c r="E19" s="142">
        <v>8</v>
      </c>
      <c r="F19" s="143"/>
      <c r="G19" s="104">
        <f aca="true" t="shared" si="0" ref="G19:G20">E19*F19</f>
        <v>0</v>
      </c>
    </row>
    <row r="20" spans="1:7" ht="12.75">
      <c r="A20" s="140">
        <v>3</v>
      </c>
      <c r="B20" s="141" t="s">
        <v>201</v>
      </c>
      <c r="C20" s="141" t="s">
        <v>202</v>
      </c>
      <c r="D20" s="141" t="s">
        <v>198</v>
      </c>
      <c r="E20" s="142">
        <v>15</v>
      </c>
      <c r="F20" s="143"/>
      <c r="G20" s="104">
        <f t="shared" si="0"/>
        <v>0</v>
      </c>
    </row>
    <row r="21" spans="1:7" ht="13">
      <c r="A21" s="110"/>
      <c r="B21" s="111" t="s">
        <v>58</v>
      </c>
      <c r="C21" s="112" t="str">
        <f>CONCATENATE(B17," ",C17)</f>
        <v xml:space="preserve">024 SPECIFIKACE ROSTLINNÉHO MATERIÁLU  </v>
      </c>
      <c r="D21" s="113"/>
      <c r="E21" s="114"/>
      <c r="F21" s="115"/>
      <c r="G21" s="116">
        <f>SUM(G17:G20)</f>
        <v>0</v>
      </c>
    </row>
    <row r="22" spans="1:7" ht="13">
      <c r="A22" s="93" t="s">
        <v>45</v>
      </c>
      <c r="B22" s="94" t="s">
        <v>203</v>
      </c>
      <c r="C22" s="95" t="s">
        <v>204</v>
      </c>
      <c r="D22" s="96"/>
      <c r="E22" s="97"/>
      <c r="F22" s="97"/>
      <c r="G22" s="98"/>
    </row>
    <row r="23" spans="1:7" ht="12.75">
      <c r="A23" s="140">
        <v>4</v>
      </c>
      <c r="B23" s="141" t="s">
        <v>205</v>
      </c>
      <c r="C23" s="141" t="s">
        <v>206</v>
      </c>
      <c r="D23" s="141" t="s">
        <v>198</v>
      </c>
      <c r="E23" s="142">
        <v>26</v>
      </c>
      <c r="F23" s="143"/>
      <c r="G23" s="104">
        <f>E23*F23</f>
        <v>0</v>
      </c>
    </row>
    <row r="24" spans="1:7" ht="12.75">
      <c r="A24" s="140">
        <v>5</v>
      </c>
      <c r="B24" s="141" t="s">
        <v>207</v>
      </c>
      <c r="C24" s="141" t="s">
        <v>208</v>
      </c>
      <c r="D24" s="141" t="s">
        <v>209</v>
      </c>
      <c r="E24" s="142">
        <v>0.25</v>
      </c>
      <c r="F24" s="143"/>
      <c r="G24" s="104">
        <f>E24*F24</f>
        <v>0</v>
      </c>
    </row>
    <row r="25" spans="1:7" ht="12.75">
      <c r="A25" s="140">
        <v>6</v>
      </c>
      <c r="B25" s="141" t="s">
        <v>210</v>
      </c>
      <c r="C25" s="141" t="s">
        <v>211</v>
      </c>
      <c r="D25" s="141" t="s">
        <v>212</v>
      </c>
      <c r="E25" s="142">
        <v>4</v>
      </c>
      <c r="F25" s="143"/>
      <c r="G25" s="104">
        <f>E25*F25</f>
        <v>0</v>
      </c>
    </row>
    <row r="26" spans="1:7" ht="12.75">
      <c r="A26" s="140">
        <v>7</v>
      </c>
      <c r="B26" s="141" t="s">
        <v>213</v>
      </c>
      <c r="C26" s="141" t="s">
        <v>214</v>
      </c>
      <c r="D26" s="141" t="s">
        <v>198</v>
      </c>
      <c r="E26" s="142">
        <v>3</v>
      </c>
      <c r="F26" s="143"/>
      <c r="G26" s="104">
        <f>E26*F26</f>
        <v>0</v>
      </c>
    </row>
    <row r="27" spans="1:7" ht="12.75">
      <c r="A27" s="140">
        <v>8</v>
      </c>
      <c r="B27" s="141" t="s">
        <v>215</v>
      </c>
      <c r="C27" s="141" t="s">
        <v>216</v>
      </c>
      <c r="D27" s="141" t="s">
        <v>217</v>
      </c>
      <c r="E27" s="142">
        <v>6</v>
      </c>
      <c r="F27" s="143"/>
      <c r="G27" s="104">
        <f>E27*F27</f>
        <v>0</v>
      </c>
    </row>
    <row r="28" spans="1:7" ht="12.75">
      <c r="A28" s="140">
        <v>9</v>
      </c>
      <c r="B28" s="141" t="s">
        <v>218</v>
      </c>
      <c r="C28" s="141" t="s">
        <v>219</v>
      </c>
      <c r="D28" s="141" t="s">
        <v>198</v>
      </c>
      <c r="E28" s="142">
        <v>3</v>
      </c>
      <c r="F28" s="143"/>
      <c r="G28" s="104">
        <f aca="true" t="shared" si="1" ref="G28:G32">E28*F28</f>
        <v>0</v>
      </c>
    </row>
    <row r="29" spans="1:7" ht="12.75">
      <c r="A29" s="140">
        <v>10</v>
      </c>
      <c r="B29" s="141" t="s">
        <v>220</v>
      </c>
      <c r="C29" s="141" t="s">
        <v>221</v>
      </c>
      <c r="D29" s="141" t="s">
        <v>217</v>
      </c>
      <c r="E29" s="142">
        <v>2</v>
      </c>
      <c r="F29" s="143"/>
      <c r="G29" s="104">
        <f t="shared" si="1"/>
        <v>0</v>
      </c>
    </row>
    <row r="30" spans="1:7" ht="12.75">
      <c r="A30" s="140">
        <v>11</v>
      </c>
      <c r="B30" s="141" t="s">
        <v>222</v>
      </c>
      <c r="C30" s="141" t="s">
        <v>223</v>
      </c>
      <c r="D30" s="141" t="s">
        <v>50</v>
      </c>
      <c r="E30" s="142">
        <v>0.6</v>
      </c>
      <c r="F30" s="143"/>
      <c r="G30" s="104">
        <f t="shared" si="1"/>
        <v>0</v>
      </c>
    </row>
    <row r="31" spans="1:7" ht="12.75">
      <c r="A31" s="140">
        <v>12</v>
      </c>
      <c r="B31" s="141" t="s">
        <v>224</v>
      </c>
      <c r="C31" s="141" t="s">
        <v>225</v>
      </c>
      <c r="D31" s="141" t="s">
        <v>198</v>
      </c>
      <c r="E31" s="142">
        <v>1</v>
      </c>
      <c r="F31" s="143"/>
      <c r="G31" s="104">
        <f t="shared" si="1"/>
        <v>0</v>
      </c>
    </row>
    <row r="32" spans="1:7" ht="12.75">
      <c r="A32" s="140">
        <v>13</v>
      </c>
      <c r="B32" s="141" t="s">
        <v>226</v>
      </c>
      <c r="C32" s="141" t="s">
        <v>227</v>
      </c>
      <c r="D32" s="141" t="s">
        <v>50</v>
      </c>
      <c r="E32" s="142">
        <v>0.11</v>
      </c>
      <c r="F32" s="143"/>
      <c r="G32" s="104">
        <f t="shared" si="1"/>
        <v>0</v>
      </c>
    </row>
    <row r="33" spans="1:7" ht="13">
      <c r="A33" s="110"/>
      <c r="B33" s="111" t="s">
        <v>58</v>
      </c>
      <c r="C33" s="112" t="str">
        <f>CONCATENATE(B22," ",C22)</f>
        <v xml:space="preserve">025 SPECIFIKACE OSTATNÍ  </v>
      </c>
      <c r="D33" s="113"/>
      <c r="E33" s="114"/>
      <c r="F33" s="115"/>
      <c r="G33" s="116">
        <f>SUM(G22:G32)</f>
        <v>0</v>
      </c>
    </row>
    <row r="34" spans="1:7" ht="13">
      <c r="A34" s="93" t="s">
        <v>45</v>
      </c>
      <c r="B34" s="94" t="s">
        <v>228</v>
      </c>
      <c r="C34" s="95" t="s">
        <v>229</v>
      </c>
      <c r="D34" s="96"/>
      <c r="E34" s="97"/>
      <c r="F34" s="97"/>
      <c r="G34" s="98"/>
    </row>
    <row r="35" spans="1:7" ht="20.5">
      <c r="A35" s="144">
        <v>14</v>
      </c>
      <c r="B35" s="145" t="s">
        <v>230</v>
      </c>
      <c r="C35" s="145" t="s">
        <v>231</v>
      </c>
      <c r="D35" s="145" t="s">
        <v>92</v>
      </c>
      <c r="E35" s="146">
        <v>6</v>
      </c>
      <c r="F35" s="147"/>
      <c r="G35" s="104">
        <f>E35*F35</f>
        <v>0</v>
      </c>
    </row>
    <row r="36" spans="1:7" ht="20.5">
      <c r="A36" s="144">
        <v>15</v>
      </c>
      <c r="B36" s="145">
        <v>181006116</v>
      </c>
      <c r="C36" s="145" t="s">
        <v>232</v>
      </c>
      <c r="D36" s="145" t="s">
        <v>92</v>
      </c>
      <c r="E36" s="146">
        <v>5</v>
      </c>
      <c r="F36" s="147"/>
      <c r="G36" s="104">
        <f>E36*F36</f>
        <v>0</v>
      </c>
    </row>
    <row r="37" spans="1:7" ht="20.5">
      <c r="A37" s="144">
        <v>16</v>
      </c>
      <c r="B37" s="145">
        <v>181006119</v>
      </c>
      <c r="C37" s="145" t="s">
        <v>233</v>
      </c>
      <c r="D37" s="145" t="s">
        <v>92</v>
      </c>
      <c r="E37" s="146">
        <v>1</v>
      </c>
      <c r="F37" s="147"/>
      <c r="G37" s="104">
        <f aca="true" t="shared" si="2" ref="G37:G50">E37*F37</f>
        <v>0</v>
      </c>
    </row>
    <row r="38" spans="1:7" ht="12.75">
      <c r="A38" s="144">
        <v>17</v>
      </c>
      <c r="B38" s="145" t="s">
        <v>234</v>
      </c>
      <c r="C38" s="145" t="s">
        <v>235</v>
      </c>
      <c r="D38" s="145" t="s">
        <v>92</v>
      </c>
      <c r="E38" s="146">
        <v>6</v>
      </c>
      <c r="F38" s="147"/>
      <c r="G38" s="104">
        <f t="shared" si="2"/>
        <v>0</v>
      </c>
    </row>
    <row r="39" spans="1:7" ht="12.75">
      <c r="A39" s="144">
        <v>18</v>
      </c>
      <c r="B39" s="145" t="s">
        <v>236</v>
      </c>
      <c r="C39" s="145" t="s">
        <v>237</v>
      </c>
      <c r="D39" s="145" t="s">
        <v>92</v>
      </c>
      <c r="E39" s="146">
        <v>6</v>
      </c>
      <c r="F39" s="147"/>
      <c r="G39" s="104">
        <f t="shared" si="2"/>
        <v>0</v>
      </c>
    </row>
    <row r="40" spans="1:7" ht="12.75">
      <c r="A40" s="144">
        <v>19</v>
      </c>
      <c r="B40" s="145" t="s">
        <v>238</v>
      </c>
      <c r="C40" s="145" t="s">
        <v>239</v>
      </c>
      <c r="D40" s="145" t="s">
        <v>92</v>
      </c>
      <c r="E40" s="146">
        <v>6</v>
      </c>
      <c r="F40" s="147"/>
      <c r="G40" s="104">
        <f t="shared" si="2"/>
        <v>0</v>
      </c>
    </row>
    <row r="41" spans="1:7" ht="20.5">
      <c r="A41" s="144">
        <v>20</v>
      </c>
      <c r="B41" s="145" t="s">
        <v>240</v>
      </c>
      <c r="C41" s="145" t="s">
        <v>241</v>
      </c>
      <c r="D41" s="145" t="s">
        <v>92</v>
      </c>
      <c r="E41" s="146">
        <v>6</v>
      </c>
      <c r="F41" s="147"/>
      <c r="G41" s="104">
        <f t="shared" si="2"/>
        <v>0</v>
      </c>
    </row>
    <row r="42" spans="1:7" ht="12.75">
      <c r="A42" s="144">
        <v>21</v>
      </c>
      <c r="B42" s="145" t="s">
        <v>242</v>
      </c>
      <c r="C42" s="145" t="s">
        <v>243</v>
      </c>
      <c r="D42" s="145" t="s">
        <v>92</v>
      </c>
      <c r="E42" s="146">
        <v>6</v>
      </c>
      <c r="F42" s="147"/>
      <c r="G42" s="104">
        <f t="shared" si="2"/>
        <v>0</v>
      </c>
    </row>
    <row r="43" spans="1:7" ht="20.5">
      <c r="A43" s="144">
        <v>22</v>
      </c>
      <c r="B43" s="145" t="s">
        <v>244</v>
      </c>
      <c r="C43" s="145" t="s">
        <v>245</v>
      </c>
      <c r="D43" s="145" t="s">
        <v>198</v>
      </c>
      <c r="E43" s="146">
        <v>23</v>
      </c>
      <c r="F43" s="147"/>
      <c r="G43" s="104">
        <f t="shared" si="2"/>
        <v>0</v>
      </c>
    </row>
    <row r="44" spans="1:7" ht="20.5">
      <c r="A44" s="144">
        <v>23</v>
      </c>
      <c r="B44" s="145" t="s">
        <v>246</v>
      </c>
      <c r="C44" s="145" t="s">
        <v>247</v>
      </c>
      <c r="D44" s="145" t="s">
        <v>198</v>
      </c>
      <c r="E44" s="146">
        <v>1</v>
      </c>
      <c r="F44" s="147"/>
      <c r="G44" s="104">
        <f t="shared" si="2"/>
        <v>0</v>
      </c>
    </row>
    <row r="45" spans="1:7" ht="20.5">
      <c r="A45" s="144">
        <v>24</v>
      </c>
      <c r="B45" s="145" t="s">
        <v>248</v>
      </c>
      <c r="C45" s="145" t="s">
        <v>249</v>
      </c>
      <c r="D45" s="145" t="s">
        <v>198</v>
      </c>
      <c r="E45" s="146">
        <v>23</v>
      </c>
      <c r="F45" s="147"/>
      <c r="G45" s="104">
        <f t="shared" si="2"/>
        <v>0</v>
      </c>
    </row>
    <row r="46" spans="1:7" ht="20.5">
      <c r="A46" s="144">
        <v>25</v>
      </c>
      <c r="B46" s="145" t="s">
        <v>250</v>
      </c>
      <c r="C46" s="145" t="s">
        <v>251</v>
      </c>
      <c r="D46" s="145" t="s">
        <v>198</v>
      </c>
      <c r="E46" s="146">
        <v>1</v>
      </c>
      <c r="F46" s="147"/>
      <c r="G46" s="104">
        <f t="shared" si="2"/>
        <v>0</v>
      </c>
    </row>
    <row r="47" spans="1:7" ht="12.75">
      <c r="A47" s="144">
        <v>26</v>
      </c>
      <c r="B47" s="145" t="s">
        <v>252</v>
      </c>
      <c r="C47" s="145" t="s">
        <v>253</v>
      </c>
      <c r="D47" s="145" t="s">
        <v>92</v>
      </c>
      <c r="E47" s="146">
        <v>6</v>
      </c>
      <c r="F47" s="147"/>
      <c r="G47" s="104">
        <f t="shared" si="2"/>
        <v>0</v>
      </c>
    </row>
    <row r="48" spans="1:7" ht="12.75">
      <c r="A48" s="144">
        <v>27</v>
      </c>
      <c r="B48" s="145" t="s">
        <v>254</v>
      </c>
      <c r="C48" s="145" t="s">
        <v>255</v>
      </c>
      <c r="D48" s="145" t="s">
        <v>198</v>
      </c>
      <c r="E48" s="146">
        <v>1</v>
      </c>
      <c r="F48" s="147"/>
      <c r="G48" s="104">
        <f t="shared" si="2"/>
        <v>0</v>
      </c>
    </row>
    <row r="49" spans="1:7" ht="12.75">
      <c r="A49" s="144">
        <v>28</v>
      </c>
      <c r="B49" s="145" t="s">
        <v>256</v>
      </c>
      <c r="C49" s="145" t="s">
        <v>257</v>
      </c>
      <c r="D49" s="145" t="s">
        <v>92</v>
      </c>
      <c r="E49" s="146">
        <v>2.4</v>
      </c>
      <c r="F49" s="147"/>
      <c r="G49" s="104">
        <f t="shared" si="2"/>
        <v>0</v>
      </c>
    </row>
    <row r="50" spans="1:7" ht="12.75">
      <c r="A50" s="144">
        <v>29</v>
      </c>
      <c r="B50" s="145" t="s">
        <v>258</v>
      </c>
      <c r="C50" s="145" t="s">
        <v>259</v>
      </c>
      <c r="D50" s="145" t="s">
        <v>50</v>
      </c>
      <c r="E50" s="146">
        <v>1</v>
      </c>
      <c r="F50" s="147"/>
      <c r="G50" s="104">
        <f t="shared" si="2"/>
        <v>0</v>
      </c>
    </row>
    <row r="51" spans="1:7" ht="13">
      <c r="A51" s="110"/>
      <c r="B51" s="111" t="s">
        <v>58</v>
      </c>
      <c r="C51" s="112" t="str">
        <f>CONCATENATE(B34," ",C34)</f>
        <v xml:space="preserve">026 SADOVÉ ÚPRAVY   </v>
      </c>
      <c r="D51" s="113"/>
      <c r="E51" s="114"/>
      <c r="F51" s="115"/>
      <c r="G51" s="116">
        <f>SUM(G34:G50)</f>
        <v>0</v>
      </c>
    </row>
    <row r="52" spans="1:7" ht="13">
      <c r="A52" s="93" t="s">
        <v>45</v>
      </c>
      <c r="B52" s="94" t="s">
        <v>263</v>
      </c>
      <c r="C52" s="95" t="s">
        <v>264</v>
      </c>
      <c r="D52" s="96"/>
      <c r="E52" s="97"/>
      <c r="F52" s="97"/>
      <c r="G52" s="98"/>
    </row>
    <row r="53" spans="1:7" ht="12.75">
      <c r="A53" s="99">
        <v>30</v>
      </c>
      <c r="B53" s="100" t="s">
        <v>261</v>
      </c>
      <c r="C53" s="145" t="s">
        <v>260</v>
      </c>
      <c r="D53" s="102" t="s">
        <v>262</v>
      </c>
      <c r="E53" s="103">
        <v>1</v>
      </c>
      <c r="F53" s="103"/>
      <c r="G53" s="104">
        <f>E53*F53</f>
        <v>0</v>
      </c>
    </row>
    <row r="54" spans="1:7" ht="13.5" thickBot="1">
      <c r="A54" s="110"/>
      <c r="B54" s="111" t="s">
        <v>58</v>
      </c>
      <c r="C54" s="112" t="str">
        <f>CONCATENATE(B52," ",C52)</f>
        <v>OTS OSTATNÍ</v>
      </c>
      <c r="D54" s="113"/>
      <c r="E54" s="114"/>
      <c r="F54" s="115"/>
      <c r="G54" s="116">
        <f>SUM(G52:G53)</f>
        <v>0</v>
      </c>
    </row>
  </sheetData>
  <mergeCells count="9">
    <mergeCell ref="A11:G11"/>
    <mergeCell ref="A13:B13"/>
    <mergeCell ref="A14:B14"/>
    <mergeCell ref="E14:G14"/>
    <mergeCell ref="F3:G3"/>
    <mergeCell ref="F4:G4"/>
    <mergeCell ref="F5:G5"/>
    <mergeCell ref="F6:G6"/>
    <mergeCell ref="F7:G7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A6C76-429C-441F-9E98-C1FE6C899470}">
  <dimension ref="A1:H18"/>
  <sheetViews>
    <sheetView workbookViewId="0" topLeftCell="A1">
      <selection activeCell="F15" sqref="F15:F17"/>
    </sheetView>
  </sheetViews>
  <sheetFormatPr defaultColWidth="9.00390625" defaultRowHeight="12.75"/>
  <cols>
    <col min="2" max="2" width="11.50390625" style="0" customWidth="1"/>
    <col min="3" max="3" width="45.875" style="0" bestFit="1" customWidth="1"/>
    <col min="4" max="5" width="8.875" style="0" bestFit="1" customWidth="1"/>
    <col min="6" max="6" width="9.25390625" style="0" bestFit="1" customWidth="1"/>
    <col min="7" max="7" width="9.875" style="0" bestFit="1" customWidth="1"/>
  </cols>
  <sheetData>
    <row r="1" spans="1:8" ht="18">
      <c r="A1" s="78" t="s">
        <v>266</v>
      </c>
      <c r="B1" s="79"/>
      <c r="C1" s="79"/>
      <c r="D1" s="79"/>
      <c r="E1" s="79"/>
      <c r="F1" s="79"/>
      <c r="G1" s="79"/>
      <c r="H1" s="79"/>
    </row>
    <row r="2" spans="1:8" ht="13" thickBot="1">
      <c r="A2" s="1"/>
      <c r="B2" s="1"/>
      <c r="C2" s="1"/>
      <c r="D2" s="1"/>
      <c r="E2" s="1"/>
      <c r="F2" s="1"/>
      <c r="G2" s="1"/>
      <c r="H2" s="1"/>
    </row>
    <row r="3" spans="1:7" ht="13.5" thickBot="1">
      <c r="A3" s="73"/>
      <c r="B3" s="72" t="s">
        <v>64</v>
      </c>
      <c r="C3" s="72"/>
      <c r="D3" s="120" t="s">
        <v>65</v>
      </c>
      <c r="E3" s="121" t="s">
        <v>66</v>
      </c>
      <c r="F3" s="165" t="s">
        <v>192</v>
      </c>
      <c r="G3" s="166"/>
    </row>
    <row r="4" spans="1:7" ht="13" thickBot="1">
      <c r="A4" s="117">
        <f>'[3]Položky'!B4</f>
        <v>0</v>
      </c>
      <c r="B4" s="80" t="str">
        <f>'[3]Položky'!C4</f>
        <v>VRN Vedlejší a ostatní náklady</v>
      </c>
      <c r="C4" s="1"/>
      <c r="D4" s="118">
        <f>G18</f>
        <v>0</v>
      </c>
      <c r="E4" s="119">
        <v>0</v>
      </c>
      <c r="F4" s="167"/>
      <c r="G4" s="168"/>
    </row>
    <row r="5" spans="1:7" ht="13.5" thickBot="1">
      <c r="A5" s="122"/>
      <c r="B5" s="123" t="s">
        <v>67</v>
      </c>
      <c r="C5" s="123"/>
      <c r="D5" s="124">
        <f>SUM(D4:D4)</f>
        <v>0</v>
      </c>
      <c r="E5" s="125">
        <f>SUM(E4:E4)</f>
        <v>0</v>
      </c>
      <c r="F5" s="148"/>
      <c r="G5" s="124">
        <f>SUM(D5:E5)</f>
        <v>0</v>
      </c>
    </row>
    <row r="8" spans="1:7" ht="15.5">
      <c r="A8" s="171" t="s">
        <v>35</v>
      </c>
      <c r="B8" s="171"/>
      <c r="C8" s="171"/>
      <c r="D8" s="171"/>
      <c r="E8" s="171"/>
      <c r="F8" s="171"/>
      <c r="G8" s="171"/>
    </row>
    <row r="9" spans="1:7" ht="13.5" thickBot="1">
      <c r="A9" s="81"/>
      <c r="B9" s="82"/>
      <c r="C9" s="83"/>
      <c r="D9" s="83"/>
      <c r="E9" s="84"/>
      <c r="F9" s="83"/>
      <c r="G9" s="83"/>
    </row>
    <row r="10" spans="1:7" ht="13.5" thickTop="1">
      <c r="A10" s="156" t="s">
        <v>2</v>
      </c>
      <c r="B10" s="157"/>
      <c r="C10" s="74" t="str">
        <f>CONCATENATE(cislostavby," ",nazevstavby)</f>
        <v>01 Kolumbárium dostavba - Otrokovice - Kvítkovice</v>
      </c>
      <c r="D10" s="75"/>
      <c r="E10" s="85" t="s">
        <v>36</v>
      </c>
      <c r="F10" s="86">
        <v>5</v>
      </c>
      <c r="G10" s="87"/>
    </row>
    <row r="11" spans="1:7" ht="13.5" thickBot="1">
      <c r="A11" s="158" t="s">
        <v>37</v>
      </c>
      <c r="B11" s="159"/>
      <c r="C11" s="76" t="s">
        <v>267</v>
      </c>
      <c r="D11" s="77"/>
      <c r="E11" s="160" t="s">
        <v>31</v>
      </c>
      <c r="F11" s="161"/>
      <c r="G11" s="162"/>
    </row>
    <row r="12" spans="1:7" ht="13" thickTop="1">
      <c r="A12" s="88"/>
      <c r="B12" s="81"/>
      <c r="C12" s="81"/>
      <c r="D12" s="81"/>
      <c r="E12" s="89"/>
      <c r="F12" s="81"/>
      <c r="G12" s="81"/>
    </row>
    <row r="13" spans="1:7" ht="12.75">
      <c r="A13" s="90" t="s">
        <v>38</v>
      </c>
      <c r="B13" s="91" t="s">
        <v>39</v>
      </c>
      <c r="C13" s="91" t="s">
        <v>40</v>
      </c>
      <c r="D13" s="91" t="s">
        <v>41</v>
      </c>
      <c r="E13" s="91" t="s">
        <v>42</v>
      </c>
      <c r="F13" s="91" t="s">
        <v>43</v>
      </c>
      <c r="G13" s="92" t="s">
        <v>44</v>
      </c>
    </row>
    <row r="14" spans="1:7" ht="13">
      <c r="A14" s="93" t="s">
        <v>45</v>
      </c>
      <c r="B14" s="94" t="s">
        <v>268</v>
      </c>
      <c r="C14" s="95" t="s">
        <v>269</v>
      </c>
      <c r="D14" s="96"/>
      <c r="E14" s="97"/>
      <c r="F14" s="97"/>
      <c r="G14" s="98"/>
    </row>
    <row r="15" spans="1:7" ht="12.75">
      <c r="A15" s="99">
        <v>1</v>
      </c>
      <c r="B15" s="100" t="s">
        <v>270</v>
      </c>
      <c r="C15" s="101" t="s">
        <v>271</v>
      </c>
      <c r="D15" s="102" t="s">
        <v>11</v>
      </c>
      <c r="E15" s="103">
        <v>1</v>
      </c>
      <c r="F15" s="103"/>
      <c r="G15" s="104">
        <f>F15*0.01</f>
        <v>0</v>
      </c>
    </row>
    <row r="16" spans="1:7" ht="12.75">
      <c r="A16" s="99">
        <v>2</v>
      </c>
      <c r="B16" s="100" t="s">
        <v>272</v>
      </c>
      <c r="C16" s="101" t="s">
        <v>273</v>
      </c>
      <c r="D16" s="102" t="s">
        <v>274</v>
      </c>
      <c r="E16" s="103">
        <v>3.5</v>
      </c>
      <c r="F16" s="103"/>
      <c r="G16" s="104">
        <f>F16*0.035</f>
        <v>0</v>
      </c>
    </row>
    <row r="17" spans="1:7" ht="12.75">
      <c r="A17" s="99">
        <v>3</v>
      </c>
      <c r="B17" s="100" t="s">
        <v>275</v>
      </c>
      <c r="C17" s="101" t="s">
        <v>276</v>
      </c>
      <c r="D17" s="102" t="s">
        <v>11</v>
      </c>
      <c r="E17" s="103">
        <v>1</v>
      </c>
      <c r="F17" s="103"/>
      <c r="G17" s="104">
        <f aca="true" t="shared" si="0" ref="G17">F17*0.01</f>
        <v>0</v>
      </c>
    </row>
    <row r="18" spans="1:7" ht="13">
      <c r="A18" s="110"/>
      <c r="B18" s="111" t="s">
        <v>58</v>
      </c>
      <c r="C18" s="112" t="str">
        <f>CONCATENATE(B14," ",C14)</f>
        <v>005 Vedlejší náklady stavby</v>
      </c>
      <c r="D18" s="113"/>
      <c r="E18" s="114"/>
      <c r="F18" s="115"/>
      <c r="G18" s="116">
        <f>SUM(G14:G17)</f>
        <v>0</v>
      </c>
    </row>
  </sheetData>
  <mergeCells count="6">
    <mergeCell ref="A8:G8"/>
    <mergeCell ref="A10:B10"/>
    <mergeCell ref="A11:B11"/>
    <mergeCell ref="E11:G11"/>
    <mergeCell ref="F3:G3"/>
    <mergeCell ref="F4:G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2017-11-22T14:44:56Z</cp:lastPrinted>
  <dcterms:created xsi:type="dcterms:W3CDTF">2011-02-11T14:26:06Z</dcterms:created>
  <dcterms:modified xsi:type="dcterms:W3CDTF">2023-04-11T08:31:38Z</dcterms:modified>
  <cp:category/>
  <cp:version/>
  <cp:contentType/>
  <cp:contentStatus/>
</cp:coreProperties>
</file>