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3ed692ed2932386/Plocha/NELL PROJEKT/2023/Otrokovice/"/>
    </mc:Choice>
  </mc:AlternateContent>
  <xr:revisionPtr revIDLastSave="0" documentId="8_{7C93179C-6E55-4980-867C-6BC274A76F9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Naklady" sheetId="12" r:id="rId4"/>
    <sheet name="2 2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Naklady'!$1:$7</definedName>
    <definedName name="_xlnm.Print_Titles" localSheetId="4">'2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Naklady'!$A$1:$Y$45</definedName>
    <definedName name="_xlnm.Print_Area" localSheetId="4">'2 2 Pol'!$A$1:$Y$127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G44" i="1"/>
  <c r="H44" i="1" s="1"/>
  <c r="I44" i="1" s="1"/>
  <c r="F44" i="1"/>
  <c r="G43" i="1"/>
  <c r="F43" i="1"/>
  <c r="G41" i="1"/>
  <c r="F41" i="1"/>
  <c r="G40" i="1"/>
  <c r="F40" i="1"/>
  <c r="H40" i="1" s="1"/>
  <c r="I40" i="1" s="1"/>
  <c r="G39" i="1"/>
  <c r="G45" i="1" s="1"/>
  <c r="G25" i="1" s="1"/>
  <c r="A25" i="1" s="1"/>
  <c r="A26" i="1" s="1"/>
  <c r="G26" i="1" s="1"/>
  <c r="F39" i="1"/>
  <c r="G126" i="13"/>
  <c r="BA107" i="13"/>
  <c r="BA77" i="13"/>
  <c r="BA75" i="13"/>
  <c r="BA73" i="13"/>
  <c r="BA55" i="13"/>
  <c r="BA37" i="13"/>
  <c r="BA24" i="13"/>
  <c r="BA19" i="13"/>
  <c r="BA13" i="13"/>
  <c r="BA10" i="13"/>
  <c r="G9" i="13"/>
  <c r="I9" i="13"/>
  <c r="K9" i="13"/>
  <c r="K8" i="13" s="1"/>
  <c r="M9" i="13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6" i="13"/>
  <c r="I16" i="13"/>
  <c r="K16" i="13"/>
  <c r="M16" i="13"/>
  <c r="O16" i="13"/>
  <c r="Q16" i="13"/>
  <c r="V16" i="13"/>
  <c r="G18" i="13"/>
  <c r="I18" i="13"/>
  <c r="K18" i="13"/>
  <c r="M18" i="13"/>
  <c r="O18" i="13"/>
  <c r="Q18" i="13"/>
  <c r="V18" i="13"/>
  <c r="G21" i="13"/>
  <c r="M21" i="13" s="1"/>
  <c r="I21" i="13"/>
  <c r="K21" i="13"/>
  <c r="O21" i="13"/>
  <c r="Q21" i="13"/>
  <c r="V21" i="13"/>
  <c r="G22" i="13"/>
  <c r="G8" i="13" s="1"/>
  <c r="I22" i="13"/>
  <c r="K22" i="13"/>
  <c r="O22" i="13"/>
  <c r="Q22" i="13"/>
  <c r="V22" i="13"/>
  <c r="G23" i="13"/>
  <c r="M23" i="13" s="1"/>
  <c r="I23" i="13"/>
  <c r="I8" i="13" s="1"/>
  <c r="K23" i="13"/>
  <c r="O23" i="13"/>
  <c r="Q23" i="13"/>
  <c r="V23" i="13"/>
  <c r="G26" i="13"/>
  <c r="M26" i="13" s="1"/>
  <c r="I26" i="13"/>
  <c r="K26" i="13"/>
  <c r="O26" i="13"/>
  <c r="Q26" i="13"/>
  <c r="V26" i="13"/>
  <c r="G29" i="13"/>
  <c r="I29" i="13"/>
  <c r="K29" i="13"/>
  <c r="M29" i="13"/>
  <c r="O29" i="13"/>
  <c r="Q29" i="13"/>
  <c r="V29" i="13"/>
  <c r="G31" i="13"/>
  <c r="I31" i="13"/>
  <c r="K31" i="13"/>
  <c r="M31" i="13"/>
  <c r="O31" i="13"/>
  <c r="Q31" i="13"/>
  <c r="V31" i="13"/>
  <c r="G33" i="13"/>
  <c r="I33" i="13"/>
  <c r="K33" i="13"/>
  <c r="M33" i="13"/>
  <c r="O33" i="13"/>
  <c r="Q33" i="13"/>
  <c r="V33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40" i="13"/>
  <c r="AF126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5" i="13"/>
  <c r="I45" i="13"/>
  <c r="K45" i="13"/>
  <c r="M45" i="13"/>
  <c r="O45" i="13"/>
  <c r="Q45" i="13"/>
  <c r="V45" i="13"/>
  <c r="G49" i="13"/>
  <c r="I49" i="13"/>
  <c r="I48" i="13" s="1"/>
  <c r="K49" i="13"/>
  <c r="M49" i="13"/>
  <c r="O49" i="13"/>
  <c r="Q49" i="13"/>
  <c r="V49" i="13"/>
  <c r="G50" i="13"/>
  <c r="G48" i="13" s="1"/>
  <c r="I50" i="13"/>
  <c r="K50" i="13"/>
  <c r="K48" i="13" s="1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4" i="13"/>
  <c r="I54" i="13"/>
  <c r="K54" i="13"/>
  <c r="M54" i="13"/>
  <c r="O54" i="13"/>
  <c r="Q54" i="13"/>
  <c r="V54" i="13"/>
  <c r="G57" i="13"/>
  <c r="I57" i="13"/>
  <c r="K57" i="13"/>
  <c r="M57" i="13"/>
  <c r="O57" i="13"/>
  <c r="O48" i="13" s="1"/>
  <c r="Q57" i="13"/>
  <c r="V57" i="13"/>
  <c r="G59" i="13"/>
  <c r="I59" i="13"/>
  <c r="K59" i="13"/>
  <c r="M59" i="13"/>
  <c r="O59" i="13"/>
  <c r="Q59" i="13"/>
  <c r="Q48" i="13" s="1"/>
  <c r="V59" i="13"/>
  <c r="G62" i="13"/>
  <c r="I62" i="13"/>
  <c r="K62" i="13"/>
  <c r="M62" i="13"/>
  <c r="O62" i="13"/>
  <c r="Q62" i="13"/>
  <c r="V62" i="13"/>
  <c r="V48" i="13" s="1"/>
  <c r="G65" i="13"/>
  <c r="I65" i="13"/>
  <c r="K65" i="13"/>
  <c r="M65" i="13"/>
  <c r="O65" i="13"/>
  <c r="Q65" i="13"/>
  <c r="V65" i="13"/>
  <c r="G68" i="13"/>
  <c r="M68" i="13" s="1"/>
  <c r="I68" i="13"/>
  <c r="K68" i="13"/>
  <c r="O68" i="13"/>
  <c r="Q68" i="13"/>
  <c r="V68" i="13"/>
  <c r="G70" i="13"/>
  <c r="M70" i="13" s="1"/>
  <c r="I70" i="13"/>
  <c r="K70" i="13"/>
  <c r="O70" i="13"/>
  <c r="Q70" i="13"/>
  <c r="V70" i="13"/>
  <c r="G71" i="13"/>
  <c r="I71" i="13"/>
  <c r="K71" i="13"/>
  <c r="G72" i="13"/>
  <c r="I72" i="13"/>
  <c r="K72" i="13"/>
  <c r="M72" i="13"/>
  <c r="M71" i="13" s="1"/>
  <c r="O72" i="13"/>
  <c r="Q72" i="13"/>
  <c r="Q71" i="13" s="1"/>
  <c r="V72" i="13"/>
  <c r="G74" i="13"/>
  <c r="I74" i="13"/>
  <c r="K74" i="13"/>
  <c r="M74" i="13"/>
  <c r="O74" i="13"/>
  <c r="O71" i="13" s="1"/>
  <c r="Q74" i="13"/>
  <c r="V74" i="13"/>
  <c r="V71" i="13" s="1"/>
  <c r="G76" i="13"/>
  <c r="I76" i="13"/>
  <c r="K76" i="13"/>
  <c r="M76" i="13"/>
  <c r="O76" i="13"/>
  <c r="Q76" i="13"/>
  <c r="V76" i="13"/>
  <c r="G79" i="13"/>
  <c r="I79" i="13"/>
  <c r="I78" i="13" s="1"/>
  <c r="K79" i="13"/>
  <c r="M79" i="13"/>
  <c r="O79" i="13"/>
  <c r="Q79" i="13"/>
  <c r="V79" i="13"/>
  <c r="G81" i="13"/>
  <c r="G78" i="13" s="1"/>
  <c r="I81" i="13"/>
  <c r="K81" i="13"/>
  <c r="K78" i="13" s="1"/>
  <c r="O81" i="13"/>
  <c r="Q81" i="13"/>
  <c r="V81" i="13"/>
  <c r="G84" i="13"/>
  <c r="M84" i="13" s="1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88" i="13"/>
  <c r="I88" i="13"/>
  <c r="K88" i="13"/>
  <c r="M88" i="13"/>
  <c r="O88" i="13"/>
  <c r="Q88" i="13"/>
  <c r="V88" i="13"/>
  <c r="G91" i="13"/>
  <c r="I91" i="13"/>
  <c r="K91" i="13"/>
  <c r="M91" i="13"/>
  <c r="O91" i="13"/>
  <c r="O78" i="13" s="1"/>
  <c r="Q91" i="13"/>
  <c r="V91" i="13"/>
  <c r="G93" i="13"/>
  <c r="I93" i="13"/>
  <c r="K93" i="13"/>
  <c r="M93" i="13"/>
  <c r="O93" i="13"/>
  <c r="Q93" i="13"/>
  <c r="Q78" i="13" s="1"/>
  <c r="V93" i="13"/>
  <c r="G95" i="13"/>
  <c r="I95" i="13"/>
  <c r="K95" i="13"/>
  <c r="M95" i="13"/>
  <c r="O95" i="13"/>
  <c r="Q95" i="13"/>
  <c r="V95" i="13"/>
  <c r="V78" i="13" s="1"/>
  <c r="G96" i="13"/>
  <c r="I96" i="13"/>
  <c r="K96" i="13"/>
  <c r="M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G100" i="13"/>
  <c r="I100" i="13"/>
  <c r="K100" i="13"/>
  <c r="M100" i="13"/>
  <c r="O100" i="13"/>
  <c r="Q100" i="13"/>
  <c r="V100" i="13"/>
  <c r="G101" i="13"/>
  <c r="I101" i="13"/>
  <c r="K101" i="13"/>
  <c r="M101" i="13"/>
  <c r="O101" i="13"/>
  <c r="Q101" i="13"/>
  <c r="V101" i="13"/>
  <c r="K102" i="13"/>
  <c r="M102" i="13"/>
  <c r="O102" i="13"/>
  <c r="Q102" i="13"/>
  <c r="G103" i="13"/>
  <c r="G102" i="13" s="1"/>
  <c r="I103" i="13"/>
  <c r="I102" i="13" s="1"/>
  <c r="K103" i="13"/>
  <c r="M103" i="13"/>
  <c r="O103" i="13"/>
  <c r="Q103" i="13"/>
  <c r="V103" i="13"/>
  <c r="V102" i="13" s="1"/>
  <c r="I105" i="13"/>
  <c r="O105" i="13"/>
  <c r="Q105" i="13"/>
  <c r="V105" i="13"/>
  <c r="G106" i="13"/>
  <c r="G105" i="13" s="1"/>
  <c r="I106" i="13"/>
  <c r="K106" i="13"/>
  <c r="K105" i="13" s="1"/>
  <c r="O106" i="13"/>
  <c r="Q106" i="13"/>
  <c r="V106" i="13"/>
  <c r="G109" i="13"/>
  <c r="M109" i="13" s="1"/>
  <c r="I109" i="13"/>
  <c r="K109" i="13"/>
  <c r="K108" i="13" s="1"/>
  <c r="O109" i="13"/>
  <c r="O108" i="13" s="1"/>
  <c r="Q109" i="13"/>
  <c r="Q108" i="13" s="1"/>
  <c r="V109" i="13"/>
  <c r="G112" i="13"/>
  <c r="I112" i="13"/>
  <c r="K112" i="13"/>
  <c r="M112" i="13"/>
  <c r="O112" i="13"/>
  <c r="Q112" i="13"/>
  <c r="V112" i="13"/>
  <c r="G113" i="13"/>
  <c r="I113" i="13"/>
  <c r="K113" i="13"/>
  <c r="M113" i="13"/>
  <c r="O113" i="13"/>
  <c r="Q113" i="13"/>
  <c r="V113" i="13"/>
  <c r="V108" i="13" s="1"/>
  <c r="G115" i="13"/>
  <c r="I115" i="13"/>
  <c r="K115" i="13"/>
  <c r="M115" i="13"/>
  <c r="O115" i="13"/>
  <c r="Q115" i="13"/>
  <c r="V115" i="13"/>
  <c r="G116" i="13"/>
  <c r="I116" i="13"/>
  <c r="K116" i="13"/>
  <c r="M116" i="13"/>
  <c r="O116" i="13"/>
  <c r="Q116" i="13"/>
  <c r="V116" i="13"/>
  <c r="G117" i="13"/>
  <c r="M117" i="13" s="1"/>
  <c r="I117" i="13"/>
  <c r="K117" i="13"/>
  <c r="O117" i="13"/>
  <c r="Q117" i="13"/>
  <c r="V117" i="13"/>
  <c r="G119" i="13"/>
  <c r="G108" i="13" s="1"/>
  <c r="I119" i="13"/>
  <c r="K119" i="13"/>
  <c r="O119" i="13"/>
  <c r="Q119" i="13"/>
  <c r="V119" i="13"/>
  <c r="G121" i="13"/>
  <c r="M121" i="13" s="1"/>
  <c r="I121" i="13"/>
  <c r="I108" i="13" s="1"/>
  <c r="K121" i="13"/>
  <c r="O121" i="13"/>
  <c r="Q121" i="13"/>
  <c r="V121" i="13"/>
  <c r="G123" i="13"/>
  <c r="M123" i="13" s="1"/>
  <c r="I123" i="13"/>
  <c r="K123" i="13"/>
  <c r="O123" i="13"/>
  <c r="Q123" i="13"/>
  <c r="V123" i="13"/>
  <c r="AE126" i="13"/>
  <c r="G44" i="12"/>
  <c r="BA42" i="12"/>
  <c r="BA39" i="12"/>
  <c r="BA37" i="12"/>
  <c r="BA36" i="12"/>
  <c r="BA34" i="12"/>
  <c r="BA32" i="12"/>
  <c r="BA22" i="12"/>
  <c r="BA19" i="12"/>
  <c r="BA18" i="12"/>
  <c r="BA15" i="12"/>
  <c r="BA13" i="12"/>
  <c r="BA11" i="12"/>
  <c r="G8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AE44" i="12"/>
  <c r="AF44" i="12"/>
  <c r="I20" i="1"/>
  <c r="I19" i="1"/>
  <c r="I18" i="1"/>
  <c r="I17" i="1"/>
  <c r="I16" i="1"/>
  <c r="I65" i="1"/>
  <c r="J57" i="1" s="1"/>
  <c r="F45" i="1"/>
  <c r="H43" i="1"/>
  <c r="I43" i="1" s="1"/>
  <c r="H42" i="1"/>
  <c r="H41" i="1"/>
  <c r="I41" i="1" s="1"/>
  <c r="H39" i="1"/>
  <c r="H45" i="1" s="1"/>
  <c r="J28" i="1"/>
  <c r="J26" i="1"/>
  <c r="G38" i="1"/>
  <c r="F38" i="1"/>
  <c r="J23" i="1"/>
  <c r="J24" i="1"/>
  <c r="J25" i="1"/>
  <c r="J27" i="1"/>
  <c r="E24" i="1"/>
  <c r="E26" i="1"/>
  <c r="J59" i="1" l="1"/>
  <c r="J63" i="1"/>
  <c r="J64" i="1"/>
  <c r="J62" i="1"/>
  <c r="J58" i="1"/>
  <c r="J61" i="1"/>
  <c r="J60" i="1"/>
  <c r="G28" i="1"/>
  <c r="G23" i="1"/>
  <c r="M119" i="13"/>
  <c r="M108" i="13" s="1"/>
  <c r="M106" i="13"/>
  <c r="M105" i="13" s="1"/>
  <c r="M81" i="13"/>
  <c r="M78" i="13" s="1"/>
  <c r="M50" i="13"/>
  <c r="M48" i="13" s="1"/>
  <c r="M22" i="13"/>
  <c r="M8" i="13" s="1"/>
  <c r="M40" i="13"/>
  <c r="M8" i="12"/>
  <c r="I21" i="1"/>
  <c r="I39" i="1"/>
  <c r="I45" i="1" s="1"/>
  <c r="J65" i="1" l="1"/>
  <c r="A23" i="1"/>
  <c r="A24" i="1" s="1"/>
  <c r="G24" i="1" s="1"/>
  <c r="A27" i="1" s="1"/>
  <c r="A29" i="1" s="1"/>
  <c r="G29" i="1" s="1"/>
  <c r="G27" i="1" s="1"/>
  <c r="J39" i="1"/>
  <c r="J45" i="1" s="1"/>
  <c r="J41" i="1"/>
  <c r="J44" i="1"/>
  <c r="J40" i="1"/>
  <c r="J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Kuchař</author>
  </authors>
  <commentList>
    <comment ref="S6" authorId="0" shapeId="0" xr:uid="{96381993-7DF2-4D06-A849-4A8A00C1416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C360927-0435-437C-9671-8B7C1FFF22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Kuchař</author>
  </authors>
  <commentList>
    <comment ref="S6" authorId="0" shapeId="0" xr:uid="{E7EBE617-65AD-4330-ADEC-65AE9730997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4CB553-7A40-475F-8E0E-207D572028C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<sst xmlns="http://schemas.openxmlformats.org/spreadsheetml/2006/main" count="997" uniqueCount="355">
  <si>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</si>
  <si>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</si>
  <si>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</si>
  <si>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</si>
  <si>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</si>
  <si>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</si>
  <si>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</si>
  <si>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</si>
  <si>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</si>
  <si>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</si>
  <si>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</si>
  <si>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</si>
  <si>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</si>
  <si>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</si>
  <si>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</si>
  <si>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</si>
  <si>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</si>
  <si>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</si>
  <si>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</si>
  <si>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</si>
  <si>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</si>
  <si>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</si>
  <si>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</si>
  <si>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</si>
  <si>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</si>
  <si>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</si>
  <si>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</si>
  <si>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</si>
  <si>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</si>
  <si>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</si>
  <si>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</si>
  <si>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</si>
  <si>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</si>
  <si>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</si>
  <si>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</si>
  <si>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</si>
  <si>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</si>
  <si>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</si>
  <si>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</si>
  <si>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</si>
  <si>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</si>
  <si>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</si>
  <si>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</si>
  <si>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Karel Kuchař</t>
  </si>
  <si>
    <t>85_5</t>
  </si>
  <si>
    <t>VÝSTAVBA PARKOVACÍCH STÁNÍ A CHODNÍKŮ, OTROKOVICE - KVÍTKOVICE, II.etapa</t>
  </si>
  <si>
    <t>NELL PROJEKT s.r.o.</t>
  </si>
  <si>
    <t>Zarámí 428</t>
  </si>
  <si>
    <t>Zlín</t>
  </si>
  <si>
    <t>76001</t>
  </si>
  <si>
    <t>29209081</t>
  </si>
  <si>
    <t>CZ29209081</t>
  </si>
  <si>
    <t>Stavba</t>
  </si>
  <si>
    <t>Ostatní a vedlejší náklady</t>
  </si>
  <si>
    <t>1</t>
  </si>
  <si>
    <t>Vedlejší rozpočtové náklady</t>
  </si>
  <si>
    <t>Stavební objekt</t>
  </si>
  <si>
    <t>2</t>
  </si>
  <si>
    <t>VÝSTAVBA PARKOVACÍCH STÁNÍ A CHODNÍKŮ, OTROKOVICE - KVÍTKOVICE</t>
  </si>
  <si>
    <t>SO 101 - PARKOVIŠTĚ, CHODNÍKY - II. etapa - parkoviště před č.p. 1535,1536</t>
  </si>
  <si>
    <t>Celkem za stavbu</t>
  </si>
  <si>
    <t>CZK</t>
  </si>
  <si>
    <t>#POPS</t>
  </si>
  <si>
    <t>Popis stavby: 85_5 - VÝSTAVBA PARKOVACÍCH STÁNÍ A CHODNÍKŮ, OTROKOVICE - KVÍTKOVICE, II.etapa</t>
  </si>
  <si>
    <t>#POPO</t>
  </si>
  <si>
    <t>Popis objektu: 1 - Vedlejší rozpočtové náklady</t>
  </si>
  <si>
    <t>#POPR</t>
  </si>
  <si>
    <t>Popis rozpočtu: 1 - Vedlejší rozpočtové náklady</t>
  </si>
  <si>
    <t>Popis objektu: 2 - VÝSTAVBA PARKOVACÍCH STÁNÍ A CHODNÍKŮ, OTROKOVICE - KVÍTKOVICE</t>
  </si>
  <si>
    <t>Popis rozpočtu: 2 - SO 101 - PARKOVIŠTĚ, CHODNÍKY - II. etapa - parkoviště před č.p. 1535,1536</t>
  </si>
  <si>
    <t>Rekapitulace dílů</t>
  </si>
  <si>
    <t>Typ dílu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</si>
  <si>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</si>
  <si>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</si>
  <si>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</si>
  <si>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</si>
  <si>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</si>
  <si>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</si>
  <si>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</si>
  <si>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</si>
  <si>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</si>
  <si>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</si>
  <si>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</si>
  <si>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</si>
  <si>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</si>
  <si>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</si>
  <si>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</si>
  <si>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</si>
  <si>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</si>
  <si>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</si>
  <si>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</si>
  <si>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</si>
  <si>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</si>
  <si>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</si>
  <si>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</si>
  <si>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</si>
  <si>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</si>
  <si>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</si>
  <si>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</si>
  <si>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</si>
  <si>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</si>
  <si>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</si>
  <si>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</si>
  <si>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</si>
  <si>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</si>
  <si>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</si>
  <si>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</si>
  <si>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</si>
  <si>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</si>
  <si>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</si>
  <si>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</si>
  <si>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</si>
  <si>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</si>
  <si>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</si>
  <si>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</si>
  <si>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</si>
  <si>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</si>
  <si>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</si>
  <si>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</si>
  <si>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</si>
  <si>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23/ I</t>
  </si>
  <si>
    <t>Indiv</t>
  </si>
  <si>
    <t>VRN</t>
  </si>
  <si>
    <t>Běžná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</si>
  <si>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</si>
  <si>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</si>
  <si>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</si>
  <si>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</si>
  <si>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</si>
  <si>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</si>
  <si>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005241020R</t>
  </si>
  <si>
    <t xml:space="preserve">Geodetické zaměření skutečného provedení  </t>
  </si>
  <si>
    <t>- náklady na provedení skutečného zaměření stavby v rozsahu nezbytném pro zápis změny do katastru nemovitostí.</t>
  </si>
  <si>
    <t>R4</t>
  </si>
  <si>
    <t>Úklid staveniště před protokolárním předáním a převzetím díla</t>
  </si>
  <si>
    <t>soubor</t>
  </si>
  <si>
    <t>Vlastní</t>
  </si>
  <si>
    <t>Práce</t>
  </si>
  <si>
    <t>POL1_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</si>
  <si>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</si>
  <si>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</si>
  <si>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</si>
  <si>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- 3x vyhotovení - dokumentace v listinné a 2x na CD vdigitální podobě v souladu se stavebním zákonem a provádějícími předpisy, zakreslení změn PD, vč. revizí, prohlášení o shodě apod.</t>
  </si>
  <si>
    <t>- 6x vyhotovéní - geometrický plán pro výkup pozemků - dokumentace v listinné a digitální podobě</t>
  </si>
  <si>
    <t>00523  R</t>
  </si>
  <si>
    <t>Zkoušky a revize</t>
  </si>
  <si>
    <t>Náklady zhotovitele, související s prováděním zkoušek a revizí předepsaných technickými normami, TP nebo objednatelem a které jsou pro provedení díla nezbytné.</t>
  </si>
  <si>
    <t>Např.:</t>
  </si>
  <si>
    <t>ČSN 72 1006 - Kontrola zhutnění zemin a sypanin</t>
  </si>
  <si>
    <t>ČSN 73 6175 - Měření a hodnocení nerovnosti povrchů vozovek</t>
  </si>
  <si>
    <t>ČSN 73 6192 - Rázové zatěžovací zkoušky vozovek a podloží</t>
  </si>
  <si>
    <t>ČSN EN 1610 - Provádění stok a kanalizačních přípojek a jejich zkoušení</t>
  </si>
  <si>
    <t>TKP 18 Beton pro konstrukce</t>
  </si>
  <si>
    <t>ČSN  EN 206  Beton</t>
  </si>
  <si>
    <t>atd.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</si>
  <si>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</si>
  <si>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</si>
  <si>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</si>
  <si>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</si>
  <si>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</si>
  <si>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</si>
  <si>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R</t>
  </si>
  <si>
    <t>Fotodokumentace stavby</t>
  </si>
  <si>
    <t>Fotodokumentace stavby před zahájením stavby, v průběhu výstavby a po stavbě. Zařazení fotek do fotoalba v časové posloupnosti a popisem činnosti a číslem objektů v listinné a digitální podobě.</t>
  </si>
  <si>
    <t>Zhotovitel zaznamená průběh prací. Fotky budou dokládat postup prací po jednotlivých dnech a fakturovaných položkách, nasazení jednotlivých mechanizmů, prováděných zkouškách, bude předáno na CD s popisem po jednotlivých dnech.</t>
  </si>
  <si>
    <t>005121 R</t>
  </si>
  <si>
    <t>Zařízení staveniště</t>
  </si>
  <si>
    <t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t>
  </si>
  <si>
    <t>R1</t>
  </si>
  <si>
    <t>Kompletační a koordinační činnost</t>
  </si>
  <si>
    <t>R3</t>
  </si>
  <si>
    <t>Uvedení všech povrchů dotčených stavbou do původního stavu</t>
  </si>
  <si>
    <t>Uvedení všech povrchů dotčených stavbou do původního stavu (komunikace, chodníky zeleň, příkopy, propustky), včetně opravy, údržby a průběžného čištění, kropení komunikací užívaných v průběhu stavby</t>
  </si>
  <si>
    <t>SUM</t>
  </si>
  <si>
    <t>Geodetické zaměření rohů stavby, stabilizace bodů a sestavení laviček.</t>
  </si>
  <si>
    <t>END</t>
  </si>
  <si>
    <t>Položkový soupis prací a dodávek</t>
  </si>
  <si>
    <t>113202111R00</t>
  </si>
  <si>
    <t>Vytrhání obrub z krajníků nebo obrubníků stojatých</t>
  </si>
  <si>
    <t>m</t>
  </si>
  <si>
    <t>822-1</t>
  </si>
  <si>
    <t>RTS 22/ I</t>
  </si>
  <si>
    <t>s vybouráním lože, s přemístěním hmot na skládku na vzdálenost do 3 m nebo naložením na dopravní prostředek</t>
  </si>
  <si>
    <t>SPI</t>
  </si>
  <si>
    <t>betonových : 45</t>
  </si>
  <si>
    <t>VV</t>
  </si>
  <si>
    <t>122202202R00</t>
  </si>
  <si>
    <t>Odkopávky a prokopávky pro silnice v hornině 3 přes 100 do 1 000 m3</t>
  </si>
  <si>
    <t>m3</t>
  </si>
  <si>
    <t>800-1</t>
  </si>
  <si>
    <t>s přemístěním výkopku v příčných profilech na vzdálenost do 15 m nebo s naložením na dopravní prostředek.</t>
  </si>
  <si>
    <t>sanace : 229,2*0,3</t>
  </si>
  <si>
    <t>parkoviště : 229,2*0,5</t>
  </si>
  <si>
    <t>167101102R00</t>
  </si>
  <si>
    <t>Nakládání, skládání, překládání neulehlého výkopku nakládání výkopku přes 100 m3, z horniny 1 až 4</t>
  </si>
  <si>
    <t>183,36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</si>
  <si>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</si>
  <si>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</si>
  <si>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</si>
  <si>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171201201R00</t>
  </si>
  <si>
    <t>Uložení sypaniny na dočasnou skládku tak, že na 1 m2 plochy připadá přes 2 m3 výkopku nebo ornice</t>
  </si>
  <si>
    <t>199000002R00</t>
  </si>
  <si>
    <t>Poplatky za skládku horniny 1- 4</t>
  </si>
  <si>
    <t>113151314R00</t>
  </si>
  <si>
    <t>Odstranění podkladu, krytu frézováním povrch živičný, plochy přes 500 m2 na jednom objektu nebo při provádění pruhu šířky přes  750 mm s překážkami v trase, tloušťky 50 mm</t>
  </si>
  <si>
    <t>m2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</si>
  <si>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</si>
  <si>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Plocha ze situace : 43</t>
  </si>
  <si>
    <t>171101121R00</t>
  </si>
  <si>
    <t>Uložení sypaniny do násypů zhutněných z hornin nesoudržných  kamenitých</t>
  </si>
  <si>
    <t>s rozprostřením sypaniny ve vrstvách a s hrubým urovnáním,</t>
  </si>
  <si>
    <t>sanace v případě neúnosného podloží : 229,2*0,3</t>
  </si>
  <si>
    <t>583417034R1</t>
  </si>
  <si>
    <t>Kamenivo drcené frakce  0/150 Zlínský kraj</t>
  </si>
  <si>
    <t>t</t>
  </si>
  <si>
    <t>Kalkul</t>
  </si>
  <si>
    <t>Specifikace</t>
  </si>
  <si>
    <t>POL3_</t>
  </si>
  <si>
    <t>68,76*2,2</t>
  </si>
  <si>
    <t>568111111R00</t>
  </si>
  <si>
    <t>Vyztužení podkladní vrstvy z geotextilie, sklon povrchu do 1:5, role šířky 3 m</t>
  </si>
  <si>
    <t>229,2</t>
  </si>
  <si>
    <t>67352024R</t>
  </si>
  <si>
    <t>geotextilie PP; funkce separační, ochranná, výztužná, filtrační; plošná hmotnost 215 g/m2; tl. při 2 kPa 1,00 mm</t>
  </si>
  <si>
    <t>SPCM</t>
  </si>
  <si>
    <t>229,2*1,2</t>
  </si>
  <si>
    <t>182001111R00</t>
  </si>
  <si>
    <t>Plošná úprava terénu, nerovnosti do 10 cm v rovině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</si>
  <si>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</si>
  <si>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</si>
  <si>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</si>
  <si>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>10364200R</t>
  </si>
  <si>
    <t>ornice pro pozemkové úpravy</t>
  </si>
  <si>
    <t>RTS 22/ II</t>
  </si>
  <si>
    <t>60*0,1</t>
  </si>
  <si>
    <t>180401211R00</t>
  </si>
  <si>
    <t>Založení trávníku lučního výsevem v rovině</t>
  </si>
  <si>
    <t>183403153R00</t>
  </si>
  <si>
    <t>Obdělávání půdy hrabáním, v rovině nebo na svahu 1:5</t>
  </si>
  <si>
    <t>823-1</t>
  </si>
  <si>
    <t>183403114R00</t>
  </si>
  <si>
    <t>Obdělávání půdy kultivátorováním, v rovině nebo na svahu 1:5</t>
  </si>
  <si>
    <t>00572473R</t>
  </si>
  <si>
    <t>směs travní luční,sušší a vlhčí podm.</t>
  </si>
  <si>
    <t>kg</t>
  </si>
  <si>
    <t>60*0,025</t>
  </si>
  <si>
    <t>181101102R00</t>
  </si>
  <si>
    <t>Úprava pláně v zářezech v hornině 1 až 4, se zhutněním</t>
  </si>
  <si>
    <t>vyrovnáním výškových rozdílů, ploch vodorovných a ploch do sklonu 1 : 5.</t>
  </si>
  <si>
    <t>596291113R00</t>
  </si>
  <si>
    <t>Řezání zámkové dlažby tloušťky 80 mm</t>
  </si>
  <si>
    <t>59217480R</t>
  </si>
  <si>
    <t>obrubník silniční přechodový levý; materiál beton; l = 1000,0 mm; š = 150,0 mm; výškový rozsah h = 150 až 250 mm; barva šedá</t>
  </si>
  <si>
    <t>kus</t>
  </si>
  <si>
    <t>59217481R</t>
  </si>
  <si>
    <t>obrubník silniční přechodový pravý; materiál beton; l = 1000,0 mm; š = 150,0 mm; výškový rozsah h = 150 až 250 mm; barva šedá</t>
  </si>
  <si>
    <t>59217010R</t>
  </si>
  <si>
    <t>obrubník silniční materiál beton; l = 1000,0 mm; š = 150,0 mm; h = 250,0 mm; barva přírodní</t>
  </si>
  <si>
    <t>95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</si>
  <si>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</si>
  <si>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</si>
  <si>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</si>
  <si>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Plocha ze Situace : 191</t>
  </si>
  <si>
    <t>59248202R</t>
  </si>
  <si>
    <t>dlažba betonová zámková, drenážní; povrch hladký; šedá; l = 240 mm; š = 135 mm; tl. 80,0 mm</t>
  </si>
  <si>
    <t>191*1,05</t>
  </si>
  <si>
    <t>564731111R00</t>
  </si>
  <si>
    <t>Podklad nebo kryt z kameniva hrubého drceného tloušťka po zhutnění 100 mm</t>
  </si>
  <si>
    <t>velikost 32 - 63 mm s rozprostřením a zhutněním</t>
  </si>
  <si>
    <t>564761111R00</t>
  </si>
  <si>
    <t>Podklad nebo kryt z kameniva hrubého drceného tloušťka po zhutnění 200 mm</t>
  </si>
  <si>
    <t>191*1,2</t>
  </si>
  <si>
    <t>564231111R00</t>
  </si>
  <si>
    <t>Podklad nebo podsyp ze štěrkopísku tloušťka po zhutnění 100 mm</t>
  </si>
  <si>
    <t>s rozprostřením, vlhčením a zhutněním</t>
  </si>
  <si>
    <t>577141212R00</t>
  </si>
  <si>
    <t>Beton asfaltový s rozprostřením a zhutněním v pruhu šířky do 3 m, ACO 8 nebo ACO 11 nebo ACO 16, tloušťky 50 mm, plochy přes 1000 m2</t>
  </si>
  <si>
    <t>ACO 11, plocha ze situace : 43</t>
  </si>
  <si>
    <t>573231111R00</t>
  </si>
  <si>
    <t>Postřik živičný spojovací bez posypu kamenivem ze silniční emulze, v množství od 0,5 do 0,7 kg/m2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</si>
  <si>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</si>
  <si>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</si>
  <si>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</si>
  <si>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899431111R00</t>
  </si>
  <si>
    <t>Výšková úprava uličního vstupu nebo vpustě do 20 cm zvýšením krytu šoupěte</t>
  </si>
  <si>
    <t>899231111R00</t>
  </si>
  <si>
    <t>Výšková úprava uličního vstupu nebo vpustě do 20 cm zvýšením mříže</t>
  </si>
  <si>
    <t>9178621111R0T00</t>
  </si>
  <si>
    <t>Osazení stojat. obrub.bet. s opěrou,lože z C 20/25</t>
  </si>
  <si>
    <t>97</t>
  </si>
  <si>
    <t>919735112R00</t>
  </si>
  <si>
    <t>Řezání stávajících krytů nebo podkladů živičných, hloubky přes 50 do 100 mm</t>
  </si>
  <si>
    <t>včetně spotřeby vody</t>
  </si>
  <si>
    <t>45+45</t>
  </si>
  <si>
    <t>919721211R00</t>
  </si>
  <si>
    <t>Dilatační spáry vkládané vyplněné asfaltovou zálivkou</t>
  </si>
  <si>
    <t>v cementobetonovém krytu s odstraněním vložek, s vyčištěním a vyplněním spár</t>
  </si>
  <si>
    <t>915721121R00</t>
  </si>
  <si>
    <t>Vodorovné značení krytů plastem nehlučné, stopčar, zeber, stínů, šipek, nápisů, přechodů apod.</t>
  </si>
  <si>
    <t>V10b : 13*0,125*5</t>
  </si>
  <si>
    <t>915791112R00</t>
  </si>
  <si>
    <t xml:space="preserve">Předznačení pro vodorovné značení pro stopčáry, zebry,stíny, šipky, nápisy, přechody </t>
  </si>
  <si>
    <t>R-položka</t>
  </si>
  <si>
    <t>POL12_1</t>
  </si>
  <si>
    <t>stříkané barvou nebo prováděné z nátěrových hmot</t>
  </si>
  <si>
    <t>13*0,125*5</t>
  </si>
  <si>
    <t>914001125R00</t>
  </si>
  <si>
    <t xml:space="preserve">Osazení a montáž svislých dopravních značek značka, na sloupek,sloup, konzolu nebo objekt,  </t>
  </si>
  <si>
    <t>3</t>
  </si>
  <si>
    <t>914001111R00</t>
  </si>
  <si>
    <t xml:space="preserve">Osazení a montáž svislých dopravních značek sloupek, do betonového základu,  </t>
  </si>
  <si>
    <t>404459502R</t>
  </si>
  <si>
    <t>příslušenství k dopr.značení sloupek Fe 60 pozinkovaný, délka 2500 mm</t>
  </si>
  <si>
    <t>404459516R</t>
  </si>
  <si>
    <t>příslušenství k dopr.značení kotevní patka pr.60 kompletní, čtyřkotevní včetně šroubů a krytek</t>
  </si>
  <si>
    <t>404459534R</t>
  </si>
  <si>
    <t>příslušenství k dopr.značení upínací svorka na sloupek pr. 60 nebo 70 mm, včetně spojovacího materiálu</t>
  </si>
  <si>
    <t>404459540R</t>
  </si>
  <si>
    <t>příslušenství k dopr.značení plastové víčko na sloupek pr. 60 mm</t>
  </si>
  <si>
    <t>40445050.AR</t>
  </si>
  <si>
    <t>značka dopravní silniční svislá; informativní provozní IP11-IP13; tvar obdélník svislý; 500x700 mm; štít z pozink.plechu s dvoj.ohybem,retroref.folie I.tř.; záruka 7 let</t>
  </si>
  <si>
    <t>40445023.AR</t>
  </si>
  <si>
    <t>značka dopravní silniční svislá; zákazová B1-B34; tvar kruh; 700 mm; štít z pozink.plechu s dvoj.ohybem,retroref.folie I.tř.; záruka 7 let</t>
  </si>
  <si>
    <t>40445159.AR</t>
  </si>
  <si>
    <t>značka dopravní silniční svislá; dodatková tabule E8; tvar obdélník; 500x150 mm; štít z pozink.plechu s dvoj.ohybem,retroref.folie I.tř.; záruka 7 let</t>
  </si>
  <si>
    <t>938908411R00</t>
  </si>
  <si>
    <t>Očištění povrchu saponátovým roztokem saponátovým roztokem</t>
  </si>
  <si>
    <t>povrchu živičného, betonového nebo dlážděného</t>
  </si>
  <si>
    <t>966006132R00</t>
  </si>
  <si>
    <t>Odstranění značek pro staničení nebo dopravních značek dopravních nebo orientačních  s betonovými patkami</t>
  </si>
  <si>
    <t>s uložením hmot na skládku na vzdálenost do 3 m nebo s naložením na dopravní prostředek, se zásypem jam a jeho zhutněním</t>
  </si>
  <si>
    <t>979087212R00</t>
  </si>
  <si>
    <t>Nakládání na dopravní prostředky suti</t>
  </si>
  <si>
    <t>pro vodorovnou dopravu</t>
  </si>
  <si>
    <t>4,95+6,75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</si>
  <si>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</si>
  <si>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</si>
  <si>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</si>
  <si>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</si>
  <si>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11,7*9</t>
  </si>
  <si>
    <t>979093111R00</t>
  </si>
  <si>
    <t>Uložení suti na skládku bez zhutnění</t>
  </si>
  <si>
    <t>979990112R00</t>
  </si>
  <si>
    <t xml:space="preserve">Poplatek za skládku obalovaný asfalt </t>
  </si>
  <si>
    <t>801-3</t>
  </si>
  <si>
    <t>979990103R00</t>
  </si>
  <si>
    <t>Poplatek za skládku beton do 30x30 cm</t>
  </si>
  <si>
    <t>beton, kamenivo</t>
  </si>
  <si>
    <t>998222011R00</t>
  </si>
  <si>
    <t>Přesun hmot pozemních komunikací, kryt z kameniva jakékoliv délky objektu</t>
  </si>
  <si>
    <t>vodorovně do 200 m</t>
  </si>
  <si>
    <t>998223011R00</t>
  </si>
  <si>
    <t>Přesun hmot pozemních komunikací, kryt dlážděný jakékoliv délky objektu</t>
  </si>
  <si>
    <t>998225111R00</t>
  </si>
  <si>
    <t>Přesun hmot komunikací a letišť, kryt živičný jakékoliv délky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</si>
</sst>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kNl6OPccXNQMd4567rElAEMa8hMn1x08wSHr5v5hZVa1HTScuhmXkvA20qNFWo2e+yWS50Jjq6/1mqqyywly5Q==" saltValue="KbN2i+6Jl8vCenWz8w1OU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9" t="s">
        <v>22</v>
      </c>
      <c r="C2" s="110"/>
      <c r="D2" s="111" t="s">
        <v>44</v>
      </c>
      <c r="E2" s="112" t="s">
        <v>45</v>
      </c>
      <c r="F2" s="113"/>
      <c r="G2" s="113"/>
      <c r="H2" s="113"/>
      <c r="I2" s="113"/>
      <c r="J2" s="114"/>
      <c r="O2" s="1"/>
    </row>
    <row r="3" spans="1:15" ht="27" hidden="1" customHeight="1" x14ac:dyDescent="0.2">
      <c r="A3" s="2"/>
      <c r="B3" s="115"/>
      <c r="C3" s="110"/>
      <c r="D3" s="116"/>
      <c r="E3" s="117"/>
      <c r="F3" s="118"/>
      <c r="G3" s="118"/>
      <c r="H3" s="118"/>
      <c r="I3" s="118"/>
      <c r="J3" s="119"/>
    </row>
    <row r="4" spans="1:15" ht="23.25" customHeight="1" x14ac:dyDescent="0.2">
      <c r="A4" s="2"/>
      <c r="B4" s="120"/>
      <c r="C4" s="121"/>
      <c r="D4" s="122"/>
      <c r="E4" s="123"/>
      <c r="F4" s="123"/>
      <c r="G4" s="123"/>
      <c r="H4" s="123"/>
      <c r="I4" s="123"/>
      <c r="J4" s="124"/>
    </row>
    <row r="5" spans="1:15" ht="24" customHeight="1" x14ac:dyDescent="0.2">
      <c r="A5" s="2"/>
      <c r="B5" s="31" t="s">
        <v>42</v>
      </c>
      <c r="D5" s="90"/>
      <c r="E5" s="91"/>
      <c r="F5" s="91"/>
      <c r="G5" s="91"/>
      <c r="H5" s="18" t="s">
        <v>40</v>
      </c>
      <c r="I5" s="22"/>
      <c r="J5" s="8"/>
    </row>
    <row r="6" spans="1:15" ht="15.75" customHeight="1" x14ac:dyDescent="0.2">
      <c r="A6" s="2"/>
      <c r="B6" s="28"/>
      <c r="C6" s="54"/>
      <c r="D6" s="84"/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5"/>
      <c r="D7" s="52"/>
      <c r="E7" s="93"/>
      <c r="F7" s="94"/>
      <c r="G7" s="9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5" t="s">
        <v>46</v>
      </c>
      <c r="H8" s="18" t="s">
        <v>40</v>
      </c>
      <c r="I8" s="128" t="s">
        <v>50</v>
      </c>
      <c r="J8" s="8"/>
    </row>
    <row r="9" spans="1:15" ht="15.75" hidden="1" customHeight="1" x14ac:dyDescent="0.2">
      <c r="A9" s="2"/>
      <c r="B9" s="2"/>
      <c r="D9" s="125" t="s">
        <v>47</v>
      </c>
      <c r="H9" s="18" t="s">
        <v>34</v>
      </c>
      <c r="I9" s="128" t="s">
        <v>51</v>
      </c>
      <c r="J9" s="8"/>
    </row>
    <row r="10" spans="1:15" ht="15.75" hidden="1" customHeight="1" x14ac:dyDescent="0.2">
      <c r="A10" s="2"/>
      <c r="B10" s="35"/>
      <c r="C10" s="55"/>
      <c r="D10" s="127" t="s">
        <v>49</v>
      </c>
      <c r="E10" s="126" t="s">
        <v>48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4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5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6"/>
      <c r="D14" s="57" t="s">
        <v>43</v>
      </c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3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2">
      <c r="A16" s="196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SUMIF(F57:F64,A16,I57:I64)+SUMIF(F57:F64,"PSU",I57:I64)</f>
        <v>0</v>
      </c>
      <c r="J16" s="83"/>
    </row>
    <row r="17" spans="1:10" ht="23.25" customHeight="1" x14ac:dyDescent="0.2">
      <c r="A17" s="196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SUMIF(F57:F64,A17,I57:I64)</f>
        <v>0</v>
      </c>
      <c r="J17" s="83"/>
    </row>
    <row r="18" spans="1:10" ht="23.25" customHeight="1" x14ac:dyDescent="0.2">
      <c r="A18" s="196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SUMIF(F57:F64,A18,I57:I64)</f>
        <v>0</v>
      </c>
      <c r="J18" s="83"/>
    </row>
    <row r="19" spans="1:10" ht="23.25" customHeight="1" x14ac:dyDescent="0.2">
      <c r="A19" s="196" t="s">
        <v>85</v>
      </c>
      <c r="B19" s="38" t="s">
        <v>27</v>
      </c>
      <c r="C19" s="60"/>
      <c r="D19" s="61"/>
      <c r="E19" s="81"/>
      <c r="F19" s="82"/>
      <c r="G19" s="81"/>
      <c r="H19" s="82"/>
      <c r="I19" s="81">
        <f>SUMIF(F57:F64,A19,I57:I64)</f>
        <v>0</v>
      </c>
      <c r="J19" s="83"/>
    </row>
    <row r="20" spans="1:10" ht="23.25" customHeight="1" x14ac:dyDescent="0.2">
      <c r="A20" s="196" t="s">
        <v>86</v>
      </c>
      <c r="B20" s="38" t="s">
        <v>28</v>
      </c>
      <c r="C20" s="60"/>
      <c r="D20" s="61"/>
      <c r="E20" s="81"/>
      <c r="F20" s="82"/>
      <c r="G20" s="81"/>
      <c r="H20" s="82"/>
      <c r="I20" s="81">
        <f>SUMIF(F57:F64,A20,I57:I64)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8"/>
      <c r="F21" s="89"/>
      <c r="G21" s="88"/>
      <c r="H21" s="89"/>
      <c r="I21" s="88">
        <f>SUM(I16:J20)</f>
        <v>0</v>
      </c>
      <c r="J21" s="100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8">
        <f>ZakladDPHSniVypocet</f>
        <v>0</v>
      </c>
      <c r="H23" s="99"/>
      <c r="I23" s="9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6">
        <f>IF(A24&gt;50, ROUNDUP(A23, 0), ROUNDDOWN(A23, 0))</f>
        <v>0</v>
      </c>
      <c r="H24" s="97"/>
      <c r="I24" s="9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8">
        <f>ZakladDPHZaklVypocet</f>
        <v>0</v>
      </c>
      <c r="H25" s="99"/>
      <c r="I25" s="9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3"/>
      <c r="E26" s="67">
        <f>SazbaDPH2</f>
        <v>21</v>
      </c>
      <c r="F26" s="30" t="s">
        <v>0</v>
      </c>
      <c r="G26" s="78">
        <f>IF(A26&gt;50, ROUNDUP(A25, 0), ROUNDDOWN(A25, 0))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101"/>
      <c r="E34" s="102"/>
      <c r="G34" s="103"/>
      <c r="H34" s="104"/>
      <c r="I34" s="104"/>
      <c r="J34" s="25"/>
    </row>
    <row r="35" spans="1:10" ht="12.75" customHeight="1" x14ac:dyDescent="0.2">
      <c r="A35" s="2"/>
      <c r="B35" s="2"/>
      <c r="D35" s="95" t="s">
        <v>2</v>
      </c>
      <c r="E35" s="95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52</v>
      </c>
      <c r="C39" s="147"/>
      <c r="D39" s="147"/>
      <c r="E39" s="147"/>
      <c r="F39" s="148">
        <f>'1 1 Naklady'!AE44+'2 2 Pol'!AE126</f>
        <v>0</v>
      </c>
      <c r="G39" s="149">
        <f>'1 1 Naklady'!AF44+'2 2 Pol'!AF126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customHeight="1" x14ac:dyDescent="0.2">
      <c r="A40" s="136">
        <v>2</v>
      </c>
      <c r="B40" s="152"/>
      <c r="C40" s="153" t="s">
        <v>53</v>
      </c>
      <c r="D40" s="153"/>
      <c r="E40" s="153"/>
      <c r="F40" s="154">
        <f>'1 1 Naklady'!AE44</f>
        <v>0</v>
      </c>
      <c r="G40" s="155">
        <f>'1 1 Naklady'!AF44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customHeight="1" x14ac:dyDescent="0.2">
      <c r="A41" s="136">
        <v>3</v>
      </c>
      <c r="B41" s="157" t="s">
        <v>54</v>
      </c>
      <c r="C41" s="147" t="s">
        <v>55</v>
      </c>
      <c r="D41" s="147"/>
      <c r="E41" s="147"/>
      <c r="F41" s="158">
        <f>'1 1 Naklady'!AE44</f>
        <v>0</v>
      </c>
      <c r="G41" s="150">
        <f>'1 1 Naklady'!AF44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customHeight="1" x14ac:dyDescent="0.2">
      <c r="A42" s="136">
        <v>2</v>
      </c>
      <c r="B42" s="152"/>
      <c r="C42" s="153" t="s">
        <v>56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57</v>
      </c>
      <c r="C43" s="153" t="s">
        <v>58</v>
      </c>
      <c r="D43" s="153"/>
      <c r="E43" s="153"/>
      <c r="F43" s="154">
        <f>'2 2 Pol'!AE126</f>
        <v>0</v>
      </c>
      <c r="G43" s="155">
        <f>'2 2 Pol'!AF126</f>
        <v>0</v>
      </c>
      <c r="H43" s="155">
        <f>(F43*SazbaDPH1/100)+(G43*SazbaDPH2/100)</f>
        <v>0</v>
      </c>
      <c r="I43" s="155">
        <f>F43+G43+H43</f>
        <v>0</v>
      </c>
      <c r="J43" s="156" t="str">
        <f>IF(_xlfn.SINGLE(CenaCelkemVypocet)=0,"",I43/_xlfn.SINGLE(CenaCelkemVypocet)*100)</f>
        <v/>
      </c>
    </row>
    <row r="44" spans="1:10" ht="25.5" customHeight="1" x14ac:dyDescent="0.2">
      <c r="A44" s="136">
        <v>3</v>
      </c>
      <c r="B44" s="157" t="s">
        <v>57</v>
      </c>
      <c r="C44" s="147" t="s">
        <v>59</v>
      </c>
      <c r="D44" s="147"/>
      <c r="E44" s="147"/>
      <c r="F44" s="158">
        <f>'2 2 Pol'!AE126</f>
        <v>0</v>
      </c>
      <c r="G44" s="150">
        <f>'2 2 Pol'!AF126</f>
        <v>0</v>
      </c>
      <c r="H44" s="150">
        <f>(F44*SazbaDPH1/100)+(G44*SazbaDPH2/100)</f>
        <v>0</v>
      </c>
      <c r="I44" s="150">
        <f>F44+G44+H44</f>
        <v>0</v>
      </c>
      <c r="J44" s="151" t="str">
        <f>IF(_xlfn.SINGLE(CenaCelkemVypocet)=0,"",I44/_xlfn.SINGLE(CenaCelkemVypocet)*100)</f>
        <v/>
      </c>
    </row>
    <row r="45" spans="1:10" ht="25.5" customHeight="1" x14ac:dyDescent="0.2">
      <c r="A45" s="136"/>
      <c r="B45" s="159" t="s">
        <v>60</v>
      </c>
      <c r="C45" s="160"/>
      <c r="D45" s="160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3">
        <f>SUMIF(A39:A44,"=1",I39:I44)</f>
        <v>0</v>
      </c>
      <c r="J45" s="164">
        <f>SUMIF(A39:A44,"=1",J39:J44)</f>
        <v>0</v>
      </c>
    </row>
    <row r="47" spans="1:10" x14ac:dyDescent="0.2">
      <c r="A47" t="s">
        <v>62</v>
      </c>
      <c r="B47" t="s">
        <v>63</v>
      </c>
    </row>
    <row r="48" spans="1:10" x14ac:dyDescent="0.2">
      <c r="A48" t="s">
        <v>64</v>
      </c>
      <c r="B48" t="s">
        <v>65</v>
      </c>
    </row>
    <row r="49" spans="1:10" x14ac:dyDescent="0.2">
      <c r="A49" t="s">
        <v>66</v>
      </c>
      <c r="B49" t="s">
        <v>67</v>
      </c>
    </row>
    <row r="50" spans="1:10" x14ac:dyDescent="0.2">
      <c r="A50" t="s">
        <v>64</v>
      </c>
      <c r="B50" t="s">
        <v>68</v>
      </c>
    </row>
    <row r="51" spans="1:10" x14ac:dyDescent="0.2">
      <c r="A51" t="s">
        <v>66</v>
      </c>
      <c r="B51" t="s">
        <v>69</v>
      </c>
    </row>
    <row r="54" spans="1:10" ht="15.75" x14ac:dyDescent="0.25">
      <c r="B54" s="175" t="s">
        <v>70</v>
      </c>
    </row>
    <row r="56" spans="1:10" ht="25.5" customHeight="1" x14ac:dyDescent="0.2">
      <c r="A56" s="177"/>
      <c r="B56" s="180" t="s">
        <v>17</v>
      </c>
      <c r="C56" s="180" t="s">
        <v>5</v>
      </c>
      <c r="D56" s="181"/>
      <c r="E56" s="181"/>
      <c r="F56" s="182" t="s">
        <v>71</v>
      </c>
      <c r="G56" s="182"/>
      <c r="H56" s="182"/>
      <c r="I56" s="182" t="s">
        <v>29</v>
      </c>
      <c r="J56" s="182" t="s">
        <v>0</v>
      </c>
    </row>
    <row r="57" spans="1:10" ht="36.75" customHeight="1" x14ac:dyDescent="0.2">
      <c r="A57" s="178"/>
      <c r="B57" s="183" t="s">
        <v>54</v>
      </c>
      <c r="C57" s="184" t="s">
        <v>72</v>
      </c>
      <c r="D57" s="185"/>
      <c r="E57" s="185"/>
      <c r="F57" s="192" t="s">
        <v>24</v>
      </c>
      <c r="G57" s="193"/>
      <c r="H57" s="193"/>
      <c r="I57" s="193">
        <f>'2 2 Pol'!G8</f>
        <v>0</v>
      </c>
      <c r="J57" s="189" t="str">
        <f>IF(I65=0,"",I57/I65*100)</f>
        <v/>
      </c>
    </row>
    <row r="58" spans="1:10" ht="36.75" customHeight="1" x14ac:dyDescent="0.2">
      <c r="A58" s="178"/>
      <c r="B58" s="183" t="s">
        <v>73</v>
      </c>
      <c r="C58" s="184" t="s">
        <v>74</v>
      </c>
      <c r="D58" s="185"/>
      <c r="E58" s="185"/>
      <c r="F58" s="192" t="s">
        <v>24</v>
      </c>
      <c r="G58" s="193"/>
      <c r="H58" s="193"/>
      <c r="I58" s="193">
        <f>'2 2 Pol'!G48</f>
        <v>0</v>
      </c>
      <c r="J58" s="189" t="str">
        <f>IF(I65=0,"",I58/I65*100)</f>
        <v/>
      </c>
    </row>
    <row r="59" spans="1:10" ht="36.75" customHeight="1" x14ac:dyDescent="0.2">
      <c r="A59" s="178"/>
      <c r="B59" s="183" t="s">
        <v>75</v>
      </c>
      <c r="C59" s="184" t="s">
        <v>76</v>
      </c>
      <c r="D59" s="185"/>
      <c r="E59" s="185"/>
      <c r="F59" s="192" t="s">
        <v>24</v>
      </c>
      <c r="G59" s="193"/>
      <c r="H59" s="193"/>
      <c r="I59" s="193">
        <f>'2 2 Pol'!G71</f>
        <v>0</v>
      </c>
      <c r="J59" s="189" t="str">
        <f>IF(I65=0,"",I59/I65*100)</f>
        <v/>
      </c>
    </row>
    <row r="60" spans="1:10" ht="36.75" customHeight="1" x14ac:dyDescent="0.2">
      <c r="A60" s="178"/>
      <c r="B60" s="183" t="s">
        <v>77</v>
      </c>
      <c r="C60" s="184" t="s">
        <v>78</v>
      </c>
      <c r="D60" s="185"/>
      <c r="E60" s="185"/>
      <c r="F60" s="192" t="s">
        <v>24</v>
      </c>
      <c r="G60" s="193"/>
      <c r="H60" s="193"/>
      <c r="I60" s="193">
        <f>'2 2 Pol'!G78</f>
        <v>0</v>
      </c>
      <c r="J60" s="189" t="str">
        <f>IF(I65=0,"",I60/I65*100)</f>
        <v/>
      </c>
    </row>
    <row r="61" spans="1:10" ht="36.75" customHeight="1" x14ac:dyDescent="0.2">
      <c r="A61" s="178"/>
      <c r="B61" s="183" t="s">
        <v>79</v>
      </c>
      <c r="C61" s="184" t="s">
        <v>80</v>
      </c>
      <c r="D61" s="185"/>
      <c r="E61" s="185"/>
      <c r="F61" s="192" t="s">
        <v>24</v>
      </c>
      <c r="G61" s="193"/>
      <c r="H61" s="193"/>
      <c r="I61" s="193">
        <f>'2 2 Pol'!G102</f>
        <v>0</v>
      </c>
      <c r="J61" s="189" t="str">
        <f>IF(I65=0,"",I61/I65*100)</f>
        <v/>
      </c>
    </row>
    <row r="62" spans="1:10" ht="36.75" customHeight="1" x14ac:dyDescent="0.2">
      <c r="A62" s="178"/>
      <c r="B62" s="183" t="s">
        <v>81</v>
      </c>
      <c r="C62" s="184" t="s">
        <v>82</v>
      </c>
      <c r="D62" s="185"/>
      <c r="E62" s="185"/>
      <c r="F62" s="192" t="s">
        <v>24</v>
      </c>
      <c r="G62" s="193"/>
      <c r="H62" s="193"/>
      <c r="I62" s="193">
        <f>'2 2 Pol'!G105</f>
        <v>0</v>
      </c>
      <c r="J62" s="189" t="str">
        <f>IF(I65=0,"",I62/I65*100)</f>
        <v/>
      </c>
    </row>
    <row r="63" spans="1:10" ht="36.75" customHeight="1" x14ac:dyDescent="0.2">
      <c r="A63" s="178"/>
      <c r="B63" s="183" t="s">
        <v>83</v>
      </c>
      <c r="C63" s="184" t="s">
        <v>84</v>
      </c>
      <c r="D63" s="185"/>
      <c r="E63" s="185"/>
      <c r="F63" s="192" t="s">
        <v>24</v>
      </c>
      <c r="G63" s="193"/>
      <c r="H63" s="193"/>
      <c r="I63" s="193">
        <f>'2 2 Pol'!G108</f>
        <v>0</v>
      </c>
      <c r="J63" s="189" t="str">
        <f>IF(I65=0,"",I63/I65*100)</f>
        <v/>
      </c>
    </row>
    <row r="64" spans="1:10" ht="36.75" customHeight="1" x14ac:dyDescent="0.2">
      <c r="A64" s="178"/>
      <c r="B64" s="183" t="s">
        <v>85</v>
      </c>
      <c r="C64" s="184" t="s">
        <v>27</v>
      </c>
      <c r="D64" s="185"/>
      <c r="E64" s="185"/>
      <c r="F64" s="192" t="s">
        <v>85</v>
      </c>
      <c r="G64" s="193"/>
      <c r="H64" s="193"/>
      <c r="I64" s="193">
        <f>'1 1 Naklady'!G8</f>
        <v>0</v>
      </c>
      <c r="J64" s="189" t="str">
        <f>IF(I65=0,"",I64/I65*100)</f>
        <v/>
      </c>
    </row>
    <row r="65" spans="1:10" ht="25.5" customHeight="1" x14ac:dyDescent="0.2">
      <c r="A65" s="179"/>
      <c r="B65" s="186" t="s">
        <v>1</v>
      </c>
      <c r="C65" s="187"/>
      <c r="D65" s="188"/>
      <c r="E65" s="188"/>
      <c r="F65" s="194"/>
      <c r="G65" s="195"/>
      <c r="H65" s="195"/>
      <c r="I65" s="195">
        <f>SUM(I57:I64)</f>
        <v>0</v>
      </c>
      <c r="J65" s="190">
        <f>SUM(J57:J64)</f>
        <v>0</v>
      </c>
    </row>
    <row r="66" spans="1:10" x14ac:dyDescent="0.2">
      <c r="F66" s="135"/>
      <c r="G66" s="135"/>
      <c r="H66" s="135"/>
      <c r="I66" s="135"/>
      <c r="J66" s="191"/>
    </row>
    <row r="67" spans="1:10" x14ac:dyDescent="0.2">
      <c r="F67" s="135"/>
      <c r="G67" s="135"/>
      <c r="H67" s="135"/>
      <c r="I67" s="135"/>
      <c r="J67" s="191"/>
    </row>
    <row r="68" spans="1:10" x14ac:dyDescent="0.2">
      <c r="F68" s="135"/>
      <c r="G68" s="135"/>
      <c r="H68" s="135"/>
      <c r="I68" s="135"/>
      <c r="J68" s="191"/>
    </row>
  </sheetData>
  <sheetProtection algorithmName="SHA-512" hashValue="v0jX5Rrmk6oKFk0ymiGNZZd7IyDskWVeN9LHdDm6TiZHpqUDi4Rexdt9Tza3SQfzggQyXajiUBmyPJBLpry7Qw==" saltValue="cmrBfnABbZ6bxmTIHqE7u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5" t="s">
        <v>6</v>
      </c>
      <c r="B1" s="105"/>
      <c r="C1" s="106"/>
      <c r="D1" s="105"/>
      <c r="E1" s="105"/>
      <c r="F1" s="105"/>
      <c r="G1" s="105"/>
    </row>
    <row r="2" spans="1:7" ht="24.95" customHeight="1" x14ac:dyDescent="0.2">
      <c r="A2" s="50" t="s">
        <v>7</v>
      </c>
      <c r="B2" s="49"/>
      <c r="C2" s="107"/>
      <c r="D2" s="107"/>
      <c r="E2" s="107"/>
      <c r="F2" s="107"/>
      <c r="G2" s="108"/>
    </row>
    <row r="3" spans="1:7" ht="24.95" customHeight="1" x14ac:dyDescent="0.2">
      <c r="A3" s="50" t="s">
        <v>8</v>
      </c>
      <c r="B3" s="49"/>
      <c r="C3" s="107"/>
      <c r="D3" s="107"/>
      <c r="E3" s="107"/>
      <c r="F3" s="107"/>
      <c r="G3" s="108"/>
    </row>
    <row r="4" spans="1:7" ht="24.95" customHeight="1" x14ac:dyDescent="0.2">
      <c r="A4" s="50" t="s">
        <v>9</v>
      </c>
      <c r="B4" s="49"/>
      <c r="C4" s="107"/>
      <c r="D4" s="107"/>
      <c r="E4" s="107"/>
      <c r="F4" s="107"/>
      <c r="G4" s="108"/>
    </row>
    <row r="5" spans="1:7" x14ac:dyDescent="0.2">
      <c r="B5" s="4"/>
      <c r="C5" s="5"/>
      <c r="D5" s="6"/>
    </row>
  </sheetData>
  <sheetProtection algorithmName="SHA-512" hashValue="5hG1i/TV7tCrQ2XQyrs4LGQao6IorQRon/Yt4jbyW1XCGTeEL+0uUUNkVWLLyzjqhlL8OYMZ4HI8BpFUXrBysA==" saltValue="QqEiPNsZGpCetogG9ChkY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CC3D-8E1A-47AA-B883-BAC031BFC5E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87</v>
      </c>
      <c r="B1" s="197"/>
      <c r="C1" s="197"/>
      <c r="D1" s="197"/>
      <c r="E1" s="197"/>
      <c r="F1" s="197"/>
      <c r="G1" s="197"/>
      <c r="AG1" t="s">
        <v>88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89</v>
      </c>
    </row>
    <row r="3" spans="1:60" ht="24.95" customHeight="1" x14ac:dyDescent="0.2">
      <c r="A3" s="198" t="s">
        <v>8</v>
      </c>
      <c r="B3" s="49" t="s">
        <v>54</v>
      </c>
      <c r="C3" s="201" t="s">
        <v>55</v>
      </c>
      <c r="D3" s="199"/>
      <c r="E3" s="199"/>
      <c r="F3" s="199"/>
      <c r="G3" s="200"/>
      <c r="AC3" s="176" t="s">
        <v>90</v>
      </c>
      <c r="AG3" t="s">
        <v>91</v>
      </c>
    </row>
    <row r="4" spans="1:60" ht="24.95" customHeight="1" x14ac:dyDescent="0.2">
      <c r="A4" s="202" t="s">
        <v>9</v>
      </c>
      <c r="B4" s="203" t="s">
        <v>54</v>
      </c>
      <c r="C4" s="204" t="s">
        <v>55</v>
      </c>
      <c r="D4" s="205"/>
      <c r="E4" s="205"/>
      <c r="F4" s="205"/>
      <c r="G4" s="206"/>
      <c r="AG4" t="s">
        <v>92</v>
      </c>
    </row>
    <row r="5" spans="1:60" x14ac:dyDescent="0.2">
      <c r="D5" s="10"/>
    </row>
    <row r="6" spans="1:60" ht="38.25" x14ac:dyDescent="0.2">
      <c r="A6" s="208" t="s">
        <v>93</v>
      </c>
      <c r="B6" s="210" t="s">
        <v>94</v>
      </c>
      <c r="C6" s="210" t="s">
        <v>95</v>
      </c>
      <c r="D6" s="209" t="s">
        <v>96</v>
      </c>
      <c r="E6" s="208" t="s">
        <v>97</v>
      </c>
      <c r="F6" s="207" t="s">
        <v>98</v>
      </c>
      <c r="G6" s="208" t="s">
        <v>29</v>
      </c>
      <c r="H6" s="211" t="s">
        <v>30</v>
      </c>
      <c r="I6" s="211" t="s">
        <v>99</v>
      </c>
      <c r="J6" s="211" t="s">
        <v>31</v>
      </c>
      <c r="K6" s="211" t="s">
        <v>100</v>
      </c>
      <c r="L6" s="211" t="s">
        <v>101</v>
      </c>
      <c r="M6" s="211" t="s">
        <v>102</v>
      </c>
      <c r="N6" s="211" t="s">
        <v>103</v>
      </c>
      <c r="O6" s="211" t="s">
        <v>104</v>
      </c>
      <c r="P6" s="211" t="s">
        <v>105</v>
      </c>
      <c r="Q6" s="211" t="s">
        <v>106</v>
      </c>
      <c r="R6" s="211" t="s">
        <v>107</v>
      </c>
      <c r="S6" s="211" t="s">
        <v>108</v>
      </c>
      <c r="T6" s="211" t="s">
        <v>109</v>
      </c>
      <c r="U6" s="211" t="s">
        <v>110</v>
      </c>
      <c r="V6" s="211" t="s">
        <v>111</v>
      </c>
      <c r="W6" s="211" t="s">
        <v>112</v>
      </c>
      <c r="X6" s="211" t="s">
        <v>113</v>
      </c>
      <c r="Y6" s="211" t="s">
        <v>114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4" t="s">
        <v>115</v>
      </c>
      <c r="B8" s="225" t="s">
        <v>85</v>
      </c>
      <c r="C8" s="248" t="s">
        <v>27</v>
      </c>
      <c r="D8" s="226"/>
      <c r="E8" s="227"/>
      <c r="F8" s="228"/>
      <c r="G8" s="228">
        <f>SUMIF(AG9:AG42,"&lt;&gt;NOR",G9:G42)</f>
        <v>0</v>
      </c>
      <c r="H8" s="228"/>
      <c r="I8" s="228">
        <f>SUM(I9:I42)</f>
        <v>0</v>
      </c>
      <c r="J8" s="228"/>
      <c r="K8" s="228">
        <f>SUM(K9:K42)</f>
        <v>0</v>
      </c>
      <c r="L8" s="228"/>
      <c r="M8" s="228">
        <f>SUM(M9:M42)</f>
        <v>0</v>
      </c>
      <c r="N8" s="227"/>
      <c r="O8" s="227">
        <f>SUM(O9:O42)</f>
        <v>0</v>
      </c>
      <c r="P8" s="227"/>
      <c r="Q8" s="227">
        <f>SUM(Q9:Q42)</f>
        <v>0</v>
      </c>
      <c r="R8" s="228"/>
      <c r="S8" s="228"/>
      <c r="T8" s="229"/>
      <c r="U8" s="223"/>
      <c r="V8" s="223">
        <f>SUM(V9:V42)</f>
        <v>0</v>
      </c>
      <c r="W8" s="223"/>
      <c r="X8" s="223"/>
      <c r="Y8" s="223"/>
      <c r="AG8" t="s">
        <v>116</v>
      </c>
    </row>
    <row r="9" spans="1:60" outlineLevel="1" x14ac:dyDescent="0.2">
      <c r="A9" s="231">
        <v>1</v>
      </c>
      <c r="B9" s="232" t="s">
        <v>117</v>
      </c>
      <c r="C9" s="249" t="s">
        <v>118</v>
      </c>
      <c r="D9" s="233" t="s">
        <v>119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120</v>
      </c>
      <c r="T9" s="237" t="s">
        <v>121</v>
      </c>
      <c r="U9" s="222">
        <v>0</v>
      </c>
      <c r="V9" s="222">
        <f>ROUND(E9*U9,2)</f>
        <v>0</v>
      </c>
      <c r="W9" s="222"/>
      <c r="X9" s="222" t="s">
        <v>122</v>
      </c>
      <c r="Y9" s="222" t="s">
        <v>123</v>
      </c>
      <c r="Z9" s="212"/>
      <c r="AA9" s="212"/>
      <c r="AB9" s="212"/>
      <c r="AC9" s="212"/>
      <c r="AD9" s="212"/>
      <c r="AE9" s="212"/>
      <c r="AF9" s="212"/>
      <c r="AG9" s="212" t="s">
        <v>124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0" t="s">
        <v>174</v>
      </c>
      <c r="D10" s="238"/>
      <c r="E10" s="238"/>
      <c r="F10" s="238"/>
      <c r="G10" s="238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125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3" x14ac:dyDescent="0.2">
      <c r="A11" s="219"/>
      <c r="B11" s="220"/>
      <c r="C11" s="251" t="s">
        <v>126</v>
      </c>
      <c r="D11" s="240"/>
      <c r="E11" s="240"/>
      <c r="F11" s="240"/>
      <c r="G11" s="240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125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39" t="str">
        <f>C11</f>
        <v>Vyhotovení protokolu o vytyčení stavby se seznamem souřadnic vytyčených bodů a jejich polohopisnými (S-JTSK) a výškopisnými (Bpv) hodnotami.</v>
      </c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1">
        <v>2</v>
      </c>
      <c r="B12" s="232" t="s">
        <v>127</v>
      </c>
      <c r="C12" s="249" t="s">
        <v>128</v>
      </c>
      <c r="D12" s="233" t="s">
        <v>119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6"/>
      <c r="S12" s="236" t="s">
        <v>120</v>
      </c>
      <c r="T12" s="237" t="s">
        <v>121</v>
      </c>
      <c r="U12" s="222">
        <v>0</v>
      </c>
      <c r="V12" s="222">
        <f>ROUND(E12*U12,2)</f>
        <v>0</v>
      </c>
      <c r="W12" s="222"/>
      <c r="X12" s="222" t="s">
        <v>122</v>
      </c>
      <c r="Y12" s="222" t="s">
        <v>123</v>
      </c>
      <c r="Z12" s="212"/>
      <c r="AA12" s="212"/>
      <c r="AB12" s="212"/>
      <c r="AC12" s="212"/>
      <c r="AD12" s="212"/>
      <c r="AE12" s="212"/>
      <c r="AF12" s="212"/>
      <c r="AG12" s="212" t="s">
        <v>124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19"/>
      <c r="B13" s="220"/>
      <c r="C13" s="250" t="s">
        <v>129</v>
      </c>
      <c r="D13" s="238"/>
      <c r="E13" s="238"/>
      <c r="F13" s="238"/>
      <c r="G13" s="238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125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39" t="str">
        <f>C13</f>
        <v>Zaměření a vytýčení stávajících inženýrských sítí v místě stavby z hlediska jejich ochrany při provádění stavby.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1">
        <v>3</v>
      </c>
      <c r="B14" s="232" t="s">
        <v>130</v>
      </c>
      <c r="C14" s="249" t="s">
        <v>131</v>
      </c>
      <c r="D14" s="233" t="s">
        <v>119</v>
      </c>
      <c r="E14" s="234">
        <v>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6"/>
      <c r="S14" s="236" t="s">
        <v>120</v>
      </c>
      <c r="T14" s="237" t="s">
        <v>121</v>
      </c>
      <c r="U14" s="222">
        <v>0</v>
      </c>
      <c r="V14" s="222">
        <f>ROUND(E14*U14,2)</f>
        <v>0</v>
      </c>
      <c r="W14" s="222"/>
      <c r="X14" s="222" t="s">
        <v>122</v>
      </c>
      <c r="Y14" s="222" t="s">
        <v>123</v>
      </c>
      <c r="Z14" s="212"/>
      <c r="AA14" s="212"/>
      <c r="AB14" s="212"/>
      <c r="AC14" s="212"/>
      <c r="AD14" s="212"/>
      <c r="AE14" s="212"/>
      <c r="AF14" s="212"/>
      <c r="AG14" s="212" t="s">
        <v>124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50" t="s">
        <v>132</v>
      </c>
      <c r="D15" s="238"/>
      <c r="E15" s="238"/>
      <c r="F15" s="238"/>
      <c r="G15" s="238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125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39" t="str">
        <f>C15</f>
        <v>- náklady na provedení skutečného zaměření stavby v rozsahu nezbytném pro zápis změny do katastru nemovitostí.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1">
        <v>4</v>
      </c>
      <c r="B16" s="242" t="s">
        <v>133</v>
      </c>
      <c r="C16" s="252" t="s">
        <v>134</v>
      </c>
      <c r="D16" s="243" t="s">
        <v>135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136</v>
      </c>
      <c r="T16" s="247" t="s">
        <v>121</v>
      </c>
      <c r="U16" s="222">
        <v>0</v>
      </c>
      <c r="V16" s="222">
        <f>ROUND(E16*U16,2)</f>
        <v>0</v>
      </c>
      <c r="W16" s="222"/>
      <c r="X16" s="222" t="s">
        <v>137</v>
      </c>
      <c r="Y16" s="222" t="s">
        <v>123</v>
      </c>
      <c r="Z16" s="212"/>
      <c r="AA16" s="212"/>
      <c r="AB16" s="212"/>
      <c r="AC16" s="212"/>
      <c r="AD16" s="212"/>
      <c r="AE16" s="212"/>
      <c r="AF16" s="212"/>
      <c r="AG16" s="212" t="s">
        <v>138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1">
        <v>5</v>
      </c>
      <c r="B17" s="232" t="s">
        <v>139</v>
      </c>
      <c r="C17" s="249" t="s">
        <v>140</v>
      </c>
      <c r="D17" s="233" t="s">
        <v>119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/>
      <c r="S17" s="236" t="s">
        <v>120</v>
      </c>
      <c r="T17" s="237" t="s">
        <v>121</v>
      </c>
      <c r="U17" s="222">
        <v>0</v>
      </c>
      <c r="V17" s="222">
        <f>ROUND(E17*U17,2)</f>
        <v>0</v>
      </c>
      <c r="W17" s="222"/>
      <c r="X17" s="222" t="s">
        <v>122</v>
      </c>
      <c r="Y17" s="222" t="s">
        <v>123</v>
      </c>
      <c r="Z17" s="212"/>
      <c r="AA17" s="212"/>
      <c r="AB17" s="212"/>
      <c r="AC17" s="212"/>
      <c r="AD17" s="212"/>
      <c r="AE17" s="212"/>
      <c r="AF17" s="212"/>
      <c r="AG17" s="212" t="s">
        <v>124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50" t="s">
        <v>141</v>
      </c>
      <c r="D18" s="238"/>
      <c r="E18" s="238"/>
      <c r="F18" s="238"/>
      <c r="G18" s="238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125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39" t="str">
        <f>C18</f>
        <v>Náklady na vyhotovení dokumentace skutečného provedení stavby a její předání objednateli v požadované formě a požadovaném počtu.</v>
      </c>
      <c r="BB18" s="212"/>
      <c r="BC18" s="212"/>
      <c r="BD18" s="212"/>
      <c r="BE18" s="212"/>
      <c r="BF18" s="212"/>
      <c r="BG18" s="212"/>
      <c r="BH18" s="212"/>
    </row>
    <row r="19" spans="1:60" ht="22.5" outlineLevel="3" x14ac:dyDescent="0.2">
      <c r="A19" s="219"/>
      <c r="B19" s="220"/>
      <c r="C19" s="251" t="s">
        <v>142</v>
      </c>
      <c r="D19" s="240"/>
      <c r="E19" s="240"/>
      <c r="F19" s="240"/>
      <c r="G19" s="240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125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39" t="str">
        <f>C19</f>
        <v>- 3x vyhotovení - dokumentace v listinné a 2x na CD vdigitální podobě v souladu se stavebním zákonem a provádějícími předpisy, zakreslení změn PD, vč. revizí, prohlášení o shodě apod.</v>
      </c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51" t="s">
        <v>143</v>
      </c>
      <c r="D20" s="240"/>
      <c r="E20" s="240"/>
      <c r="F20" s="240"/>
      <c r="G20" s="240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125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1">
        <v>6</v>
      </c>
      <c r="B21" s="232" t="s">
        <v>144</v>
      </c>
      <c r="C21" s="249" t="s">
        <v>145</v>
      </c>
      <c r="D21" s="233" t="s">
        <v>119</v>
      </c>
      <c r="E21" s="234">
        <v>1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6"/>
      <c r="S21" s="236" t="s">
        <v>120</v>
      </c>
      <c r="T21" s="237" t="s">
        <v>121</v>
      </c>
      <c r="U21" s="222">
        <v>0</v>
      </c>
      <c r="V21" s="222">
        <f>ROUND(E21*U21,2)</f>
        <v>0</v>
      </c>
      <c r="W21" s="222"/>
      <c r="X21" s="222" t="s">
        <v>122</v>
      </c>
      <c r="Y21" s="222" t="s">
        <v>123</v>
      </c>
      <c r="Z21" s="212"/>
      <c r="AA21" s="212"/>
      <c r="AB21" s="212"/>
      <c r="AC21" s="212"/>
      <c r="AD21" s="212"/>
      <c r="AE21" s="212"/>
      <c r="AF21" s="212"/>
      <c r="AG21" s="212" t="s">
        <v>124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2" x14ac:dyDescent="0.2">
      <c r="A22" s="219"/>
      <c r="B22" s="220"/>
      <c r="C22" s="250" t="s">
        <v>146</v>
      </c>
      <c r="D22" s="238"/>
      <c r="E22" s="238"/>
      <c r="F22" s="238"/>
      <c r="G22" s="238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125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39" t="str">
        <f>C22</f>
        <v>Náklady zhotovitele, související s prováděním zkoušek a revizí předepsaných technickými normami, TP nebo objednatelem a které jsou pro provedení díla nezbytné.</v>
      </c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51" t="s">
        <v>147</v>
      </c>
      <c r="D23" s="240"/>
      <c r="E23" s="240"/>
      <c r="F23" s="240"/>
      <c r="G23" s="240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125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51" t="s">
        <v>148</v>
      </c>
      <c r="D24" s="240"/>
      <c r="E24" s="240"/>
      <c r="F24" s="240"/>
      <c r="G24" s="240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125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51" t="s">
        <v>149</v>
      </c>
      <c r="D25" s="240"/>
      <c r="E25" s="240"/>
      <c r="F25" s="240"/>
      <c r="G25" s="240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125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19"/>
      <c r="B26" s="220"/>
      <c r="C26" s="251" t="s">
        <v>150</v>
      </c>
      <c r="D26" s="240"/>
      <c r="E26" s="240"/>
      <c r="F26" s="240"/>
      <c r="G26" s="240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125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19"/>
      <c r="B27" s="220"/>
      <c r="C27" s="251" t="s">
        <v>151</v>
      </c>
      <c r="D27" s="240"/>
      <c r="E27" s="240"/>
      <c r="F27" s="240"/>
      <c r="G27" s="240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125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19"/>
      <c r="B28" s="220"/>
      <c r="C28" s="251" t="s">
        <v>152</v>
      </c>
      <c r="D28" s="240"/>
      <c r="E28" s="240"/>
      <c r="F28" s="240"/>
      <c r="G28" s="240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125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51" t="s">
        <v>153</v>
      </c>
      <c r="D29" s="240"/>
      <c r="E29" s="240"/>
      <c r="F29" s="240"/>
      <c r="G29" s="240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125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51" t="s">
        <v>154</v>
      </c>
      <c r="D30" s="240"/>
      <c r="E30" s="240"/>
      <c r="F30" s="240"/>
      <c r="G30" s="240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125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1">
        <v>7</v>
      </c>
      <c r="B31" s="232" t="s">
        <v>155</v>
      </c>
      <c r="C31" s="249" t="s">
        <v>156</v>
      </c>
      <c r="D31" s="233" t="s">
        <v>119</v>
      </c>
      <c r="E31" s="234">
        <v>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6"/>
      <c r="S31" s="236" t="s">
        <v>120</v>
      </c>
      <c r="T31" s="237" t="s">
        <v>121</v>
      </c>
      <c r="U31" s="222">
        <v>0</v>
      </c>
      <c r="V31" s="222">
        <f>ROUND(E31*U31,2)</f>
        <v>0</v>
      </c>
      <c r="W31" s="222"/>
      <c r="X31" s="222" t="s">
        <v>122</v>
      </c>
      <c r="Y31" s="222" t="s">
        <v>123</v>
      </c>
      <c r="Z31" s="212"/>
      <c r="AA31" s="212"/>
      <c r="AB31" s="212"/>
      <c r="AC31" s="212"/>
      <c r="AD31" s="212"/>
      <c r="AE31" s="212"/>
      <c r="AF31" s="212"/>
      <c r="AG31" s="212" t="s">
        <v>124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33.75" outlineLevel="2" x14ac:dyDescent="0.2">
      <c r="A32" s="219"/>
      <c r="B32" s="220"/>
      <c r="C32" s="250" t="s">
        <v>157</v>
      </c>
      <c r="D32" s="238"/>
      <c r="E32" s="238"/>
      <c r="F32" s="238"/>
      <c r="G32" s="238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125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39" t="str">
        <f>C32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1">
        <v>8</v>
      </c>
      <c r="B33" s="232" t="s">
        <v>158</v>
      </c>
      <c r="C33" s="249" t="s">
        <v>159</v>
      </c>
      <c r="D33" s="233" t="s">
        <v>119</v>
      </c>
      <c r="E33" s="234">
        <v>1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/>
      <c r="S33" s="236" t="s">
        <v>120</v>
      </c>
      <c r="T33" s="237" t="s">
        <v>121</v>
      </c>
      <c r="U33" s="222">
        <v>0</v>
      </c>
      <c r="V33" s="222">
        <f>ROUND(E33*U33,2)</f>
        <v>0</v>
      </c>
      <c r="W33" s="222"/>
      <c r="X33" s="222" t="s">
        <v>122</v>
      </c>
      <c r="Y33" s="222" t="s">
        <v>123</v>
      </c>
      <c r="Z33" s="212"/>
      <c r="AA33" s="212"/>
      <c r="AB33" s="212"/>
      <c r="AC33" s="212"/>
      <c r="AD33" s="212"/>
      <c r="AE33" s="212"/>
      <c r="AF33" s="212"/>
      <c r="AG33" s="212" t="s">
        <v>124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2" x14ac:dyDescent="0.2">
      <c r="A34" s="219"/>
      <c r="B34" s="220"/>
      <c r="C34" s="250" t="s">
        <v>160</v>
      </c>
      <c r="D34" s="238"/>
      <c r="E34" s="238"/>
      <c r="F34" s="238"/>
      <c r="G34" s="238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125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39" t="str">
        <f>C34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1">
        <v>9</v>
      </c>
      <c r="B35" s="232" t="s">
        <v>161</v>
      </c>
      <c r="C35" s="249" t="s">
        <v>162</v>
      </c>
      <c r="D35" s="233" t="s">
        <v>135</v>
      </c>
      <c r="E35" s="234">
        <v>1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4">
        <v>0</v>
      </c>
      <c r="O35" s="234">
        <f>ROUND(E35*N35,2)</f>
        <v>0</v>
      </c>
      <c r="P35" s="234">
        <v>0</v>
      </c>
      <c r="Q35" s="234">
        <f>ROUND(E35*P35,2)</f>
        <v>0</v>
      </c>
      <c r="R35" s="236"/>
      <c r="S35" s="236" t="s">
        <v>136</v>
      </c>
      <c r="T35" s="237" t="s">
        <v>121</v>
      </c>
      <c r="U35" s="222">
        <v>0</v>
      </c>
      <c r="V35" s="222">
        <f>ROUND(E35*U35,2)</f>
        <v>0</v>
      </c>
      <c r="W35" s="222"/>
      <c r="X35" s="222" t="s">
        <v>122</v>
      </c>
      <c r="Y35" s="222" t="s">
        <v>123</v>
      </c>
      <c r="Z35" s="212"/>
      <c r="AA35" s="212"/>
      <c r="AB35" s="212"/>
      <c r="AC35" s="212"/>
      <c r="AD35" s="212"/>
      <c r="AE35" s="212"/>
      <c r="AF35" s="212"/>
      <c r="AG35" s="212" t="s">
        <v>124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2" x14ac:dyDescent="0.2">
      <c r="A36" s="219"/>
      <c r="B36" s="220"/>
      <c r="C36" s="250" t="s">
        <v>163</v>
      </c>
      <c r="D36" s="238"/>
      <c r="E36" s="238"/>
      <c r="F36" s="238"/>
      <c r="G36" s="238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125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39" t="str">
        <f>C36</f>
        <v>Fotodokumentace stavby před zahájením stavby, v průběhu výstavby a po stavbě. Zařazení fotek do fotoalba v časové posloupnosti a popisem činnosti a číslem objektů v listinné a digitální podobě.</v>
      </c>
      <c r="BB36" s="212"/>
      <c r="BC36" s="212"/>
      <c r="BD36" s="212"/>
      <c r="BE36" s="212"/>
      <c r="BF36" s="212"/>
      <c r="BG36" s="212"/>
      <c r="BH36" s="212"/>
    </row>
    <row r="37" spans="1:60" ht="22.5" outlineLevel="3" x14ac:dyDescent="0.2">
      <c r="A37" s="219"/>
      <c r="B37" s="220"/>
      <c r="C37" s="251" t="s">
        <v>164</v>
      </c>
      <c r="D37" s="240"/>
      <c r="E37" s="240"/>
      <c r="F37" s="240"/>
      <c r="G37" s="240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125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39" t="str">
        <f>C37</f>
        <v>Zhotovitel zaznamená průběh prací. Fotky budou dokládat postup prací po jednotlivých dnech a fakturovaných položkách, nasazení jednotlivých mechanizmů, prováděných zkouškách, bude předáno na CD s popisem po jednotlivých dnech.</v>
      </c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1">
        <v>10</v>
      </c>
      <c r="B38" s="232" t="s">
        <v>165</v>
      </c>
      <c r="C38" s="249" t="s">
        <v>166</v>
      </c>
      <c r="D38" s="233" t="s">
        <v>119</v>
      </c>
      <c r="E38" s="234">
        <v>1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6"/>
      <c r="S38" s="236" t="s">
        <v>120</v>
      </c>
      <c r="T38" s="237" t="s">
        <v>121</v>
      </c>
      <c r="U38" s="222">
        <v>0</v>
      </c>
      <c r="V38" s="222">
        <f>ROUND(E38*U38,2)</f>
        <v>0</v>
      </c>
      <c r="W38" s="222"/>
      <c r="X38" s="222" t="s">
        <v>122</v>
      </c>
      <c r="Y38" s="222" t="s">
        <v>123</v>
      </c>
      <c r="Z38" s="212"/>
      <c r="AA38" s="212"/>
      <c r="AB38" s="212"/>
      <c r="AC38" s="212"/>
      <c r="AD38" s="212"/>
      <c r="AE38" s="212"/>
      <c r="AF38" s="212"/>
      <c r="AG38" s="212" t="s">
        <v>124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56.25" outlineLevel="2" x14ac:dyDescent="0.2">
      <c r="A39" s="219"/>
      <c r="B39" s="220"/>
      <c r="C39" s="250" t="s">
        <v>167</v>
      </c>
      <c r="D39" s="238"/>
      <c r="E39" s="238"/>
      <c r="F39" s="238"/>
      <c r="G39" s="238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125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39" t="str">
        <f>C39</f>
        <v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v>
      </c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1">
        <v>11</v>
      </c>
      <c r="B40" s="242" t="s">
        <v>168</v>
      </c>
      <c r="C40" s="252" t="s">
        <v>169</v>
      </c>
      <c r="D40" s="243" t="s">
        <v>135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136</v>
      </c>
      <c r="T40" s="247" t="s">
        <v>121</v>
      </c>
      <c r="U40" s="222">
        <v>0</v>
      </c>
      <c r="V40" s="222">
        <f>ROUND(E40*U40,2)</f>
        <v>0</v>
      </c>
      <c r="W40" s="222"/>
      <c r="X40" s="222" t="s">
        <v>137</v>
      </c>
      <c r="Y40" s="222" t="s">
        <v>123</v>
      </c>
      <c r="Z40" s="212"/>
      <c r="AA40" s="212"/>
      <c r="AB40" s="212"/>
      <c r="AC40" s="212"/>
      <c r="AD40" s="212"/>
      <c r="AE40" s="212"/>
      <c r="AF40" s="212"/>
      <c r="AG40" s="212" t="s">
        <v>138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31">
        <v>12</v>
      </c>
      <c r="B41" s="232" t="s">
        <v>170</v>
      </c>
      <c r="C41" s="249" t="s">
        <v>171</v>
      </c>
      <c r="D41" s="233" t="s">
        <v>135</v>
      </c>
      <c r="E41" s="234">
        <v>1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6"/>
      <c r="S41" s="236" t="s">
        <v>136</v>
      </c>
      <c r="T41" s="237" t="s">
        <v>121</v>
      </c>
      <c r="U41" s="222">
        <v>0</v>
      </c>
      <c r="V41" s="222">
        <f>ROUND(E41*U41,2)</f>
        <v>0</v>
      </c>
      <c r="W41" s="222"/>
      <c r="X41" s="222" t="s">
        <v>137</v>
      </c>
      <c r="Y41" s="222" t="s">
        <v>123</v>
      </c>
      <c r="Z41" s="212"/>
      <c r="AA41" s="212"/>
      <c r="AB41" s="212"/>
      <c r="AC41" s="212"/>
      <c r="AD41" s="212"/>
      <c r="AE41" s="212"/>
      <c r="AF41" s="212"/>
      <c r="AG41" s="212" t="s">
        <v>138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2" x14ac:dyDescent="0.2">
      <c r="A42" s="219"/>
      <c r="B42" s="220"/>
      <c r="C42" s="250" t="s">
        <v>172</v>
      </c>
      <c r="D42" s="238"/>
      <c r="E42" s="238"/>
      <c r="F42" s="238"/>
      <c r="G42" s="238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125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39" t="str">
        <f>C42</f>
        <v>Uvedení všech povrchů dotčených stavbou do původního stavu (komunikace, chodníky zeleň, příkopy, propustky), včetně opravy, údržby a průběžného čištění, kropení komunikací užívaných v průběhu stavby</v>
      </c>
      <c r="BB42" s="212"/>
      <c r="BC42" s="212"/>
      <c r="BD42" s="212"/>
      <c r="BE42" s="212"/>
      <c r="BF42" s="212"/>
      <c r="BG42" s="212"/>
      <c r="BH42" s="212"/>
    </row>
    <row r="43" spans="1:60" x14ac:dyDescent="0.2">
      <c r="A43" s="3"/>
      <c r="B43" s="4"/>
      <c r="C43" s="25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15</v>
      </c>
      <c r="AF43">
        <v>21</v>
      </c>
      <c r="AG43" t="s">
        <v>101</v>
      </c>
    </row>
    <row r="44" spans="1:60" x14ac:dyDescent="0.2">
      <c r="A44" s="215"/>
      <c r="B44" s="216" t="s">
        <v>29</v>
      </c>
      <c r="C44" s="254"/>
      <c r="D44" s="217"/>
      <c r="E44" s="218"/>
      <c r="F44" s="218"/>
      <c r="G44" s="230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173</v>
      </c>
    </row>
    <row r="45" spans="1:60" x14ac:dyDescent="0.2">
      <c r="C45" s="255"/>
      <c r="D45" s="10"/>
      <c r="AG45" t="s">
        <v>175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vTqVpqd0PrniKDOPVG5YDn22DUoe9QiFAhRKS0eDM7T6WZUktivQqnU1UZ0ychCU0LnvHO/inlXJPJRndD3Gg==" saltValue="rQXGJGSPnXfHGbC13BPV0w==" spinCount="100000" sheet="1" formatRows="0"/>
  <mergeCells count="26">
    <mergeCell ref="C39:G39"/>
    <mergeCell ref="C42:G42"/>
    <mergeCell ref="C29:G29"/>
    <mergeCell ref="C30:G30"/>
    <mergeCell ref="C32:G32"/>
    <mergeCell ref="C34:G34"/>
    <mergeCell ref="C36:G36"/>
    <mergeCell ref="C37:G37"/>
    <mergeCell ref="C23:G23"/>
    <mergeCell ref="C24:G24"/>
    <mergeCell ref="C25:G25"/>
    <mergeCell ref="C26:G26"/>
    <mergeCell ref="C27:G27"/>
    <mergeCell ref="C28:G28"/>
    <mergeCell ref="C13:G13"/>
    <mergeCell ref="C15:G15"/>
    <mergeCell ref="C18:G18"/>
    <mergeCell ref="C19:G19"/>
    <mergeCell ref="C20:G20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D11A-0FDA-4284-9383-229F385403D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176</v>
      </c>
      <c r="B1" s="197"/>
      <c r="C1" s="197"/>
      <c r="D1" s="197"/>
      <c r="E1" s="197"/>
      <c r="F1" s="197"/>
      <c r="G1" s="197"/>
      <c r="AG1" t="s">
        <v>88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89</v>
      </c>
    </row>
    <row r="3" spans="1:60" ht="24.95" customHeight="1" x14ac:dyDescent="0.2">
      <c r="A3" s="198" t="s">
        <v>8</v>
      </c>
      <c r="B3" s="49" t="s">
        <v>57</v>
      </c>
      <c r="C3" s="201" t="s">
        <v>58</v>
      </c>
      <c r="D3" s="199"/>
      <c r="E3" s="199"/>
      <c r="F3" s="199"/>
      <c r="G3" s="200"/>
      <c r="AC3" s="176" t="s">
        <v>89</v>
      </c>
      <c r="AG3" t="s">
        <v>91</v>
      </c>
    </row>
    <row r="4" spans="1:60" ht="24.95" customHeight="1" x14ac:dyDescent="0.2">
      <c r="A4" s="202" t="s">
        <v>9</v>
      </c>
      <c r="B4" s="203" t="s">
        <v>57</v>
      </c>
      <c r="C4" s="204" t="s">
        <v>59</v>
      </c>
      <c r="D4" s="205"/>
      <c r="E4" s="205"/>
      <c r="F4" s="205"/>
      <c r="G4" s="206"/>
      <c r="AG4" t="s">
        <v>92</v>
      </c>
    </row>
    <row r="5" spans="1:60" x14ac:dyDescent="0.2">
      <c r="D5" s="10"/>
    </row>
    <row r="6" spans="1:60" ht="38.25" x14ac:dyDescent="0.2">
      <c r="A6" s="208" t="s">
        <v>93</v>
      </c>
      <c r="B6" s="210" t="s">
        <v>94</v>
      </c>
      <c r="C6" s="210" t="s">
        <v>95</v>
      </c>
      <c r="D6" s="209" t="s">
        <v>96</v>
      </c>
      <c r="E6" s="208" t="s">
        <v>97</v>
      </c>
      <c r="F6" s="207" t="s">
        <v>98</v>
      </c>
      <c r="G6" s="208" t="s">
        <v>29</v>
      </c>
      <c r="H6" s="211" t="s">
        <v>30</v>
      </c>
      <c r="I6" s="211" t="s">
        <v>99</v>
      </c>
      <c r="J6" s="211" t="s">
        <v>31</v>
      </c>
      <c r="K6" s="211" t="s">
        <v>100</v>
      </c>
      <c r="L6" s="211" t="s">
        <v>101</v>
      </c>
      <c r="M6" s="211" t="s">
        <v>102</v>
      </c>
      <c r="N6" s="211" t="s">
        <v>103</v>
      </c>
      <c r="O6" s="211" t="s">
        <v>104</v>
      </c>
      <c r="P6" s="211" t="s">
        <v>105</v>
      </c>
      <c r="Q6" s="211" t="s">
        <v>106</v>
      </c>
      <c r="R6" s="211" t="s">
        <v>107</v>
      </c>
      <c r="S6" s="211" t="s">
        <v>108</v>
      </c>
      <c r="T6" s="211" t="s">
        <v>109</v>
      </c>
      <c r="U6" s="211" t="s">
        <v>110</v>
      </c>
      <c r="V6" s="211" t="s">
        <v>111</v>
      </c>
      <c r="W6" s="211" t="s">
        <v>112</v>
      </c>
      <c r="X6" s="211" t="s">
        <v>113</v>
      </c>
      <c r="Y6" s="211" t="s">
        <v>114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4" t="s">
        <v>115</v>
      </c>
      <c r="B8" s="225" t="s">
        <v>54</v>
      </c>
      <c r="C8" s="248" t="s">
        <v>72</v>
      </c>
      <c r="D8" s="226"/>
      <c r="E8" s="227"/>
      <c r="F8" s="228"/>
      <c r="G8" s="228">
        <f>SUMIF(AG9:AG47,"&lt;&gt;NOR",G9:G47)</f>
        <v>0</v>
      </c>
      <c r="H8" s="228"/>
      <c r="I8" s="228">
        <f>SUM(I9:I47)</f>
        <v>0</v>
      </c>
      <c r="J8" s="228"/>
      <c r="K8" s="228">
        <f>SUM(K9:K47)</f>
        <v>0</v>
      </c>
      <c r="L8" s="228"/>
      <c r="M8" s="228">
        <f>SUM(M9:M47)</f>
        <v>0</v>
      </c>
      <c r="N8" s="227"/>
      <c r="O8" s="227">
        <f>SUM(O9:O47)</f>
        <v>161.35000000000002</v>
      </c>
      <c r="P8" s="227"/>
      <c r="Q8" s="227">
        <f>SUM(Q9:Q47)</f>
        <v>16.880000000000003</v>
      </c>
      <c r="R8" s="228"/>
      <c r="S8" s="228"/>
      <c r="T8" s="229"/>
      <c r="U8" s="223"/>
      <c r="V8" s="223">
        <f>SUM(V9:V47)</f>
        <v>98.000000000000014</v>
      </c>
      <c r="W8" s="223"/>
      <c r="X8" s="223"/>
      <c r="Y8" s="223"/>
      <c r="AG8" t="s">
        <v>116</v>
      </c>
    </row>
    <row r="9" spans="1:60" outlineLevel="1" x14ac:dyDescent="0.2">
      <c r="A9" s="231">
        <v>1</v>
      </c>
      <c r="B9" s="232" t="s">
        <v>177</v>
      </c>
      <c r="C9" s="249" t="s">
        <v>178</v>
      </c>
      <c r="D9" s="233" t="s">
        <v>179</v>
      </c>
      <c r="E9" s="234">
        <v>45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0.27</v>
      </c>
      <c r="Q9" s="234">
        <f>ROUND(E9*P9,2)</f>
        <v>12.15</v>
      </c>
      <c r="R9" s="236" t="s">
        <v>180</v>
      </c>
      <c r="S9" s="236" t="s">
        <v>120</v>
      </c>
      <c r="T9" s="237" t="s">
        <v>181</v>
      </c>
      <c r="U9" s="222">
        <v>0.12</v>
      </c>
      <c r="V9" s="222">
        <f>ROUND(E9*U9,2)</f>
        <v>5.4</v>
      </c>
      <c r="W9" s="222"/>
      <c r="X9" s="222" t="s">
        <v>137</v>
      </c>
      <c r="Y9" s="222" t="s">
        <v>123</v>
      </c>
      <c r="Z9" s="212"/>
      <c r="AA9" s="212"/>
      <c r="AB9" s="212"/>
      <c r="AC9" s="212"/>
      <c r="AD9" s="212"/>
      <c r="AE9" s="212"/>
      <c r="AF9" s="212"/>
      <c r="AG9" s="212" t="s">
        <v>138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9" t="s">
        <v>182</v>
      </c>
      <c r="D10" s="258"/>
      <c r="E10" s="258"/>
      <c r="F10" s="258"/>
      <c r="G10" s="258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183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39" t="str">
        <f>C10</f>
        <v>s vybouráním lože, s přemístěním hmot na skládku na vzdálenost do 3 m nebo naložením na dopravní prostředek</v>
      </c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60" t="s">
        <v>184</v>
      </c>
      <c r="D11" s="256"/>
      <c r="E11" s="257">
        <v>45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185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1">
        <v>2</v>
      </c>
      <c r="B12" s="232" t="s">
        <v>186</v>
      </c>
      <c r="C12" s="249" t="s">
        <v>187</v>
      </c>
      <c r="D12" s="233" t="s">
        <v>188</v>
      </c>
      <c r="E12" s="234">
        <v>183.36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6" t="s">
        <v>189</v>
      </c>
      <c r="S12" s="236" t="s">
        <v>120</v>
      </c>
      <c r="T12" s="237" t="s">
        <v>181</v>
      </c>
      <c r="U12" s="222">
        <v>0.22</v>
      </c>
      <c r="V12" s="222">
        <f>ROUND(E12*U12,2)</f>
        <v>40.340000000000003</v>
      </c>
      <c r="W12" s="222"/>
      <c r="X12" s="222" t="s">
        <v>137</v>
      </c>
      <c r="Y12" s="222" t="s">
        <v>123</v>
      </c>
      <c r="Z12" s="212"/>
      <c r="AA12" s="212"/>
      <c r="AB12" s="212"/>
      <c r="AC12" s="212"/>
      <c r="AD12" s="212"/>
      <c r="AE12" s="212"/>
      <c r="AF12" s="212"/>
      <c r="AG12" s="212" t="s">
        <v>138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19"/>
      <c r="B13" s="220"/>
      <c r="C13" s="259" t="s">
        <v>190</v>
      </c>
      <c r="D13" s="258"/>
      <c r="E13" s="258"/>
      <c r="F13" s="258"/>
      <c r="G13" s="258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183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39" t="str">
        <f>C13</f>
        <v>s přemístěním výkopku v příčných profilech na vzdálenost do 15 m nebo s naložením na dopravní prostředek.</v>
      </c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60" t="s">
        <v>191</v>
      </c>
      <c r="D14" s="256"/>
      <c r="E14" s="257">
        <v>68.760000000000005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185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60" t="s">
        <v>192</v>
      </c>
      <c r="D15" s="256"/>
      <c r="E15" s="257">
        <v>114.6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185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31">
        <v>3</v>
      </c>
      <c r="B16" s="232" t="s">
        <v>193</v>
      </c>
      <c r="C16" s="249" t="s">
        <v>194</v>
      </c>
      <c r="D16" s="233" t="s">
        <v>188</v>
      </c>
      <c r="E16" s="234">
        <v>183.36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6" t="s">
        <v>189</v>
      </c>
      <c r="S16" s="236" t="s">
        <v>120</v>
      </c>
      <c r="T16" s="237" t="s">
        <v>181</v>
      </c>
      <c r="U16" s="222">
        <v>0.05</v>
      </c>
      <c r="V16" s="222">
        <f>ROUND(E16*U16,2)</f>
        <v>9.17</v>
      </c>
      <c r="W16" s="222"/>
      <c r="X16" s="222" t="s">
        <v>137</v>
      </c>
      <c r="Y16" s="222" t="s">
        <v>123</v>
      </c>
      <c r="Z16" s="212"/>
      <c r="AA16" s="212"/>
      <c r="AB16" s="212"/>
      <c r="AC16" s="212"/>
      <c r="AD16" s="212"/>
      <c r="AE16" s="212"/>
      <c r="AF16" s="212"/>
      <c r="AG16" s="212" t="s">
        <v>138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19"/>
      <c r="B17" s="220"/>
      <c r="C17" s="260" t="s">
        <v>195</v>
      </c>
      <c r="D17" s="256"/>
      <c r="E17" s="257">
        <v>183.36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185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1">
        <v>4</v>
      </c>
      <c r="B18" s="232" t="s">
        <v>196</v>
      </c>
      <c r="C18" s="249" t="s">
        <v>197</v>
      </c>
      <c r="D18" s="233" t="s">
        <v>188</v>
      </c>
      <c r="E18" s="234">
        <v>183.36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 t="s">
        <v>189</v>
      </c>
      <c r="S18" s="236" t="s">
        <v>120</v>
      </c>
      <c r="T18" s="237" t="s">
        <v>181</v>
      </c>
      <c r="U18" s="222">
        <v>0.01</v>
      </c>
      <c r="V18" s="222">
        <f>ROUND(E18*U18,2)</f>
        <v>1.83</v>
      </c>
      <c r="W18" s="222"/>
      <c r="X18" s="222" t="s">
        <v>137</v>
      </c>
      <c r="Y18" s="222" t="s">
        <v>123</v>
      </c>
      <c r="Z18" s="212"/>
      <c r="AA18" s="212"/>
      <c r="AB18" s="212"/>
      <c r="AC18" s="212"/>
      <c r="AD18" s="212"/>
      <c r="AE18" s="212"/>
      <c r="AF18" s="212"/>
      <c r="AG18" s="212" t="s">
        <v>138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59" t="s">
        <v>198</v>
      </c>
      <c r="D19" s="258"/>
      <c r="E19" s="258"/>
      <c r="F19" s="258"/>
      <c r="G19" s="258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183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39" t="str">
        <f>C19</f>
        <v>po suchu, bez ohledu na druh dopravního prostředku, bez naložení výkopku, avšak se složením bez rozhrnutí,</v>
      </c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19"/>
      <c r="B20" s="220"/>
      <c r="C20" s="260" t="s">
        <v>195</v>
      </c>
      <c r="D20" s="256"/>
      <c r="E20" s="257">
        <v>183.36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185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1">
        <v>5</v>
      </c>
      <c r="B21" s="242" t="s">
        <v>199</v>
      </c>
      <c r="C21" s="252" t="s">
        <v>200</v>
      </c>
      <c r="D21" s="243" t="s">
        <v>188</v>
      </c>
      <c r="E21" s="244">
        <v>183.36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 t="s">
        <v>189</v>
      </c>
      <c r="S21" s="246" t="s">
        <v>120</v>
      </c>
      <c r="T21" s="247" t="s">
        <v>181</v>
      </c>
      <c r="U21" s="222">
        <v>0.01</v>
      </c>
      <c r="V21" s="222">
        <f>ROUND(E21*U21,2)</f>
        <v>1.83</v>
      </c>
      <c r="W21" s="222"/>
      <c r="X21" s="222" t="s">
        <v>137</v>
      </c>
      <c r="Y21" s="222" t="s">
        <v>123</v>
      </c>
      <c r="Z21" s="212"/>
      <c r="AA21" s="212"/>
      <c r="AB21" s="212"/>
      <c r="AC21" s="212"/>
      <c r="AD21" s="212"/>
      <c r="AE21" s="212"/>
      <c r="AF21" s="212"/>
      <c r="AG21" s="212" t="s">
        <v>138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1">
        <v>6</v>
      </c>
      <c r="B22" s="242" t="s">
        <v>201</v>
      </c>
      <c r="C22" s="252" t="s">
        <v>202</v>
      </c>
      <c r="D22" s="243" t="s">
        <v>188</v>
      </c>
      <c r="E22" s="244">
        <v>183.36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 t="s">
        <v>189</v>
      </c>
      <c r="S22" s="246" t="s">
        <v>120</v>
      </c>
      <c r="T22" s="247" t="s">
        <v>121</v>
      </c>
      <c r="U22" s="222">
        <v>0</v>
      </c>
      <c r="V22" s="222">
        <f>ROUND(E22*U22,2)</f>
        <v>0</v>
      </c>
      <c r="W22" s="222"/>
      <c r="X22" s="222" t="s">
        <v>137</v>
      </c>
      <c r="Y22" s="222" t="s">
        <v>123</v>
      </c>
      <c r="Z22" s="212"/>
      <c r="AA22" s="212"/>
      <c r="AB22" s="212"/>
      <c r="AC22" s="212"/>
      <c r="AD22" s="212"/>
      <c r="AE22" s="212"/>
      <c r="AF22" s="212"/>
      <c r="AG22" s="212" t="s">
        <v>138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33.75" outlineLevel="1" x14ac:dyDescent="0.2">
      <c r="A23" s="231">
        <v>7</v>
      </c>
      <c r="B23" s="232" t="s">
        <v>203</v>
      </c>
      <c r="C23" s="249" t="s">
        <v>204</v>
      </c>
      <c r="D23" s="233" t="s">
        <v>205</v>
      </c>
      <c r="E23" s="234">
        <v>43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0.11</v>
      </c>
      <c r="Q23" s="234">
        <f>ROUND(E23*P23,2)</f>
        <v>4.7300000000000004</v>
      </c>
      <c r="R23" s="236" t="s">
        <v>180</v>
      </c>
      <c r="S23" s="236" t="s">
        <v>120</v>
      </c>
      <c r="T23" s="237" t="s">
        <v>181</v>
      </c>
      <c r="U23" s="222">
        <v>5.1499999999999997E-2</v>
      </c>
      <c r="V23" s="222">
        <f>ROUND(E23*U23,2)</f>
        <v>2.21</v>
      </c>
      <c r="W23" s="222"/>
      <c r="X23" s="222" t="s">
        <v>137</v>
      </c>
      <c r="Y23" s="222" t="s">
        <v>123</v>
      </c>
      <c r="Z23" s="212"/>
      <c r="AA23" s="212"/>
      <c r="AB23" s="212"/>
      <c r="AC23" s="212"/>
      <c r="AD23" s="212"/>
      <c r="AE23" s="212"/>
      <c r="AF23" s="212"/>
      <c r="AG23" s="212" t="s">
        <v>138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2" x14ac:dyDescent="0.2">
      <c r="A24" s="219"/>
      <c r="B24" s="220"/>
      <c r="C24" s="259" t="s">
        <v>206</v>
      </c>
      <c r="D24" s="258"/>
      <c r="E24" s="258"/>
      <c r="F24" s="258"/>
      <c r="G24" s="258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183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39" t="str">
        <f>C24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60" t="s">
        <v>207</v>
      </c>
      <c r="D25" s="256"/>
      <c r="E25" s="257">
        <v>43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185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1">
        <v>8</v>
      </c>
      <c r="B26" s="232" t="s">
        <v>208</v>
      </c>
      <c r="C26" s="249" t="s">
        <v>209</v>
      </c>
      <c r="D26" s="233" t="s">
        <v>188</v>
      </c>
      <c r="E26" s="234">
        <v>68.760000000000005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6" t="s">
        <v>189</v>
      </c>
      <c r="S26" s="236" t="s">
        <v>120</v>
      </c>
      <c r="T26" s="237" t="s">
        <v>181</v>
      </c>
      <c r="U26" s="222">
        <v>0.05</v>
      </c>
      <c r="V26" s="222">
        <f>ROUND(E26*U26,2)</f>
        <v>3.44</v>
      </c>
      <c r="W26" s="222"/>
      <c r="X26" s="222" t="s">
        <v>137</v>
      </c>
      <c r="Y26" s="222" t="s">
        <v>123</v>
      </c>
      <c r="Z26" s="212"/>
      <c r="AA26" s="212"/>
      <c r="AB26" s="212"/>
      <c r="AC26" s="212"/>
      <c r="AD26" s="212"/>
      <c r="AE26" s="212"/>
      <c r="AF26" s="212"/>
      <c r="AG26" s="212" t="s">
        <v>138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59" t="s">
        <v>210</v>
      </c>
      <c r="D27" s="258"/>
      <c r="E27" s="258"/>
      <c r="F27" s="258"/>
      <c r="G27" s="258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183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60" t="s">
        <v>211</v>
      </c>
      <c r="D28" s="256"/>
      <c r="E28" s="257">
        <v>68.760000000000005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185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1">
        <v>9</v>
      </c>
      <c r="B29" s="232" t="s">
        <v>212</v>
      </c>
      <c r="C29" s="249" t="s">
        <v>213</v>
      </c>
      <c r="D29" s="233" t="s">
        <v>214</v>
      </c>
      <c r="E29" s="234">
        <v>151.27199999999999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1</v>
      </c>
      <c r="O29" s="234">
        <f>ROUND(E29*N29,2)</f>
        <v>151.27000000000001</v>
      </c>
      <c r="P29" s="234">
        <v>0</v>
      </c>
      <c r="Q29" s="234">
        <f>ROUND(E29*P29,2)</f>
        <v>0</v>
      </c>
      <c r="R29" s="236"/>
      <c r="S29" s="236" t="s">
        <v>136</v>
      </c>
      <c r="T29" s="237" t="s">
        <v>215</v>
      </c>
      <c r="U29" s="222">
        <v>0</v>
      </c>
      <c r="V29" s="222">
        <f>ROUND(E29*U29,2)</f>
        <v>0</v>
      </c>
      <c r="W29" s="222"/>
      <c r="X29" s="222" t="s">
        <v>216</v>
      </c>
      <c r="Y29" s="222" t="s">
        <v>123</v>
      </c>
      <c r="Z29" s="212"/>
      <c r="AA29" s="212"/>
      <c r="AB29" s="212"/>
      <c r="AC29" s="212"/>
      <c r="AD29" s="212"/>
      <c r="AE29" s="212"/>
      <c r="AF29" s="212"/>
      <c r="AG29" s="212" t="s">
        <v>217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">
      <c r="A30" s="219"/>
      <c r="B30" s="220"/>
      <c r="C30" s="260" t="s">
        <v>218</v>
      </c>
      <c r="D30" s="256"/>
      <c r="E30" s="257">
        <v>151.27199999999999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185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1">
        <v>10</v>
      </c>
      <c r="B31" s="232" t="s">
        <v>219</v>
      </c>
      <c r="C31" s="249" t="s">
        <v>220</v>
      </c>
      <c r="D31" s="233" t="s">
        <v>205</v>
      </c>
      <c r="E31" s="234">
        <v>229.2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6" t="s">
        <v>180</v>
      </c>
      <c r="S31" s="236" t="s">
        <v>120</v>
      </c>
      <c r="T31" s="237" t="s">
        <v>181</v>
      </c>
      <c r="U31" s="222">
        <v>9.0999999999999998E-2</v>
      </c>
      <c r="V31" s="222">
        <f>ROUND(E31*U31,2)</f>
        <v>20.86</v>
      </c>
      <c r="W31" s="222"/>
      <c r="X31" s="222" t="s">
        <v>137</v>
      </c>
      <c r="Y31" s="222" t="s">
        <v>123</v>
      </c>
      <c r="Z31" s="212"/>
      <c r="AA31" s="212"/>
      <c r="AB31" s="212"/>
      <c r="AC31" s="212"/>
      <c r="AD31" s="212"/>
      <c r="AE31" s="212"/>
      <c r="AF31" s="212"/>
      <c r="AG31" s="212" t="s">
        <v>138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19"/>
      <c r="B32" s="220"/>
      <c r="C32" s="260" t="s">
        <v>221</v>
      </c>
      <c r="D32" s="256"/>
      <c r="E32" s="257">
        <v>229.2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185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31">
        <v>11</v>
      </c>
      <c r="B33" s="232" t="s">
        <v>222</v>
      </c>
      <c r="C33" s="249" t="s">
        <v>223</v>
      </c>
      <c r="D33" s="233" t="s">
        <v>205</v>
      </c>
      <c r="E33" s="234">
        <v>275.04000000000002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2.2000000000000001E-4</v>
      </c>
      <c r="O33" s="234">
        <f>ROUND(E33*N33,2)</f>
        <v>0.06</v>
      </c>
      <c r="P33" s="234">
        <v>0</v>
      </c>
      <c r="Q33" s="234">
        <f>ROUND(E33*P33,2)</f>
        <v>0</v>
      </c>
      <c r="R33" s="236" t="s">
        <v>224</v>
      </c>
      <c r="S33" s="236" t="s">
        <v>120</v>
      </c>
      <c r="T33" s="237" t="s">
        <v>181</v>
      </c>
      <c r="U33" s="222">
        <v>0</v>
      </c>
      <c r="V33" s="222">
        <f>ROUND(E33*U33,2)</f>
        <v>0</v>
      </c>
      <c r="W33" s="222"/>
      <c r="X33" s="222" t="s">
        <v>216</v>
      </c>
      <c r="Y33" s="222" t="s">
        <v>123</v>
      </c>
      <c r="Z33" s="212"/>
      <c r="AA33" s="212"/>
      <c r="AB33" s="212"/>
      <c r="AC33" s="212"/>
      <c r="AD33" s="212"/>
      <c r="AE33" s="212"/>
      <c r="AF33" s="212"/>
      <c r="AG33" s="212" t="s">
        <v>217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60" t="s">
        <v>225</v>
      </c>
      <c r="D34" s="256"/>
      <c r="E34" s="257">
        <v>275.04000000000002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185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1">
        <v>12</v>
      </c>
      <c r="B35" s="242" t="s">
        <v>226</v>
      </c>
      <c r="C35" s="252" t="s">
        <v>227</v>
      </c>
      <c r="D35" s="243" t="s">
        <v>205</v>
      </c>
      <c r="E35" s="244">
        <v>60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120</v>
      </c>
      <c r="T35" s="247" t="s">
        <v>181</v>
      </c>
      <c r="U35" s="222">
        <v>0.09</v>
      </c>
      <c r="V35" s="222">
        <f>ROUND(E35*U35,2)</f>
        <v>5.4</v>
      </c>
      <c r="W35" s="222"/>
      <c r="X35" s="222" t="s">
        <v>137</v>
      </c>
      <c r="Y35" s="222" t="s">
        <v>123</v>
      </c>
      <c r="Z35" s="212"/>
      <c r="AA35" s="212"/>
      <c r="AB35" s="212"/>
      <c r="AC35" s="212"/>
      <c r="AD35" s="212"/>
      <c r="AE35" s="212"/>
      <c r="AF35" s="212"/>
      <c r="AG35" s="212" t="s">
        <v>138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31">
        <v>13</v>
      </c>
      <c r="B36" s="232" t="s">
        <v>228</v>
      </c>
      <c r="C36" s="249" t="s">
        <v>229</v>
      </c>
      <c r="D36" s="233" t="s">
        <v>205</v>
      </c>
      <c r="E36" s="234">
        <v>60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6" t="s">
        <v>189</v>
      </c>
      <c r="S36" s="236" t="s">
        <v>120</v>
      </c>
      <c r="T36" s="237" t="s">
        <v>181</v>
      </c>
      <c r="U36" s="222">
        <v>1.2E-2</v>
      </c>
      <c r="V36" s="222">
        <f>ROUND(E36*U36,2)</f>
        <v>0.72</v>
      </c>
      <c r="W36" s="222"/>
      <c r="X36" s="222" t="s">
        <v>137</v>
      </c>
      <c r="Y36" s="222" t="s">
        <v>123</v>
      </c>
      <c r="Z36" s="212"/>
      <c r="AA36" s="212"/>
      <c r="AB36" s="212"/>
      <c r="AC36" s="212"/>
      <c r="AD36" s="212"/>
      <c r="AE36" s="212"/>
      <c r="AF36" s="212"/>
      <c r="AG36" s="212" t="s">
        <v>138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2" x14ac:dyDescent="0.2">
      <c r="A37" s="219"/>
      <c r="B37" s="220"/>
      <c r="C37" s="259" t="s">
        <v>230</v>
      </c>
      <c r="D37" s="258"/>
      <c r="E37" s="258"/>
      <c r="F37" s="258"/>
      <c r="G37" s="258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183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39" t="str">
        <f>C37</f>
        <v>s případným nutným přemístěním hromad nebo dočasných skládek na místo potřeby ze vzdálenosti do 30 m, v rovině nebo ve svahu do 1 : 5,</v>
      </c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1">
        <v>14</v>
      </c>
      <c r="B38" s="232" t="s">
        <v>231</v>
      </c>
      <c r="C38" s="249" t="s">
        <v>232</v>
      </c>
      <c r="D38" s="233" t="s">
        <v>188</v>
      </c>
      <c r="E38" s="234">
        <v>6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1.67</v>
      </c>
      <c r="O38" s="234">
        <f>ROUND(E38*N38,2)</f>
        <v>10.02</v>
      </c>
      <c r="P38" s="234">
        <v>0</v>
      </c>
      <c r="Q38" s="234">
        <f>ROUND(E38*P38,2)</f>
        <v>0</v>
      </c>
      <c r="R38" s="236" t="s">
        <v>224</v>
      </c>
      <c r="S38" s="236" t="s">
        <v>233</v>
      </c>
      <c r="T38" s="237" t="s">
        <v>181</v>
      </c>
      <c r="U38" s="222">
        <v>0</v>
      </c>
      <c r="V38" s="222">
        <f>ROUND(E38*U38,2)</f>
        <v>0</v>
      </c>
      <c r="W38" s="222"/>
      <c r="X38" s="222" t="s">
        <v>216</v>
      </c>
      <c r="Y38" s="222" t="s">
        <v>123</v>
      </c>
      <c r="Z38" s="212"/>
      <c r="AA38" s="212"/>
      <c r="AB38" s="212"/>
      <c r="AC38" s="212"/>
      <c r="AD38" s="212"/>
      <c r="AE38" s="212"/>
      <c r="AF38" s="212"/>
      <c r="AG38" s="212" t="s">
        <v>217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19"/>
      <c r="B39" s="220"/>
      <c r="C39" s="260" t="s">
        <v>234</v>
      </c>
      <c r="D39" s="256"/>
      <c r="E39" s="257">
        <v>6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185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1">
        <v>15</v>
      </c>
      <c r="B40" s="242" t="s">
        <v>235</v>
      </c>
      <c r="C40" s="252" t="s">
        <v>236</v>
      </c>
      <c r="D40" s="243" t="s">
        <v>205</v>
      </c>
      <c r="E40" s="244">
        <v>60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120</v>
      </c>
      <c r="T40" s="247" t="s">
        <v>181</v>
      </c>
      <c r="U40" s="222">
        <v>2.1000000000000001E-2</v>
      </c>
      <c r="V40" s="222">
        <f>ROUND(E40*U40,2)</f>
        <v>1.26</v>
      </c>
      <c r="W40" s="222"/>
      <c r="X40" s="222" t="s">
        <v>137</v>
      </c>
      <c r="Y40" s="222" t="s">
        <v>123</v>
      </c>
      <c r="Z40" s="212"/>
      <c r="AA40" s="212"/>
      <c r="AB40" s="212"/>
      <c r="AC40" s="212"/>
      <c r="AD40" s="212"/>
      <c r="AE40" s="212"/>
      <c r="AF40" s="212"/>
      <c r="AG40" s="212" t="s">
        <v>138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1">
        <v>16</v>
      </c>
      <c r="B41" s="242" t="s">
        <v>237</v>
      </c>
      <c r="C41" s="252" t="s">
        <v>238</v>
      </c>
      <c r="D41" s="243" t="s">
        <v>205</v>
      </c>
      <c r="E41" s="244">
        <v>60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 t="s">
        <v>239</v>
      </c>
      <c r="S41" s="246" t="s">
        <v>120</v>
      </c>
      <c r="T41" s="247" t="s">
        <v>181</v>
      </c>
      <c r="U41" s="222">
        <v>1.4999999999999999E-2</v>
      </c>
      <c r="V41" s="222">
        <f>ROUND(E41*U41,2)</f>
        <v>0.9</v>
      </c>
      <c r="W41" s="222"/>
      <c r="X41" s="222" t="s">
        <v>137</v>
      </c>
      <c r="Y41" s="222" t="s">
        <v>123</v>
      </c>
      <c r="Z41" s="212"/>
      <c r="AA41" s="212"/>
      <c r="AB41" s="212"/>
      <c r="AC41" s="212"/>
      <c r="AD41" s="212"/>
      <c r="AE41" s="212"/>
      <c r="AF41" s="212"/>
      <c r="AG41" s="212" t="s">
        <v>138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1">
        <v>17</v>
      </c>
      <c r="B42" s="242" t="s">
        <v>240</v>
      </c>
      <c r="C42" s="252" t="s">
        <v>241</v>
      </c>
      <c r="D42" s="243" t="s">
        <v>205</v>
      </c>
      <c r="E42" s="244">
        <v>60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 t="s">
        <v>239</v>
      </c>
      <c r="S42" s="246" t="s">
        <v>120</v>
      </c>
      <c r="T42" s="247" t="s">
        <v>181</v>
      </c>
      <c r="U42" s="222">
        <v>1E-3</v>
      </c>
      <c r="V42" s="222">
        <f>ROUND(E42*U42,2)</f>
        <v>0.06</v>
      </c>
      <c r="W42" s="222"/>
      <c r="X42" s="222" t="s">
        <v>137</v>
      </c>
      <c r="Y42" s="222" t="s">
        <v>123</v>
      </c>
      <c r="Z42" s="212"/>
      <c r="AA42" s="212"/>
      <c r="AB42" s="212"/>
      <c r="AC42" s="212"/>
      <c r="AD42" s="212"/>
      <c r="AE42" s="212"/>
      <c r="AF42" s="212"/>
      <c r="AG42" s="212" t="s">
        <v>138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31">
        <v>18</v>
      </c>
      <c r="B43" s="232" t="s">
        <v>242</v>
      </c>
      <c r="C43" s="249" t="s">
        <v>243</v>
      </c>
      <c r="D43" s="233" t="s">
        <v>244</v>
      </c>
      <c r="E43" s="234">
        <v>1.5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4">
        <v>1E-3</v>
      </c>
      <c r="O43" s="234">
        <f>ROUND(E43*N43,2)</f>
        <v>0</v>
      </c>
      <c r="P43" s="234">
        <v>0</v>
      </c>
      <c r="Q43" s="234">
        <f>ROUND(E43*P43,2)</f>
        <v>0</v>
      </c>
      <c r="R43" s="236" t="s">
        <v>224</v>
      </c>
      <c r="S43" s="236" t="s">
        <v>120</v>
      </c>
      <c r="T43" s="237" t="s">
        <v>181</v>
      </c>
      <c r="U43" s="222">
        <v>0</v>
      </c>
      <c r="V43" s="222">
        <f>ROUND(E43*U43,2)</f>
        <v>0</v>
      </c>
      <c r="W43" s="222"/>
      <c r="X43" s="222" t="s">
        <v>216</v>
      </c>
      <c r="Y43" s="222" t="s">
        <v>123</v>
      </c>
      <c r="Z43" s="212"/>
      <c r="AA43" s="212"/>
      <c r="AB43" s="212"/>
      <c r="AC43" s="212"/>
      <c r="AD43" s="212"/>
      <c r="AE43" s="212"/>
      <c r="AF43" s="212"/>
      <c r="AG43" s="212" t="s">
        <v>217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60" t="s">
        <v>245</v>
      </c>
      <c r="D44" s="256"/>
      <c r="E44" s="257">
        <v>1.5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185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1">
        <v>19</v>
      </c>
      <c r="B45" s="232" t="s">
        <v>246</v>
      </c>
      <c r="C45" s="249" t="s">
        <v>247</v>
      </c>
      <c r="D45" s="233" t="s">
        <v>205</v>
      </c>
      <c r="E45" s="234">
        <v>229.2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6" t="s">
        <v>189</v>
      </c>
      <c r="S45" s="236" t="s">
        <v>120</v>
      </c>
      <c r="T45" s="237" t="s">
        <v>181</v>
      </c>
      <c r="U45" s="222">
        <v>0.02</v>
      </c>
      <c r="V45" s="222">
        <f>ROUND(E45*U45,2)</f>
        <v>4.58</v>
      </c>
      <c r="W45" s="222"/>
      <c r="X45" s="222" t="s">
        <v>137</v>
      </c>
      <c r="Y45" s="222" t="s">
        <v>123</v>
      </c>
      <c r="Z45" s="212"/>
      <c r="AA45" s="212"/>
      <c r="AB45" s="212"/>
      <c r="AC45" s="212"/>
      <c r="AD45" s="212"/>
      <c r="AE45" s="212"/>
      <c r="AF45" s="212"/>
      <c r="AG45" s="212" t="s">
        <v>138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19"/>
      <c r="B46" s="220"/>
      <c r="C46" s="259" t="s">
        <v>248</v>
      </c>
      <c r="D46" s="258"/>
      <c r="E46" s="258"/>
      <c r="F46" s="258"/>
      <c r="G46" s="258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183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19"/>
      <c r="B47" s="220"/>
      <c r="C47" s="260" t="s">
        <v>221</v>
      </c>
      <c r="D47" s="256"/>
      <c r="E47" s="257">
        <v>229.2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185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">
      <c r="A48" s="224" t="s">
        <v>115</v>
      </c>
      <c r="B48" s="225" t="s">
        <v>73</v>
      </c>
      <c r="C48" s="248" t="s">
        <v>74</v>
      </c>
      <c r="D48" s="226"/>
      <c r="E48" s="227"/>
      <c r="F48" s="228"/>
      <c r="G48" s="228">
        <f>SUMIF(AG49:AG70,"&lt;&gt;NOR",G49:G70)</f>
        <v>0</v>
      </c>
      <c r="H48" s="228"/>
      <c r="I48" s="228">
        <f>SUM(I49:I70)</f>
        <v>0</v>
      </c>
      <c r="J48" s="228"/>
      <c r="K48" s="228">
        <f>SUM(K49:K70)</f>
        <v>0</v>
      </c>
      <c r="L48" s="228"/>
      <c r="M48" s="228">
        <f>SUM(M49:M70)</f>
        <v>0</v>
      </c>
      <c r="N48" s="227"/>
      <c r="O48" s="227">
        <f>SUM(O49:O70)</f>
        <v>248.19</v>
      </c>
      <c r="P48" s="227"/>
      <c r="Q48" s="227">
        <f>SUM(Q49:Q70)</f>
        <v>0</v>
      </c>
      <c r="R48" s="228"/>
      <c r="S48" s="228"/>
      <c r="T48" s="229"/>
      <c r="U48" s="223"/>
      <c r="V48" s="223">
        <f>SUM(V49:V70)</f>
        <v>141.41</v>
      </c>
      <c r="W48" s="223"/>
      <c r="X48" s="223"/>
      <c r="Y48" s="223"/>
      <c r="AG48" t="s">
        <v>116</v>
      </c>
    </row>
    <row r="49" spans="1:60" outlineLevel="1" x14ac:dyDescent="0.2">
      <c r="A49" s="241">
        <v>20</v>
      </c>
      <c r="B49" s="242" t="s">
        <v>249</v>
      </c>
      <c r="C49" s="252" t="s">
        <v>250</v>
      </c>
      <c r="D49" s="243" t="s">
        <v>179</v>
      </c>
      <c r="E49" s="244">
        <v>64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3.6000000000000002E-4</v>
      </c>
      <c r="O49" s="244">
        <f>ROUND(E49*N49,2)</f>
        <v>0.02</v>
      </c>
      <c r="P49" s="244">
        <v>0</v>
      </c>
      <c r="Q49" s="244">
        <f>ROUND(E49*P49,2)</f>
        <v>0</v>
      </c>
      <c r="R49" s="246" t="s">
        <v>180</v>
      </c>
      <c r="S49" s="246" t="s">
        <v>120</v>
      </c>
      <c r="T49" s="247" t="s">
        <v>181</v>
      </c>
      <c r="U49" s="222">
        <v>0.43</v>
      </c>
      <c r="V49" s="222">
        <f>ROUND(E49*U49,2)</f>
        <v>27.52</v>
      </c>
      <c r="W49" s="222"/>
      <c r="X49" s="222" t="s">
        <v>137</v>
      </c>
      <c r="Y49" s="222" t="s">
        <v>123</v>
      </c>
      <c r="Z49" s="212"/>
      <c r="AA49" s="212"/>
      <c r="AB49" s="212"/>
      <c r="AC49" s="212"/>
      <c r="AD49" s="212"/>
      <c r="AE49" s="212"/>
      <c r="AF49" s="212"/>
      <c r="AG49" s="212" t="s">
        <v>138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41">
        <v>21</v>
      </c>
      <c r="B50" s="242" t="s">
        <v>251</v>
      </c>
      <c r="C50" s="252" t="s">
        <v>252</v>
      </c>
      <c r="D50" s="243" t="s">
        <v>253</v>
      </c>
      <c r="E50" s="244">
        <v>2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6.7000000000000004E-2</v>
      </c>
      <c r="O50" s="244">
        <f>ROUND(E50*N50,2)</f>
        <v>0.13</v>
      </c>
      <c r="P50" s="244">
        <v>0</v>
      </c>
      <c r="Q50" s="244">
        <f>ROUND(E50*P50,2)</f>
        <v>0</v>
      </c>
      <c r="R50" s="246" t="s">
        <v>224</v>
      </c>
      <c r="S50" s="246" t="s">
        <v>120</v>
      </c>
      <c r="T50" s="247" t="s">
        <v>181</v>
      </c>
      <c r="U50" s="222">
        <v>0</v>
      </c>
      <c r="V50" s="222">
        <f>ROUND(E50*U50,2)</f>
        <v>0</v>
      </c>
      <c r="W50" s="222"/>
      <c r="X50" s="222" t="s">
        <v>216</v>
      </c>
      <c r="Y50" s="222" t="s">
        <v>123</v>
      </c>
      <c r="Z50" s="212"/>
      <c r="AA50" s="212"/>
      <c r="AB50" s="212"/>
      <c r="AC50" s="212"/>
      <c r="AD50" s="212"/>
      <c r="AE50" s="212"/>
      <c r="AF50" s="212"/>
      <c r="AG50" s="212" t="s">
        <v>217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41">
        <v>22</v>
      </c>
      <c r="B51" s="242" t="s">
        <v>254</v>
      </c>
      <c r="C51" s="252" t="s">
        <v>255</v>
      </c>
      <c r="D51" s="243" t="s">
        <v>253</v>
      </c>
      <c r="E51" s="244">
        <v>2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6.7000000000000004E-2</v>
      </c>
      <c r="O51" s="244">
        <f>ROUND(E51*N51,2)</f>
        <v>0.13</v>
      </c>
      <c r="P51" s="244">
        <v>0</v>
      </c>
      <c r="Q51" s="244">
        <f>ROUND(E51*P51,2)</f>
        <v>0</v>
      </c>
      <c r="R51" s="246" t="s">
        <v>224</v>
      </c>
      <c r="S51" s="246" t="s">
        <v>120</v>
      </c>
      <c r="T51" s="247" t="s">
        <v>181</v>
      </c>
      <c r="U51" s="222">
        <v>0</v>
      </c>
      <c r="V51" s="222">
        <f>ROUND(E51*U51,2)</f>
        <v>0</v>
      </c>
      <c r="W51" s="222"/>
      <c r="X51" s="222" t="s">
        <v>216</v>
      </c>
      <c r="Y51" s="222" t="s">
        <v>123</v>
      </c>
      <c r="Z51" s="212"/>
      <c r="AA51" s="212"/>
      <c r="AB51" s="212"/>
      <c r="AC51" s="212"/>
      <c r="AD51" s="212"/>
      <c r="AE51" s="212"/>
      <c r="AF51" s="212"/>
      <c r="AG51" s="212" t="s">
        <v>217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31">
        <v>23</v>
      </c>
      <c r="B52" s="232" t="s">
        <v>256</v>
      </c>
      <c r="C52" s="249" t="s">
        <v>257</v>
      </c>
      <c r="D52" s="233" t="s">
        <v>253</v>
      </c>
      <c r="E52" s="234">
        <v>95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8.1970000000000001E-2</v>
      </c>
      <c r="O52" s="234">
        <f>ROUND(E52*N52,2)</f>
        <v>7.79</v>
      </c>
      <c r="P52" s="234">
        <v>0</v>
      </c>
      <c r="Q52" s="234">
        <f>ROUND(E52*P52,2)</f>
        <v>0</v>
      </c>
      <c r="R52" s="236" t="s">
        <v>224</v>
      </c>
      <c r="S52" s="236" t="s">
        <v>120</v>
      </c>
      <c r="T52" s="237" t="s">
        <v>181</v>
      </c>
      <c r="U52" s="222">
        <v>0</v>
      </c>
      <c r="V52" s="222">
        <f>ROUND(E52*U52,2)</f>
        <v>0</v>
      </c>
      <c r="W52" s="222"/>
      <c r="X52" s="222" t="s">
        <v>216</v>
      </c>
      <c r="Y52" s="222" t="s">
        <v>123</v>
      </c>
      <c r="Z52" s="212"/>
      <c r="AA52" s="212"/>
      <c r="AB52" s="212"/>
      <c r="AC52" s="212"/>
      <c r="AD52" s="212"/>
      <c r="AE52" s="212"/>
      <c r="AF52" s="212"/>
      <c r="AG52" s="212" t="s">
        <v>217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60" t="s">
        <v>258</v>
      </c>
      <c r="D53" s="256"/>
      <c r="E53" s="257">
        <v>95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185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31">
        <v>24</v>
      </c>
      <c r="B54" s="232" t="s">
        <v>259</v>
      </c>
      <c r="C54" s="249" t="s">
        <v>260</v>
      </c>
      <c r="D54" s="233" t="s">
        <v>205</v>
      </c>
      <c r="E54" s="234">
        <v>191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4">
        <v>7.3899999999999993E-2</v>
      </c>
      <c r="O54" s="234">
        <f>ROUND(E54*N54,2)</f>
        <v>14.11</v>
      </c>
      <c r="P54" s="234">
        <v>0</v>
      </c>
      <c r="Q54" s="234">
        <f>ROUND(E54*P54,2)</f>
        <v>0</v>
      </c>
      <c r="R54" s="236" t="s">
        <v>180</v>
      </c>
      <c r="S54" s="236" t="s">
        <v>120</v>
      </c>
      <c r="T54" s="237" t="s">
        <v>181</v>
      </c>
      <c r="U54" s="222">
        <v>0.47799999999999998</v>
      </c>
      <c r="V54" s="222">
        <f>ROUND(E54*U54,2)</f>
        <v>91.3</v>
      </c>
      <c r="W54" s="222"/>
      <c r="X54" s="222" t="s">
        <v>137</v>
      </c>
      <c r="Y54" s="222" t="s">
        <v>123</v>
      </c>
      <c r="Z54" s="212"/>
      <c r="AA54" s="212"/>
      <c r="AB54" s="212"/>
      <c r="AC54" s="212"/>
      <c r="AD54" s="212"/>
      <c r="AE54" s="212"/>
      <c r="AF54" s="212"/>
      <c r="AG54" s="212" t="s">
        <v>138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2" x14ac:dyDescent="0.2">
      <c r="A55" s="219"/>
      <c r="B55" s="220"/>
      <c r="C55" s="259" t="s">
        <v>261</v>
      </c>
      <c r="D55" s="258"/>
      <c r="E55" s="258"/>
      <c r="F55" s="258"/>
      <c r="G55" s="258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183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39" t="str">
        <f>C55</f>
        <v>s provedením lože z kameniva drceného, s vyplněním spár, s dvojitým hutněním a se smetením přebytečného materiálu na krajnici. S dodáním hmot pro lože a výplň spár.</v>
      </c>
      <c r="BB55" s="212"/>
      <c r="BC55" s="212"/>
      <c r="BD55" s="212"/>
      <c r="BE55" s="212"/>
      <c r="BF55" s="212"/>
      <c r="BG55" s="212"/>
      <c r="BH55" s="212"/>
    </row>
    <row r="56" spans="1:60" outlineLevel="2" x14ac:dyDescent="0.2">
      <c r="A56" s="219"/>
      <c r="B56" s="220"/>
      <c r="C56" s="260" t="s">
        <v>262</v>
      </c>
      <c r="D56" s="256"/>
      <c r="E56" s="257">
        <v>191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185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31">
        <v>25</v>
      </c>
      <c r="B57" s="232" t="s">
        <v>263</v>
      </c>
      <c r="C57" s="249" t="s">
        <v>264</v>
      </c>
      <c r="D57" s="233" t="s">
        <v>205</v>
      </c>
      <c r="E57" s="234">
        <v>200.55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4">
        <v>0.17199999999999999</v>
      </c>
      <c r="O57" s="234">
        <f>ROUND(E57*N57,2)</f>
        <v>34.49</v>
      </c>
      <c r="P57" s="234">
        <v>0</v>
      </c>
      <c r="Q57" s="234">
        <f>ROUND(E57*P57,2)</f>
        <v>0</v>
      </c>
      <c r="R57" s="236" t="s">
        <v>224</v>
      </c>
      <c r="S57" s="236" t="s">
        <v>120</v>
      </c>
      <c r="T57" s="237" t="s">
        <v>181</v>
      </c>
      <c r="U57" s="222">
        <v>0</v>
      </c>
      <c r="V57" s="222">
        <f>ROUND(E57*U57,2)</f>
        <v>0</v>
      </c>
      <c r="W57" s="222"/>
      <c r="X57" s="222" t="s">
        <v>216</v>
      </c>
      <c r="Y57" s="222" t="s">
        <v>123</v>
      </c>
      <c r="Z57" s="212"/>
      <c r="AA57" s="212"/>
      <c r="AB57" s="212"/>
      <c r="AC57" s="212"/>
      <c r="AD57" s="212"/>
      <c r="AE57" s="212"/>
      <c r="AF57" s="212"/>
      <c r="AG57" s="212" t="s">
        <v>217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19"/>
      <c r="B58" s="220"/>
      <c r="C58" s="260" t="s">
        <v>265</v>
      </c>
      <c r="D58" s="256"/>
      <c r="E58" s="257">
        <v>200.55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185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31">
        <v>26</v>
      </c>
      <c r="B59" s="232" t="s">
        <v>266</v>
      </c>
      <c r="C59" s="249" t="s">
        <v>267</v>
      </c>
      <c r="D59" s="233" t="s">
        <v>205</v>
      </c>
      <c r="E59" s="234">
        <v>191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4">
        <v>0.215</v>
      </c>
      <c r="O59" s="234">
        <f>ROUND(E59*N59,2)</f>
        <v>41.07</v>
      </c>
      <c r="P59" s="234">
        <v>0</v>
      </c>
      <c r="Q59" s="234">
        <f>ROUND(E59*P59,2)</f>
        <v>0</v>
      </c>
      <c r="R59" s="236" t="s">
        <v>180</v>
      </c>
      <c r="S59" s="236" t="s">
        <v>120</v>
      </c>
      <c r="T59" s="237" t="s">
        <v>181</v>
      </c>
      <c r="U59" s="222">
        <v>0.03</v>
      </c>
      <c r="V59" s="222">
        <f>ROUND(E59*U59,2)</f>
        <v>5.73</v>
      </c>
      <c r="W59" s="222"/>
      <c r="X59" s="222" t="s">
        <v>137</v>
      </c>
      <c r="Y59" s="222" t="s">
        <v>123</v>
      </c>
      <c r="Z59" s="212"/>
      <c r="AA59" s="212"/>
      <c r="AB59" s="212"/>
      <c r="AC59" s="212"/>
      <c r="AD59" s="212"/>
      <c r="AE59" s="212"/>
      <c r="AF59" s="212"/>
      <c r="AG59" s="212" t="s">
        <v>138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59" t="s">
        <v>268</v>
      </c>
      <c r="D60" s="258"/>
      <c r="E60" s="258"/>
      <c r="F60" s="258"/>
      <c r="G60" s="258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183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19"/>
      <c r="B61" s="220"/>
      <c r="C61" s="260" t="s">
        <v>262</v>
      </c>
      <c r="D61" s="256"/>
      <c r="E61" s="257">
        <v>191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185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31">
        <v>27</v>
      </c>
      <c r="B62" s="232" t="s">
        <v>269</v>
      </c>
      <c r="C62" s="249" t="s">
        <v>270</v>
      </c>
      <c r="D62" s="233" t="s">
        <v>205</v>
      </c>
      <c r="E62" s="234">
        <v>229.2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4">
        <v>0.43</v>
      </c>
      <c r="O62" s="234">
        <f>ROUND(E62*N62,2)</f>
        <v>98.56</v>
      </c>
      <c r="P62" s="234">
        <v>0</v>
      </c>
      <c r="Q62" s="234">
        <f>ROUND(E62*P62,2)</f>
        <v>0</v>
      </c>
      <c r="R62" s="236" t="s">
        <v>180</v>
      </c>
      <c r="S62" s="236" t="s">
        <v>120</v>
      </c>
      <c r="T62" s="237" t="s">
        <v>181</v>
      </c>
      <c r="U62" s="222">
        <v>0.03</v>
      </c>
      <c r="V62" s="222">
        <f>ROUND(E62*U62,2)</f>
        <v>6.88</v>
      </c>
      <c r="W62" s="222"/>
      <c r="X62" s="222" t="s">
        <v>137</v>
      </c>
      <c r="Y62" s="222" t="s">
        <v>123</v>
      </c>
      <c r="Z62" s="212"/>
      <c r="AA62" s="212"/>
      <c r="AB62" s="212"/>
      <c r="AC62" s="212"/>
      <c r="AD62" s="212"/>
      <c r="AE62" s="212"/>
      <c r="AF62" s="212"/>
      <c r="AG62" s="212" t="s">
        <v>138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19"/>
      <c r="B63" s="220"/>
      <c r="C63" s="259" t="s">
        <v>268</v>
      </c>
      <c r="D63" s="258"/>
      <c r="E63" s="258"/>
      <c r="F63" s="258"/>
      <c r="G63" s="258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183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19"/>
      <c r="B64" s="220"/>
      <c r="C64" s="260" t="s">
        <v>271</v>
      </c>
      <c r="D64" s="256"/>
      <c r="E64" s="257">
        <v>229.2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185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1">
        <v>28</v>
      </c>
      <c r="B65" s="232" t="s">
        <v>272</v>
      </c>
      <c r="C65" s="249" t="s">
        <v>273</v>
      </c>
      <c r="D65" s="233" t="s">
        <v>205</v>
      </c>
      <c r="E65" s="234">
        <v>229.2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4">
        <v>0.2024</v>
      </c>
      <c r="O65" s="234">
        <f>ROUND(E65*N65,2)</f>
        <v>46.39</v>
      </c>
      <c r="P65" s="234">
        <v>0</v>
      </c>
      <c r="Q65" s="234">
        <f>ROUND(E65*P65,2)</f>
        <v>0</v>
      </c>
      <c r="R65" s="236" t="s">
        <v>180</v>
      </c>
      <c r="S65" s="236" t="s">
        <v>120</v>
      </c>
      <c r="T65" s="237" t="s">
        <v>181</v>
      </c>
      <c r="U65" s="222">
        <v>0.03</v>
      </c>
      <c r="V65" s="222">
        <f>ROUND(E65*U65,2)</f>
        <v>6.88</v>
      </c>
      <c r="W65" s="222"/>
      <c r="X65" s="222" t="s">
        <v>137</v>
      </c>
      <c r="Y65" s="222" t="s">
        <v>123</v>
      </c>
      <c r="Z65" s="212"/>
      <c r="AA65" s="212"/>
      <c r="AB65" s="212"/>
      <c r="AC65" s="212"/>
      <c r="AD65" s="212"/>
      <c r="AE65" s="212"/>
      <c r="AF65" s="212"/>
      <c r="AG65" s="212" t="s">
        <v>138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19"/>
      <c r="B66" s="220"/>
      <c r="C66" s="259" t="s">
        <v>274</v>
      </c>
      <c r="D66" s="258"/>
      <c r="E66" s="258"/>
      <c r="F66" s="258"/>
      <c r="G66" s="258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183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">
      <c r="A67" s="219"/>
      <c r="B67" s="220"/>
      <c r="C67" s="260" t="s">
        <v>271</v>
      </c>
      <c r="D67" s="256"/>
      <c r="E67" s="257">
        <v>229.2</v>
      </c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185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31">
        <v>29</v>
      </c>
      <c r="B68" s="232" t="s">
        <v>275</v>
      </c>
      <c r="C68" s="249" t="s">
        <v>276</v>
      </c>
      <c r="D68" s="233" t="s">
        <v>205</v>
      </c>
      <c r="E68" s="234">
        <v>43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4">
        <v>0.12715000000000001</v>
      </c>
      <c r="O68" s="234">
        <f>ROUND(E68*N68,2)</f>
        <v>5.47</v>
      </c>
      <c r="P68" s="234">
        <v>0</v>
      </c>
      <c r="Q68" s="234">
        <f>ROUND(E68*P68,2)</f>
        <v>0</v>
      </c>
      <c r="R68" s="236" t="s">
        <v>180</v>
      </c>
      <c r="S68" s="236" t="s">
        <v>120</v>
      </c>
      <c r="T68" s="237" t="s">
        <v>181</v>
      </c>
      <c r="U68" s="222">
        <v>7.0000000000000007E-2</v>
      </c>
      <c r="V68" s="222">
        <f>ROUND(E68*U68,2)</f>
        <v>3.01</v>
      </c>
      <c r="W68" s="222"/>
      <c r="X68" s="222" t="s">
        <v>137</v>
      </c>
      <c r="Y68" s="222" t="s">
        <v>123</v>
      </c>
      <c r="Z68" s="212"/>
      <c r="AA68" s="212"/>
      <c r="AB68" s="212"/>
      <c r="AC68" s="212"/>
      <c r="AD68" s="212"/>
      <c r="AE68" s="212"/>
      <c r="AF68" s="212"/>
      <c r="AG68" s="212" t="s">
        <v>138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19"/>
      <c r="B69" s="220"/>
      <c r="C69" s="260" t="s">
        <v>277</v>
      </c>
      <c r="D69" s="256"/>
      <c r="E69" s="257">
        <v>43</v>
      </c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185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41">
        <v>30</v>
      </c>
      <c r="B70" s="242" t="s">
        <v>278</v>
      </c>
      <c r="C70" s="252" t="s">
        <v>279</v>
      </c>
      <c r="D70" s="243" t="s">
        <v>205</v>
      </c>
      <c r="E70" s="244">
        <v>43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7.1000000000000002E-4</v>
      </c>
      <c r="O70" s="244">
        <f>ROUND(E70*N70,2)</f>
        <v>0.03</v>
      </c>
      <c r="P70" s="244">
        <v>0</v>
      </c>
      <c r="Q70" s="244">
        <f>ROUND(E70*P70,2)</f>
        <v>0</v>
      </c>
      <c r="R70" s="246" t="s">
        <v>180</v>
      </c>
      <c r="S70" s="246" t="s">
        <v>181</v>
      </c>
      <c r="T70" s="247" t="s">
        <v>181</v>
      </c>
      <c r="U70" s="222">
        <v>2E-3</v>
      </c>
      <c r="V70" s="222">
        <f>ROUND(E70*U70,2)</f>
        <v>0.09</v>
      </c>
      <c r="W70" s="222"/>
      <c r="X70" s="222" t="s">
        <v>137</v>
      </c>
      <c r="Y70" s="222" t="s">
        <v>123</v>
      </c>
      <c r="Z70" s="212"/>
      <c r="AA70" s="212"/>
      <c r="AB70" s="212"/>
      <c r="AC70" s="212"/>
      <c r="AD70" s="212"/>
      <c r="AE70" s="212"/>
      <c r="AF70" s="212"/>
      <c r="AG70" s="212" t="s">
        <v>138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2">
      <c r="A71" s="224" t="s">
        <v>115</v>
      </c>
      <c r="B71" s="225" t="s">
        <v>75</v>
      </c>
      <c r="C71" s="248" t="s">
        <v>76</v>
      </c>
      <c r="D71" s="226"/>
      <c r="E71" s="227"/>
      <c r="F71" s="228"/>
      <c r="G71" s="228">
        <f>SUMIF(AG72:AG77,"&lt;&gt;NOR",G72:G77)</f>
        <v>0</v>
      </c>
      <c r="H71" s="228"/>
      <c r="I71" s="228">
        <f>SUM(I72:I77)</f>
        <v>0</v>
      </c>
      <c r="J71" s="228"/>
      <c r="K71" s="228">
        <f>SUM(K72:K77)</f>
        <v>0</v>
      </c>
      <c r="L71" s="228"/>
      <c r="M71" s="228">
        <f>SUM(M72:M77)</f>
        <v>0</v>
      </c>
      <c r="N71" s="227"/>
      <c r="O71" s="227">
        <f>SUM(O72:O77)</f>
        <v>2.36</v>
      </c>
      <c r="P71" s="227"/>
      <c r="Q71" s="227">
        <f>SUM(Q72:Q77)</f>
        <v>0</v>
      </c>
      <c r="R71" s="228"/>
      <c r="S71" s="228"/>
      <c r="T71" s="229"/>
      <c r="U71" s="223"/>
      <c r="V71" s="223">
        <f>SUM(V72:V77)</f>
        <v>18.41</v>
      </c>
      <c r="W71" s="223"/>
      <c r="X71" s="223"/>
      <c r="Y71" s="223"/>
      <c r="AG71" t="s">
        <v>116</v>
      </c>
    </row>
    <row r="72" spans="1:60" outlineLevel="1" x14ac:dyDescent="0.2">
      <c r="A72" s="231">
        <v>31</v>
      </c>
      <c r="B72" s="232" t="s">
        <v>280</v>
      </c>
      <c r="C72" s="249" t="s">
        <v>281</v>
      </c>
      <c r="D72" s="233" t="s">
        <v>253</v>
      </c>
      <c r="E72" s="234">
        <v>2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4">
        <v>0.43093999999999999</v>
      </c>
      <c r="O72" s="234">
        <f>ROUND(E72*N72,2)</f>
        <v>0.86</v>
      </c>
      <c r="P72" s="234">
        <v>0</v>
      </c>
      <c r="Q72" s="234">
        <f>ROUND(E72*P72,2)</f>
        <v>0</v>
      </c>
      <c r="R72" s="236" t="s">
        <v>180</v>
      </c>
      <c r="S72" s="236" t="s">
        <v>120</v>
      </c>
      <c r="T72" s="237" t="s">
        <v>181</v>
      </c>
      <c r="U72" s="222">
        <v>3.8170000000000002</v>
      </c>
      <c r="V72" s="222">
        <f>ROUND(E72*U72,2)</f>
        <v>7.63</v>
      </c>
      <c r="W72" s="222"/>
      <c r="X72" s="222" t="s">
        <v>137</v>
      </c>
      <c r="Y72" s="222" t="s">
        <v>123</v>
      </c>
      <c r="Z72" s="212"/>
      <c r="AA72" s="212"/>
      <c r="AB72" s="212"/>
      <c r="AC72" s="212"/>
      <c r="AD72" s="212"/>
      <c r="AE72" s="212"/>
      <c r="AF72" s="212"/>
      <c r="AG72" s="212" t="s">
        <v>138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33.75" outlineLevel="2" x14ac:dyDescent="0.2">
      <c r="A73" s="219"/>
      <c r="B73" s="220"/>
      <c r="C73" s="259" t="s">
        <v>282</v>
      </c>
      <c r="D73" s="258"/>
      <c r="E73" s="258"/>
      <c r="F73" s="258"/>
      <c r="G73" s="258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183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39" t="str">
        <f>C73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31">
        <v>32</v>
      </c>
      <c r="B74" s="232" t="s">
        <v>283</v>
      </c>
      <c r="C74" s="249" t="s">
        <v>284</v>
      </c>
      <c r="D74" s="233" t="s">
        <v>253</v>
      </c>
      <c r="E74" s="234">
        <v>2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4">
        <v>0.31590000000000001</v>
      </c>
      <c r="O74" s="234">
        <f>ROUND(E74*N74,2)</f>
        <v>0.63</v>
      </c>
      <c r="P74" s="234">
        <v>0</v>
      </c>
      <c r="Q74" s="234">
        <f>ROUND(E74*P74,2)</f>
        <v>0</v>
      </c>
      <c r="R74" s="236" t="s">
        <v>180</v>
      </c>
      <c r="S74" s="236" t="s">
        <v>120</v>
      </c>
      <c r="T74" s="237" t="s">
        <v>181</v>
      </c>
      <c r="U74" s="222">
        <v>1.5509999999999999</v>
      </c>
      <c r="V74" s="222">
        <f>ROUND(E74*U74,2)</f>
        <v>3.1</v>
      </c>
      <c r="W74" s="222"/>
      <c r="X74" s="222" t="s">
        <v>137</v>
      </c>
      <c r="Y74" s="222" t="s">
        <v>123</v>
      </c>
      <c r="Z74" s="212"/>
      <c r="AA74" s="212"/>
      <c r="AB74" s="212"/>
      <c r="AC74" s="212"/>
      <c r="AD74" s="212"/>
      <c r="AE74" s="212"/>
      <c r="AF74" s="212"/>
      <c r="AG74" s="212" t="s">
        <v>138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33.75" outlineLevel="2" x14ac:dyDescent="0.2">
      <c r="A75" s="219"/>
      <c r="B75" s="220"/>
      <c r="C75" s="259" t="s">
        <v>282</v>
      </c>
      <c r="D75" s="258"/>
      <c r="E75" s="258"/>
      <c r="F75" s="258"/>
      <c r="G75" s="258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183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39" t="str">
        <f>C75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31">
        <v>33</v>
      </c>
      <c r="B76" s="232" t="s">
        <v>285</v>
      </c>
      <c r="C76" s="249" t="s">
        <v>286</v>
      </c>
      <c r="D76" s="233" t="s">
        <v>253</v>
      </c>
      <c r="E76" s="234">
        <v>2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0.43381999999999998</v>
      </c>
      <c r="O76" s="234">
        <f>ROUND(E76*N76,2)</f>
        <v>0.87</v>
      </c>
      <c r="P76" s="234">
        <v>0</v>
      </c>
      <c r="Q76" s="234">
        <f>ROUND(E76*P76,2)</f>
        <v>0</v>
      </c>
      <c r="R76" s="236" t="s">
        <v>180</v>
      </c>
      <c r="S76" s="236" t="s">
        <v>120</v>
      </c>
      <c r="T76" s="237" t="s">
        <v>181</v>
      </c>
      <c r="U76" s="222">
        <v>3.839</v>
      </c>
      <c r="V76" s="222">
        <f>ROUND(E76*U76,2)</f>
        <v>7.68</v>
      </c>
      <c r="W76" s="222"/>
      <c r="X76" s="222" t="s">
        <v>137</v>
      </c>
      <c r="Y76" s="222" t="s">
        <v>123</v>
      </c>
      <c r="Z76" s="212"/>
      <c r="AA76" s="212"/>
      <c r="AB76" s="212"/>
      <c r="AC76" s="212"/>
      <c r="AD76" s="212"/>
      <c r="AE76" s="212"/>
      <c r="AF76" s="212"/>
      <c r="AG76" s="212" t="s">
        <v>138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33.75" outlineLevel="2" x14ac:dyDescent="0.2">
      <c r="A77" s="219"/>
      <c r="B77" s="220"/>
      <c r="C77" s="259" t="s">
        <v>282</v>
      </c>
      <c r="D77" s="258"/>
      <c r="E77" s="258"/>
      <c r="F77" s="258"/>
      <c r="G77" s="258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183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39" t="str">
        <f>C77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77" s="212"/>
      <c r="BC77" s="212"/>
      <c r="BD77" s="212"/>
      <c r="BE77" s="212"/>
      <c r="BF77" s="212"/>
      <c r="BG77" s="212"/>
      <c r="BH77" s="212"/>
    </row>
    <row r="78" spans="1:60" x14ac:dyDescent="0.2">
      <c r="A78" s="224" t="s">
        <v>115</v>
      </c>
      <c r="B78" s="225" t="s">
        <v>77</v>
      </c>
      <c r="C78" s="248" t="s">
        <v>78</v>
      </c>
      <c r="D78" s="226"/>
      <c r="E78" s="227"/>
      <c r="F78" s="228"/>
      <c r="G78" s="228">
        <f>SUMIF(AG79:AG101,"&lt;&gt;NOR",G79:G101)</f>
        <v>0</v>
      </c>
      <c r="H78" s="228"/>
      <c r="I78" s="228">
        <f>SUM(I79:I101)</f>
        <v>0</v>
      </c>
      <c r="J78" s="228"/>
      <c r="K78" s="228">
        <f>SUM(K79:K101)</f>
        <v>0</v>
      </c>
      <c r="L78" s="228"/>
      <c r="M78" s="228">
        <f>SUM(M79:M101)</f>
        <v>0</v>
      </c>
      <c r="N78" s="227"/>
      <c r="O78" s="227">
        <f>SUM(O79:O101)</f>
        <v>18.980000000000004</v>
      </c>
      <c r="P78" s="227"/>
      <c r="Q78" s="227">
        <f>SUM(Q79:Q101)</f>
        <v>0</v>
      </c>
      <c r="R78" s="228"/>
      <c r="S78" s="228"/>
      <c r="T78" s="229"/>
      <c r="U78" s="223"/>
      <c r="V78" s="223">
        <f>SUM(V79:V101)</f>
        <v>45.470000000000006</v>
      </c>
      <c r="W78" s="223"/>
      <c r="X78" s="223"/>
      <c r="Y78" s="223"/>
      <c r="AG78" t="s">
        <v>116</v>
      </c>
    </row>
    <row r="79" spans="1:60" outlineLevel="1" x14ac:dyDescent="0.2">
      <c r="A79" s="231">
        <v>34</v>
      </c>
      <c r="B79" s="232" t="s">
        <v>287</v>
      </c>
      <c r="C79" s="249" t="s">
        <v>288</v>
      </c>
      <c r="D79" s="233" t="s">
        <v>179</v>
      </c>
      <c r="E79" s="234">
        <v>97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4">
        <v>0.188</v>
      </c>
      <c r="O79" s="234">
        <f>ROUND(E79*N79,2)</f>
        <v>18.239999999999998</v>
      </c>
      <c r="P79" s="234">
        <v>0</v>
      </c>
      <c r="Q79" s="234">
        <f>ROUND(E79*P79,2)</f>
        <v>0</v>
      </c>
      <c r="R79" s="236"/>
      <c r="S79" s="236" t="s">
        <v>136</v>
      </c>
      <c r="T79" s="237" t="s">
        <v>121</v>
      </c>
      <c r="U79" s="222">
        <v>0.27</v>
      </c>
      <c r="V79" s="222">
        <f>ROUND(E79*U79,2)</f>
        <v>26.19</v>
      </c>
      <c r="W79" s="222"/>
      <c r="X79" s="222" t="s">
        <v>137</v>
      </c>
      <c r="Y79" s="222" t="s">
        <v>123</v>
      </c>
      <c r="Z79" s="212"/>
      <c r="AA79" s="212"/>
      <c r="AB79" s="212"/>
      <c r="AC79" s="212"/>
      <c r="AD79" s="212"/>
      <c r="AE79" s="212"/>
      <c r="AF79" s="212"/>
      <c r="AG79" s="212" t="s">
        <v>138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19"/>
      <c r="B80" s="220"/>
      <c r="C80" s="260" t="s">
        <v>289</v>
      </c>
      <c r="D80" s="256"/>
      <c r="E80" s="257">
        <v>97</v>
      </c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185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31">
        <v>35</v>
      </c>
      <c r="B81" s="232" t="s">
        <v>290</v>
      </c>
      <c r="C81" s="249" t="s">
        <v>291</v>
      </c>
      <c r="D81" s="233" t="s">
        <v>179</v>
      </c>
      <c r="E81" s="234">
        <v>90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6" t="s">
        <v>180</v>
      </c>
      <c r="S81" s="236" t="s">
        <v>120</v>
      </c>
      <c r="T81" s="237" t="s">
        <v>181</v>
      </c>
      <c r="U81" s="222">
        <v>0.04</v>
      </c>
      <c r="V81" s="222">
        <f>ROUND(E81*U81,2)</f>
        <v>3.6</v>
      </c>
      <c r="W81" s="222"/>
      <c r="X81" s="222" t="s">
        <v>137</v>
      </c>
      <c r="Y81" s="222" t="s">
        <v>123</v>
      </c>
      <c r="Z81" s="212"/>
      <c r="AA81" s="212"/>
      <c r="AB81" s="212"/>
      <c r="AC81" s="212"/>
      <c r="AD81" s="212"/>
      <c r="AE81" s="212"/>
      <c r="AF81" s="212"/>
      <c r="AG81" s="212" t="s">
        <v>138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59" t="s">
        <v>292</v>
      </c>
      <c r="D82" s="258"/>
      <c r="E82" s="258"/>
      <c r="F82" s="258"/>
      <c r="G82" s="258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183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">
      <c r="A83" s="219"/>
      <c r="B83" s="220"/>
      <c r="C83" s="260" t="s">
        <v>293</v>
      </c>
      <c r="D83" s="256"/>
      <c r="E83" s="257">
        <v>90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185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31">
        <v>36</v>
      </c>
      <c r="B84" s="232" t="s">
        <v>294</v>
      </c>
      <c r="C84" s="249" t="s">
        <v>295</v>
      </c>
      <c r="D84" s="233" t="s">
        <v>179</v>
      </c>
      <c r="E84" s="234">
        <v>45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4">
        <v>4.3E-3</v>
      </c>
      <c r="O84" s="234">
        <f>ROUND(E84*N84,2)</f>
        <v>0.19</v>
      </c>
      <c r="P84" s="234">
        <v>0</v>
      </c>
      <c r="Q84" s="234">
        <f>ROUND(E84*P84,2)</f>
        <v>0</v>
      </c>
      <c r="R84" s="236" t="s">
        <v>180</v>
      </c>
      <c r="S84" s="236" t="s">
        <v>120</v>
      </c>
      <c r="T84" s="237" t="s">
        <v>181</v>
      </c>
      <c r="U84" s="222">
        <v>0.21</v>
      </c>
      <c r="V84" s="222">
        <f>ROUND(E84*U84,2)</f>
        <v>9.4499999999999993</v>
      </c>
      <c r="W84" s="222"/>
      <c r="X84" s="222" t="s">
        <v>137</v>
      </c>
      <c r="Y84" s="222" t="s">
        <v>123</v>
      </c>
      <c r="Z84" s="212"/>
      <c r="AA84" s="212"/>
      <c r="AB84" s="212"/>
      <c r="AC84" s="212"/>
      <c r="AD84" s="212"/>
      <c r="AE84" s="212"/>
      <c r="AF84" s="212"/>
      <c r="AG84" s="212" t="s">
        <v>138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">
      <c r="A85" s="219"/>
      <c r="B85" s="220"/>
      <c r="C85" s="259" t="s">
        <v>296</v>
      </c>
      <c r="D85" s="258"/>
      <c r="E85" s="258"/>
      <c r="F85" s="258"/>
      <c r="G85" s="258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183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31">
        <v>37</v>
      </c>
      <c r="B86" s="232" t="s">
        <v>297</v>
      </c>
      <c r="C86" s="249" t="s">
        <v>298</v>
      </c>
      <c r="D86" s="233" t="s">
        <v>205</v>
      </c>
      <c r="E86" s="234">
        <v>8.125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3.7000000000000002E-3</v>
      </c>
      <c r="O86" s="234">
        <f>ROUND(E86*N86,2)</f>
        <v>0.03</v>
      </c>
      <c r="P86" s="234">
        <v>0</v>
      </c>
      <c r="Q86" s="234">
        <f>ROUND(E86*P86,2)</f>
        <v>0</v>
      </c>
      <c r="R86" s="236" t="s">
        <v>180</v>
      </c>
      <c r="S86" s="236" t="s">
        <v>120</v>
      </c>
      <c r="T86" s="237" t="s">
        <v>181</v>
      </c>
      <c r="U86" s="222">
        <v>0.36</v>
      </c>
      <c r="V86" s="222">
        <f>ROUND(E86*U86,2)</f>
        <v>2.93</v>
      </c>
      <c r="W86" s="222"/>
      <c r="X86" s="222" t="s">
        <v>137</v>
      </c>
      <c r="Y86" s="222" t="s">
        <v>123</v>
      </c>
      <c r="Z86" s="212"/>
      <c r="AA86" s="212"/>
      <c r="AB86" s="212"/>
      <c r="AC86" s="212"/>
      <c r="AD86" s="212"/>
      <c r="AE86" s="212"/>
      <c r="AF86" s="212"/>
      <c r="AG86" s="212" t="s">
        <v>138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19"/>
      <c r="B87" s="220"/>
      <c r="C87" s="260" t="s">
        <v>299</v>
      </c>
      <c r="D87" s="256"/>
      <c r="E87" s="257">
        <v>8.125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185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1">
        <v>38</v>
      </c>
      <c r="B88" s="232" t="s">
        <v>300</v>
      </c>
      <c r="C88" s="249" t="s">
        <v>301</v>
      </c>
      <c r="D88" s="233" t="s">
        <v>205</v>
      </c>
      <c r="E88" s="234">
        <v>8.125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4">
        <v>0</v>
      </c>
      <c r="O88" s="234">
        <f>ROUND(E88*N88,2)</f>
        <v>0</v>
      </c>
      <c r="P88" s="234">
        <v>0</v>
      </c>
      <c r="Q88" s="234">
        <f>ROUND(E88*P88,2)</f>
        <v>0</v>
      </c>
      <c r="R88" s="236" t="s">
        <v>180</v>
      </c>
      <c r="S88" s="236" t="s">
        <v>120</v>
      </c>
      <c r="T88" s="237" t="s">
        <v>181</v>
      </c>
      <c r="U88" s="222">
        <v>0.13</v>
      </c>
      <c r="V88" s="222">
        <f>ROUND(E88*U88,2)</f>
        <v>1.06</v>
      </c>
      <c r="W88" s="222"/>
      <c r="X88" s="222" t="s">
        <v>302</v>
      </c>
      <c r="Y88" s="222" t="s">
        <v>123</v>
      </c>
      <c r="Z88" s="212"/>
      <c r="AA88" s="212"/>
      <c r="AB88" s="212"/>
      <c r="AC88" s="212"/>
      <c r="AD88" s="212"/>
      <c r="AE88" s="212"/>
      <c r="AF88" s="212"/>
      <c r="AG88" s="212" t="s">
        <v>303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">
      <c r="A89" s="219"/>
      <c r="B89" s="220"/>
      <c r="C89" s="259" t="s">
        <v>304</v>
      </c>
      <c r="D89" s="258"/>
      <c r="E89" s="258"/>
      <c r="F89" s="258"/>
      <c r="G89" s="258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183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19"/>
      <c r="B90" s="220"/>
      <c r="C90" s="260" t="s">
        <v>305</v>
      </c>
      <c r="D90" s="256"/>
      <c r="E90" s="257">
        <v>8.125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185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 x14ac:dyDescent="0.2">
      <c r="A91" s="231">
        <v>39</v>
      </c>
      <c r="B91" s="232" t="s">
        <v>306</v>
      </c>
      <c r="C91" s="249" t="s">
        <v>307</v>
      </c>
      <c r="D91" s="233" t="s">
        <v>253</v>
      </c>
      <c r="E91" s="234">
        <v>3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6" t="s">
        <v>180</v>
      </c>
      <c r="S91" s="236" t="s">
        <v>120</v>
      </c>
      <c r="T91" s="237" t="s">
        <v>181</v>
      </c>
      <c r="U91" s="222">
        <v>0.2</v>
      </c>
      <c r="V91" s="222">
        <f>ROUND(E91*U91,2)</f>
        <v>0.6</v>
      </c>
      <c r="W91" s="222"/>
      <c r="X91" s="222" t="s">
        <v>137</v>
      </c>
      <c r="Y91" s="222" t="s">
        <v>123</v>
      </c>
      <c r="Z91" s="212"/>
      <c r="AA91" s="212"/>
      <c r="AB91" s="212"/>
      <c r="AC91" s="212"/>
      <c r="AD91" s="212"/>
      <c r="AE91" s="212"/>
      <c r="AF91" s="212"/>
      <c r="AG91" s="212" t="s">
        <v>138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19"/>
      <c r="B92" s="220"/>
      <c r="C92" s="260" t="s">
        <v>308</v>
      </c>
      <c r="D92" s="256"/>
      <c r="E92" s="257">
        <v>3</v>
      </c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185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31">
        <v>40</v>
      </c>
      <c r="B93" s="232" t="s">
        <v>309</v>
      </c>
      <c r="C93" s="249" t="s">
        <v>310</v>
      </c>
      <c r="D93" s="233" t="s">
        <v>253</v>
      </c>
      <c r="E93" s="234">
        <v>2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4">
        <v>0.25</v>
      </c>
      <c r="O93" s="234">
        <f>ROUND(E93*N93,2)</f>
        <v>0.5</v>
      </c>
      <c r="P93" s="234">
        <v>0</v>
      </c>
      <c r="Q93" s="234">
        <f>ROUND(E93*P93,2)</f>
        <v>0</v>
      </c>
      <c r="R93" s="236" t="s">
        <v>180</v>
      </c>
      <c r="S93" s="236" t="s">
        <v>120</v>
      </c>
      <c r="T93" s="237" t="s">
        <v>181</v>
      </c>
      <c r="U93" s="222">
        <v>0.81799999999999995</v>
      </c>
      <c r="V93" s="222">
        <f>ROUND(E93*U93,2)</f>
        <v>1.64</v>
      </c>
      <c r="W93" s="222"/>
      <c r="X93" s="222" t="s">
        <v>137</v>
      </c>
      <c r="Y93" s="222" t="s">
        <v>123</v>
      </c>
      <c r="Z93" s="212"/>
      <c r="AA93" s="212"/>
      <c r="AB93" s="212"/>
      <c r="AC93" s="212"/>
      <c r="AD93" s="212"/>
      <c r="AE93" s="212"/>
      <c r="AF93" s="212"/>
      <c r="AG93" s="212" t="s">
        <v>138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19"/>
      <c r="B94" s="220"/>
      <c r="C94" s="260" t="s">
        <v>57</v>
      </c>
      <c r="D94" s="256"/>
      <c r="E94" s="257">
        <v>2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185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41">
        <v>41</v>
      </c>
      <c r="B95" s="242" t="s">
        <v>311</v>
      </c>
      <c r="C95" s="252" t="s">
        <v>312</v>
      </c>
      <c r="D95" s="243" t="s">
        <v>253</v>
      </c>
      <c r="E95" s="244">
        <v>2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6" t="s">
        <v>224</v>
      </c>
      <c r="S95" s="246" t="s">
        <v>120</v>
      </c>
      <c r="T95" s="247" t="s">
        <v>181</v>
      </c>
      <c r="U95" s="222">
        <v>0</v>
      </c>
      <c r="V95" s="222">
        <f>ROUND(E95*U95,2)</f>
        <v>0</v>
      </c>
      <c r="W95" s="222"/>
      <c r="X95" s="222" t="s">
        <v>216</v>
      </c>
      <c r="Y95" s="222" t="s">
        <v>123</v>
      </c>
      <c r="Z95" s="212"/>
      <c r="AA95" s="212"/>
      <c r="AB95" s="212"/>
      <c r="AC95" s="212"/>
      <c r="AD95" s="212"/>
      <c r="AE95" s="212"/>
      <c r="AF95" s="212"/>
      <c r="AG95" s="212" t="s">
        <v>217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 x14ac:dyDescent="0.2">
      <c r="A96" s="241">
        <v>42</v>
      </c>
      <c r="B96" s="242" t="s">
        <v>313</v>
      </c>
      <c r="C96" s="252" t="s">
        <v>314</v>
      </c>
      <c r="D96" s="243" t="s">
        <v>253</v>
      </c>
      <c r="E96" s="244">
        <v>2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6" t="s">
        <v>224</v>
      </c>
      <c r="S96" s="246" t="s">
        <v>120</v>
      </c>
      <c r="T96" s="247" t="s">
        <v>181</v>
      </c>
      <c r="U96" s="222">
        <v>0</v>
      </c>
      <c r="V96" s="222">
        <f>ROUND(E96*U96,2)</f>
        <v>0</v>
      </c>
      <c r="W96" s="222"/>
      <c r="X96" s="222" t="s">
        <v>216</v>
      </c>
      <c r="Y96" s="222" t="s">
        <v>123</v>
      </c>
      <c r="Z96" s="212"/>
      <c r="AA96" s="212"/>
      <c r="AB96" s="212"/>
      <c r="AC96" s="212"/>
      <c r="AD96" s="212"/>
      <c r="AE96" s="212"/>
      <c r="AF96" s="212"/>
      <c r="AG96" s="212" t="s">
        <v>217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 x14ac:dyDescent="0.2">
      <c r="A97" s="241">
        <v>43</v>
      </c>
      <c r="B97" s="242" t="s">
        <v>315</v>
      </c>
      <c r="C97" s="252" t="s">
        <v>316</v>
      </c>
      <c r="D97" s="243" t="s">
        <v>253</v>
      </c>
      <c r="E97" s="244">
        <v>6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6" t="s">
        <v>224</v>
      </c>
      <c r="S97" s="246" t="s">
        <v>120</v>
      </c>
      <c r="T97" s="247" t="s">
        <v>181</v>
      </c>
      <c r="U97" s="222">
        <v>0</v>
      </c>
      <c r="V97" s="222">
        <f>ROUND(E97*U97,2)</f>
        <v>0</v>
      </c>
      <c r="W97" s="222"/>
      <c r="X97" s="222" t="s">
        <v>216</v>
      </c>
      <c r="Y97" s="222" t="s">
        <v>123</v>
      </c>
      <c r="Z97" s="212"/>
      <c r="AA97" s="212"/>
      <c r="AB97" s="212"/>
      <c r="AC97" s="212"/>
      <c r="AD97" s="212"/>
      <c r="AE97" s="212"/>
      <c r="AF97" s="212"/>
      <c r="AG97" s="212" t="s">
        <v>217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1">
        <v>44</v>
      </c>
      <c r="B98" s="242" t="s">
        <v>317</v>
      </c>
      <c r="C98" s="252" t="s">
        <v>318</v>
      </c>
      <c r="D98" s="243" t="s">
        <v>253</v>
      </c>
      <c r="E98" s="244">
        <v>2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4">
        <v>0</v>
      </c>
      <c r="O98" s="244">
        <f>ROUND(E98*N98,2)</f>
        <v>0</v>
      </c>
      <c r="P98" s="244">
        <v>0</v>
      </c>
      <c r="Q98" s="244">
        <f>ROUND(E98*P98,2)</f>
        <v>0</v>
      </c>
      <c r="R98" s="246" t="s">
        <v>224</v>
      </c>
      <c r="S98" s="246" t="s">
        <v>120</v>
      </c>
      <c r="T98" s="247" t="s">
        <v>181</v>
      </c>
      <c r="U98" s="222">
        <v>0</v>
      </c>
      <c r="V98" s="222">
        <f>ROUND(E98*U98,2)</f>
        <v>0</v>
      </c>
      <c r="W98" s="222"/>
      <c r="X98" s="222" t="s">
        <v>216</v>
      </c>
      <c r="Y98" s="222" t="s">
        <v>123</v>
      </c>
      <c r="Z98" s="212"/>
      <c r="AA98" s="212"/>
      <c r="AB98" s="212"/>
      <c r="AC98" s="212"/>
      <c r="AD98" s="212"/>
      <c r="AE98" s="212"/>
      <c r="AF98" s="212"/>
      <c r="AG98" s="212" t="s">
        <v>217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41">
        <v>45</v>
      </c>
      <c r="B99" s="242" t="s">
        <v>319</v>
      </c>
      <c r="C99" s="252" t="s">
        <v>320</v>
      </c>
      <c r="D99" s="243" t="s">
        <v>253</v>
      </c>
      <c r="E99" s="244">
        <v>1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5.1000000000000004E-3</v>
      </c>
      <c r="O99" s="244">
        <f>ROUND(E99*N99,2)</f>
        <v>0.01</v>
      </c>
      <c r="P99" s="244">
        <v>0</v>
      </c>
      <c r="Q99" s="244">
        <f>ROUND(E99*P99,2)</f>
        <v>0</v>
      </c>
      <c r="R99" s="246" t="s">
        <v>224</v>
      </c>
      <c r="S99" s="246" t="s">
        <v>120</v>
      </c>
      <c r="T99" s="247" t="s">
        <v>181</v>
      </c>
      <c r="U99" s="222">
        <v>0</v>
      </c>
      <c r="V99" s="222">
        <f>ROUND(E99*U99,2)</f>
        <v>0</v>
      </c>
      <c r="W99" s="222"/>
      <c r="X99" s="222" t="s">
        <v>216</v>
      </c>
      <c r="Y99" s="222" t="s">
        <v>123</v>
      </c>
      <c r="Z99" s="212"/>
      <c r="AA99" s="212"/>
      <c r="AB99" s="212"/>
      <c r="AC99" s="212"/>
      <c r="AD99" s="212"/>
      <c r="AE99" s="212"/>
      <c r="AF99" s="212"/>
      <c r="AG99" s="212" t="s">
        <v>217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1" x14ac:dyDescent="0.2">
      <c r="A100" s="241">
        <v>46</v>
      </c>
      <c r="B100" s="242" t="s">
        <v>321</v>
      </c>
      <c r="C100" s="252" t="s">
        <v>322</v>
      </c>
      <c r="D100" s="243" t="s">
        <v>253</v>
      </c>
      <c r="E100" s="244">
        <v>1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4">
        <v>5.1000000000000004E-3</v>
      </c>
      <c r="O100" s="244">
        <f>ROUND(E100*N100,2)</f>
        <v>0.01</v>
      </c>
      <c r="P100" s="244">
        <v>0</v>
      </c>
      <c r="Q100" s="244">
        <f>ROUND(E100*P100,2)</f>
        <v>0</v>
      </c>
      <c r="R100" s="246" t="s">
        <v>224</v>
      </c>
      <c r="S100" s="246" t="s">
        <v>120</v>
      </c>
      <c r="T100" s="247" t="s">
        <v>181</v>
      </c>
      <c r="U100" s="222">
        <v>0</v>
      </c>
      <c r="V100" s="222">
        <f>ROUND(E100*U100,2)</f>
        <v>0</v>
      </c>
      <c r="W100" s="222"/>
      <c r="X100" s="222" t="s">
        <v>216</v>
      </c>
      <c r="Y100" s="222" t="s">
        <v>123</v>
      </c>
      <c r="Z100" s="212"/>
      <c r="AA100" s="212"/>
      <c r="AB100" s="212"/>
      <c r="AC100" s="212"/>
      <c r="AD100" s="212"/>
      <c r="AE100" s="212"/>
      <c r="AF100" s="212"/>
      <c r="AG100" s="212" t="s">
        <v>217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1" x14ac:dyDescent="0.2">
      <c r="A101" s="241">
        <v>47</v>
      </c>
      <c r="B101" s="242" t="s">
        <v>323</v>
      </c>
      <c r="C101" s="252" t="s">
        <v>324</v>
      </c>
      <c r="D101" s="243" t="s">
        <v>253</v>
      </c>
      <c r="E101" s="244">
        <v>1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4">
        <v>3.0000000000000001E-3</v>
      </c>
      <c r="O101" s="244">
        <f>ROUND(E101*N101,2)</f>
        <v>0</v>
      </c>
      <c r="P101" s="244">
        <v>0</v>
      </c>
      <c r="Q101" s="244">
        <f>ROUND(E101*P101,2)</f>
        <v>0</v>
      </c>
      <c r="R101" s="246" t="s">
        <v>224</v>
      </c>
      <c r="S101" s="246" t="s">
        <v>120</v>
      </c>
      <c r="T101" s="247" t="s">
        <v>181</v>
      </c>
      <c r="U101" s="222">
        <v>0</v>
      </c>
      <c r="V101" s="222">
        <f>ROUND(E101*U101,2)</f>
        <v>0</v>
      </c>
      <c r="W101" s="222"/>
      <c r="X101" s="222" t="s">
        <v>216</v>
      </c>
      <c r="Y101" s="222" t="s">
        <v>123</v>
      </c>
      <c r="Z101" s="212"/>
      <c r="AA101" s="212"/>
      <c r="AB101" s="212"/>
      <c r="AC101" s="212"/>
      <c r="AD101" s="212"/>
      <c r="AE101" s="212"/>
      <c r="AF101" s="212"/>
      <c r="AG101" s="212" t="s">
        <v>217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x14ac:dyDescent="0.2">
      <c r="A102" s="224" t="s">
        <v>115</v>
      </c>
      <c r="B102" s="225" t="s">
        <v>79</v>
      </c>
      <c r="C102" s="248" t="s">
        <v>80</v>
      </c>
      <c r="D102" s="226"/>
      <c r="E102" s="227"/>
      <c r="F102" s="228"/>
      <c r="G102" s="228">
        <f>SUMIF(AG103:AG104,"&lt;&gt;NOR",G103:G104)</f>
        <v>0</v>
      </c>
      <c r="H102" s="228"/>
      <c r="I102" s="228">
        <f>SUM(I103:I104)</f>
        <v>0</v>
      </c>
      <c r="J102" s="228"/>
      <c r="K102" s="228">
        <f>SUM(K103:K104)</f>
        <v>0</v>
      </c>
      <c r="L102" s="228"/>
      <c r="M102" s="228">
        <f>SUM(M103:M104)</f>
        <v>0</v>
      </c>
      <c r="N102" s="227"/>
      <c r="O102" s="227">
        <f>SUM(O103:O104)</f>
        <v>0</v>
      </c>
      <c r="P102" s="227"/>
      <c r="Q102" s="227">
        <f>SUM(Q103:Q104)</f>
        <v>0</v>
      </c>
      <c r="R102" s="228"/>
      <c r="S102" s="228"/>
      <c r="T102" s="229"/>
      <c r="U102" s="223"/>
      <c r="V102" s="223">
        <f>SUM(V103:V104)</f>
        <v>0.69</v>
      </c>
      <c r="W102" s="223"/>
      <c r="X102" s="223"/>
      <c r="Y102" s="223"/>
      <c r="AG102" t="s">
        <v>116</v>
      </c>
    </row>
    <row r="103" spans="1:60" outlineLevel="1" x14ac:dyDescent="0.2">
      <c r="A103" s="231">
        <v>48</v>
      </c>
      <c r="B103" s="232" t="s">
        <v>325</v>
      </c>
      <c r="C103" s="249" t="s">
        <v>326</v>
      </c>
      <c r="D103" s="233" t="s">
        <v>205</v>
      </c>
      <c r="E103" s="234">
        <v>43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4">
        <v>1.0000000000000001E-5</v>
      </c>
      <c r="O103" s="234">
        <f>ROUND(E103*N103,2)</f>
        <v>0</v>
      </c>
      <c r="P103" s="234">
        <v>0</v>
      </c>
      <c r="Q103" s="234">
        <f>ROUND(E103*P103,2)</f>
        <v>0</v>
      </c>
      <c r="R103" s="236" t="s">
        <v>180</v>
      </c>
      <c r="S103" s="236" t="s">
        <v>120</v>
      </c>
      <c r="T103" s="237" t="s">
        <v>181</v>
      </c>
      <c r="U103" s="222">
        <v>1.6E-2</v>
      </c>
      <c r="V103" s="222">
        <f>ROUND(E103*U103,2)</f>
        <v>0.69</v>
      </c>
      <c r="W103" s="222"/>
      <c r="X103" s="222" t="s">
        <v>137</v>
      </c>
      <c r="Y103" s="222" t="s">
        <v>123</v>
      </c>
      <c r="Z103" s="212"/>
      <c r="AA103" s="212"/>
      <c r="AB103" s="212"/>
      <c r="AC103" s="212"/>
      <c r="AD103" s="212"/>
      <c r="AE103" s="212"/>
      <c r="AF103" s="212"/>
      <c r="AG103" s="212" t="s">
        <v>138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2">
      <c r="A104" s="219"/>
      <c r="B104" s="220"/>
      <c r="C104" s="259" t="s">
        <v>327</v>
      </c>
      <c r="D104" s="258"/>
      <c r="E104" s="258"/>
      <c r="F104" s="258"/>
      <c r="G104" s="258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183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x14ac:dyDescent="0.2">
      <c r="A105" s="224" t="s">
        <v>115</v>
      </c>
      <c r="B105" s="225" t="s">
        <v>81</v>
      </c>
      <c r="C105" s="248" t="s">
        <v>82</v>
      </c>
      <c r="D105" s="226"/>
      <c r="E105" s="227"/>
      <c r="F105" s="228"/>
      <c r="G105" s="228">
        <f>SUMIF(AG106:AG107,"&lt;&gt;NOR",G106:G107)</f>
        <v>0</v>
      </c>
      <c r="H105" s="228"/>
      <c r="I105" s="228">
        <f>SUM(I106:I107)</f>
        <v>0</v>
      </c>
      <c r="J105" s="228"/>
      <c r="K105" s="228">
        <f>SUM(K106:K107)</f>
        <v>0</v>
      </c>
      <c r="L105" s="228"/>
      <c r="M105" s="228">
        <f>SUM(M106:M107)</f>
        <v>0</v>
      </c>
      <c r="N105" s="227"/>
      <c r="O105" s="227">
        <f>SUM(O106:O107)</f>
        <v>0</v>
      </c>
      <c r="P105" s="227"/>
      <c r="Q105" s="227">
        <f>SUM(Q106:Q107)</f>
        <v>0.08</v>
      </c>
      <c r="R105" s="228"/>
      <c r="S105" s="228"/>
      <c r="T105" s="229"/>
      <c r="U105" s="223"/>
      <c r="V105" s="223">
        <f>SUM(V106:V107)</f>
        <v>0.59</v>
      </c>
      <c r="W105" s="223"/>
      <c r="X105" s="223"/>
      <c r="Y105" s="223"/>
      <c r="AG105" t="s">
        <v>116</v>
      </c>
    </row>
    <row r="106" spans="1:60" ht="22.5" outlineLevel="1" x14ac:dyDescent="0.2">
      <c r="A106" s="231">
        <v>49</v>
      </c>
      <c r="B106" s="232" t="s">
        <v>328</v>
      </c>
      <c r="C106" s="249" t="s">
        <v>329</v>
      </c>
      <c r="D106" s="233" t="s">
        <v>253</v>
      </c>
      <c r="E106" s="234">
        <v>1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4">
        <v>0</v>
      </c>
      <c r="O106" s="234">
        <f>ROUND(E106*N106,2)</f>
        <v>0</v>
      </c>
      <c r="P106" s="234">
        <v>8.2000000000000003E-2</v>
      </c>
      <c r="Q106" s="234">
        <f>ROUND(E106*P106,2)</f>
        <v>0.08</v>
      </c>
      <c r="R106" s="236" t="s">
        <v>180</v>
      </c>
      <c r="S106" s="236" t="s">
        <v>120</v>
      </c>
      <c r="T106" s="237" t="s">
        <v>181</v>
      </c>
      <c r="U106" s="222">
        <v>0.58799999999999997</v>
      </c>
      <c r="V106" s="222">
        <f>ROUND(E106*U106,2)</f>
        <v>0.59</v>
      </c>
      <c r="W106" s="222"/>
      <c r="X106" s="222" t="s">
        <v>137</v>
      </c>
      <c r="Y106" s="222" t="s">
        <v>123</v>
      </c>
      <c r="Z106" s="212"/>
      <c r="AA106" s="212"/>
      <c r="AB106" s="212"/>
      <c r="AC106" s="212"/>
      <c r="AD106" s="212"/>
      <c r="AE106" s="212"/>
      <c r="AF106" s="212"/>
      <c r="AG106" s="212" t="s">
        <v>138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59" t="s">
        <v>330</v>
      </c>
      <c r="D107" s="258"/>
      <c r="E107" s="258"/>
      <c r="F107" s="258"/>
      <c r="G107" s="258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183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39" t="str">
        <f>C107</f>
        <v>s uložením hmot na skládku na vzdálenost do 3 m nebo s naložením na dopravní prostředek, se zásypem jam a jeho zhutněním</v>
      </c>
      <c r="BB107" s="212"/>
      <c r="BC107" s="212"/>
      <c r="BD107" s="212"/>
      <c r="BE107" s="212"/>
      <c r="BF107" s="212"/>
      <c r="BG107" s="212"/>
      <c r="BH107" s="212"/>
    </row>
    <row r="108" spans="1:60" x14ac:dyDescent="0.2">
      <c r="A108" s="224" t="s">
        <v>115</v>
      </c>
      <c r="B108" s="225" t="s">
        <v>83</v>
      </c>
      <c r="C108" s="248" t="s">
        <v>84</v>
      </c>
      <c r="D108" s="226"/>
      <c r="E108" s="227"/>
      <c r="F108" s="228"/>
      <c r="G108" s="228">
        <f>SUMIF(AG109:AG124,"&lt;&gt;NOR",G109:G124)</f>
        <v>0</v>
      </c>
      <c r="H108" s="228"/>
      <c r="I108" s="228">
        <f>SUM(I109:I124)</f>
        <v>0</v>
      </c>
      <c r="J108" s="228"/>
      <c r="K108" s="228">
        <f>SUM(K109:K124)</f>
        <v>0</v>
      </c>
      <c r="L108" s="228"/>
      <c r="M108" s="228">
        <f>SUM(M109:M124)</f>
        <v>0</v>
      </c>
      <c r="N108" s="227"/>
      <c r="O108" s="227">
        <f>SUM(O109:O124)</f>
        <v>0</v>
      </c>
      <c r="P108" s="227"/>
      <c r="Q108" s="227">
        <f>SUM(Q109:Q124)</f>
        <v>0</v>
      </c>
      <c r="R108" s="228"/>
      <c r="S108" s="228"/>
      <c r="T108" s="229"/>
      <c r="U108" s="223"/>
      <c r="V108" s="223">
        <f>SUM(V109:V124)</f>
        <v>26.979999999999997</v>
      </c>
      <c r="W108" s="223"/>
      <c r="X108" s="223"/>
      <c r="Y108" s="223"/>
      <c r="AG108" t="s">
        <v>116</v>
      </c>
    </row>
    <row r="109" spans="1:60" outlineLevel="1" x14ac:dyDescent="0.2">
      <c r="A109" s="231">
        <v>50</v>
      </c>
      <c r="B109" s="232" t="s">
        <v>331</v>
      </c>
      <c r="C109" s="249" t="s">
        <v>332</v>
      </c>
      <c r="D109" s="233" t="s">
        <v>214</v>
      </c>
      <c r="E109" s="234">
        <v>11.7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4">
        <v>0</v>
      </c>
      <c r="O109" s="234">
        <f>ROUND(E109*N109,2)</f>
        <v>0</v>
      </c>
      <c r="P109" s="234">
        <v>0</v>
      </c>
      <c r="Q109" s="234">
        <f>ROUND(E109*P109,2)</f>
        <v>0</v>
      </c>
      <c r="R109" s="236" t="s">
        <v>180</v>
      </c>
      <c r="S109" s="236" t="s">
        <v>120</v>
      </c>
      <c r="T109" s="237" t="s">
        <v>181</v>
      </c>
      <c r="U109" s="222">
        <v>0.1</v>
      </c>
      <c r="V109" s="222">
        <f>ROUND(E109*U109,2)</f>
        <v>1.17</v>
      </c>
      <c r="W109" s="222"/>
      <c r="X109" s="222" t="s">
        <v>137</v>
      </c>
      <c r="Y109" s="222" t="s">
        <v>123</v>
      </c>
      <c r="Z109" s="212"/>
      <c r="AA109" s="212"/>
      <c r="AB109" s="212"/>
      <c r="AC109" s="212"/>
      <c r="AD109" s="212"/>
      <c r="AE109" s="212"/>
      <c r="AF109" s="212"/>
      <c r="AG109" s="212" t="s">
        <v>138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2" x14ac:dyDescent="0.2">
      <c r="A110" s="219"/>
      <c r="B110" s="220"/>
      <c r="C110" s="259" t="s">
        <v>333</v>
      </c>
      <c r="D110" s="258"/>
      <c r="E110" s="258"/>
      <c r="F110" s="258"/>
      <c r="G110" s="258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183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">
      <c r="A111" s="219"/>
      <c r="B111" s="220"/>
      <c r="C111" s="260" t="s">
        <v>334</v>
      </c>
      <c r="D111" s="256"/>
      <c r="E111" s="257">
        <v>11.7</v>
      </c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185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41">
        <v>51</v>
      </c>
      <c r="B112" s="242" t="s">
        <v>335</v>
      </c>
      <c r="C112" s="252" t="s">
        <v>336</v>
      </c>
      <c r="D112" s="243" t="s">
        <v>214</v>
      </c>
      <c r="E112" s="244">
        <v>11.7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6" t="s">
        <v>180</v>
      </c>
      <c r="S112" s="246" t="s">
        <v>120</v>
      </c>
      <c r="T112" s="247" t="s">
        <v>181</v>
      </c>
      <c r="U112" s="222">
        <v>0.01</v>
      </c>
      <c r="V112" s="222">
        <f>ROUND(E112*U112,2)</f>
        <v>0.12</v>
      </c>
      <c r="W112" s="222"/>
      <c r="X112" s="222" t="s">
        <v>137</v>
      </c>
      <c r="Y112" s="222" t="s">
        <v>123</v>
      </c>
      <c r="Z112" s="212"/>
      <c r="AA112" s="212"/>
      <c r="AB112" s="212"/>
      <c r="AC112" s="212"/>
      <c r="AD112" s="212"/>
      <c r="AE112" s="212"/>
      <c r="AF112" s="212"/>
      <c r="AG112" s="212" t="s">
        <v>138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1" x14ac:dyDescent="0.2">
      <c r="A113" s="231">
        <v>52</v>
      </c>
      <c r="B113" s="232" t="s">
        <v>337</v>
      </c>
      <c r="C113" s="249" t="s">
        <v>338</v>
      </c>
      <c r="D113" s="233" t="s">
        <v>214</v>
      </c>
      <c r="E113" s="234">
        <v>105.3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0</v>
      </c>
      <c r="O113" s="234">
        <f>ROUND(E113*N113,2)</f>
        <v>0</v>
      </c>
      <c r="P113" s="234">
        <v>0</v>
      </c>
      <c r="Q113" s="234">
        <f>ROUND(E113*P113,2)</f>
        <v>0</v>
      </c>
      <c r="R113" s="236" t="s">
        <v>180</v>
      </c>
      <c r="S113" s="236" t="s">
        <v>120</v>
      </c>
      <c r="T113" s="237" t="s">
        <v>181</v>
      </c>
      <c r="U113" s="222">
        <v>0</v>
      </c>
      <c r="V113" s="222">
        <f>ROUND(E113*U113,2)</f>
        <v>0</v>
      </c>
      <c r="W113" s="222"/>
      <c r="X113" s="222" t="s">
        <v>137</v>
      </c>
      <c r="Y113" s="222" t="s">
        <v>123</v>
      </c>
      <c r="Z113" s="212"/>
      <c r="AA113" s="212"/>
      <c r="AB113" s="212"/>
      <c r="AC113" s="212"/>
      <c r="AD113" s="212"/>
      <c r="AE113" s="212"/>
      <c r="AF113" s="212"/>
      <c r="AG113" s="212" t="s">
        <v>138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">
      <c r="A114" s="219"/>
      <c r="B114" s="220"/>
      <c r="C114" s="260" t="s">
        <v>339</v>
      </c>
      <c r="D114" s="256"/>
      <c r="E114" s="257">
        <v>105.3</v>
      </c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185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41">
        <v>53</v>
      </c>
      <c r="B115" s="242" t="s">
        <v>340</v>
      </c>
      <c r="C115" s="252" t="s">
        <v>341</v>
      </c>
      <c r="D115" s="243" t="s">
        <v>214</v>
      </c>
      <c r="E115" s="244">
        <v>11.7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6"/>
      <c r="S115" s="246" t="s">
        <v>120</v>
      </c>
      <c r="T115" s="247" t="s">
        <v>181</v>
      </c>
      <c r="U115" s="222">
        <v>6.0000000000000001E-3</v>
      </c>
      <c r="V115" s="222">
        <f>ROUND(E115*U115,2)</f>
        <v>7.0000000000000007E-2</v>
      </c>
      <c r="W115" s="222"/>
      <c r="X115" s="222" t="s">
        <v>137</v>
      </c>
      <c r="Y115" s="222" t="s">
        <v>123</v>
      </c>
      <c r="Z115" s="212"/>
      <c r="AA115" s="212"/>
      <c r="AB115" s="212"/>
      <c r="AC115" s="212"/>
      <c r="AD115" s="212"/>
      <c r="AE115" s="212"/>
      <c r="AF115" s="212"/>
      <c r="AG115" s="212" t="s">
        <v>138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41">
        <v>54</v>
      </c>
      <c r="B116" s="242" t="s">
        <v>342</v>
      </c>
      <c r="C116" s="252" t="s">
        <v>343</v>
      </c>
      <c r="D116" s="243" t="s">
        <v>214</v>
      </c>
      <c r="E116" s="244">
        <v>4.95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6" t="s">
        <v>344</v>
      </c>
      <c r="S116" s="246" t="s">
        <v>120</v>
      </c>
      <c r="T116" s="247" t="s">
        <v>121</v>
      </c>
      <c r="U116" s="222">
        <v>0</v>
      </c>
      <c r="V116" s="222">
        <f>ROUND(E116*U116,2)</f>
        <v>0</v>
      </c>
      <c r="W116" s="222"/>
      <c r="X116" s="222" t="s">
        <v>137</v>
      </c>
      <c r="Y116" s="222" t="s">
        <v>123</v>
      </c>
      <c r="Z116" s="212"/>
      <c r="AA116" s="212"/>
      <c r="AB116" s="212"/>
      <c r="AC116" s="212"/>
      <c r="AD116" s="212"/>
      <c r="AE116" s="212"/>
      <c r="AF116" s="212"/>
      <c r="AG116" s="212" t="s">
        <v>138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31">
        <v>55</v>
      </c>
      <c r="B117" s="232" t="s">
        <v>345</v>
      </c>
      <c r="C117" s="249" t="s">
        <v>346</v>
      </c>
      <c r="D117" s="233" t="s">
        <v>214</v>
      </c>
      <c r="E117" s="234">
        <v>6.75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4">
        <v>0</v>
      </c>
      <c r="O117" s="234">
        <f>ROUND(E117*N117,2)</f>
        <v>0</v>
      </c>
      <c r="P117" s="234">
        <v>0</v>
      </c>
      <c r="Q117" s="234">
        <f>ROUND(E117*P117,2)</f>
        <v>0</v>
      </c>
      <c r="R117" s="236" t="s">
        <v>344</v>
      </c>
      <c r="S117" s="236" t="s">
        <v>120</v>
      </c>
      <c r="T117" s="237" t="s">
        <v>121</v>
      </c>
      <c r="U117" s="222">
        <v>0</v>
      </c>
      <c r="V117" s="222">
        <f>ROUND(E117*U117,2)</f>
        <v>0</v>
      </c>
      <c r="W117" s="222"/>
      <c r="X117" s="222" t="s">
        <v>137</v>
      </c>
      <c r="Y117" s="222" t="s">
        <v>123</v>
      </c>
      <c r="Z117" s="212"/>
      <c r="AA117" s="212"/>
      <c r="AB117" s="212"/>
      <c r="AC117" s="212"/>
      <c r="AD117" s="212"/>
      <c r="AE117" s="212"/>
      <c r="AF117" s="212"/>
      <c r="AG117" s="212" t="s">
        <v>138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">
      <c r="A118" s="219"/>
      <c r="B118" s="220"/>
      <c r="C118" s="250" t="s">
        <v>347</v>
      </c>
      <c r="D118" s="238"/>
      <c r="E118" s="238"/>
      <c r="F118" s="238"/>
      <c r="G118" s="238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125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31">
        <v>56</v>
      </c>
      <c r="B119" s="232" t="s">
        <v>348</v>
      </c>
      <c r="C119" s="249" t="s">
        <v>349</v>
      </c>
      <c r="D119" s="233" t="s">
        <v>214</v>
      </c>
      <c r="E119" s="234">
        <v>373.14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4">
        <v>0</v>
      </c>
      <c r="O119" s="234">
        <f>ROUND(E119*N119,2)</f>
        <v>0</v>
      </c>
      <c r="P119" s="234">
        <v>0</v>
      </c>
      <c r="Q119" s="234">
        <f>ROUND(E119*P119,2)</f>
        <v>0</v>
      </c>
      <c r="R119" s="236" t="s">
        <v>180</v>
      </c>
      <c r="S119" s="236" t="s">
        <v>120</v>
      </c>
      <c r="T119" s="237" t="s">
        <v>181</v>
      </c>
      <c r="U119" s="222">
        <v>0.02</v>
      </c>
      <c r="V119" s="222">
        <f>ROUND(E119*U119,2)</f>
        <v>7.46</v>
      </c>
      <c r="W119" s="222"/>
      <c r="X119" s="222" t="s">
        <v>137</v>
      </c>
      <c r="Y119" s="222" t="s">
        <v>123</v>
      </c>
      <c r="Z119" s="212"/>
      <c r="AA119" s="212"/>
      <c r="AB119" s="212"/>
      <c r="AC119" s="212"/>
      <c r="AD119" s="212"/>
      <c r="AE119" s="212"/>
      <c r="AF119" s="212"/>
      <c r="AG119" s="212" t="s">
        <v>138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">
      <c r="A120" s="219"/>
      <c r="B120" s="220"/>
      <c r="C120" s="259" t="s">
        <v>350</v>
      </c>
      <c r="D120" s="258"/>
      <c r="E120" s="258"/>
      <c r="F120" s="258"/>
      <c r="G120" s="258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183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31">
        <v>57</v>
      </c>
      <c r="B121" s="232" t="s">
        <v>351</v>
      </c>
      <c r="C121" s="249" t="s">
        <v>352</v>
      </c>
      <c r="D121" s="233" t="s">
        <v>214</v>
      </c>
      <c r="E121" s="234">
        <v>46.37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0</v>
      </c>
      <c r="O121" s="234">
        <f>ROUND(E121*N121,2)</f>
        <v>0</v>
      </c>
      <c r="P121" s="234">
        <v>0</v>
      </c>
      <c r="Q121" s="234">
        <f>ROUND(E121*P121,2)</f>
        <v>0</v>
      </c>
      <c r="R121" s="236" t="s">
        <v>180</v>
      </c>
      <c r="S121" s="236" t="s">
        <v>120</v>
      </c>
      <c r="T121" s="237" t="s">
        <v>181</v>
      </c>
      <c r="U121" s="222">
        <v>0.39</v>
      </c>
      <c r="V121" s="222">
        <f>ROUND(E121*U121,2)</f>
        <v>18.079999999999998</v>
      </c>
      <c r="W121" s="222"/>
      <c r="X121" s="222" t="s">
        <v>137</v>
      </c>
      <c r="Y121" s="222" t="s">
        <v>123</v>
      </c>
      <c r="Z121" s="212"/>
      <c r="AA121" s="212"/>
      <c r="AB121" s="212"/>
      <c r="AC121" s="212"/>
      <c r="AD121" s="212"/>
      <c r="AE121" s="212"/>
      <c r="AF121" s="212"/>
      <c r="AG121" s="212" t="s">
        <v>138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">
      <c r="A122" s="219"/>
      <c r="B122" s="220"/>
      <c r="C122" s="259" t="s">
        <v>350</v>
      </c>
      <c r="D122" s="258"/>
      <c r="E122" s="258"/>
      <c r="F122" s="258"/>
      <c r="G122" s="258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183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31">
        <v>58</v>
      </c>
      <c r="B123" s="232" t="s">
        <v>353</v>
      </c>
      <c r="C123" s="249" t="s">
        <v>354</v>
      </c>
      <c r="D123" s="233" t="s">
        <v>214</v>
      </c>
      <c r="E123" s="234">
        <v>4.95</v>
      </c>
      <c r="F123" s="235"/>
      <c r="G123" s="236">
        <f>ROUND(E123*F123,2)</f>
        <v>0</v>
      </c>
      <c r="H123" s="235"/>
      <c r="I123" s="236">
        <f>ROUND(E123*H123,2)</f>
        <v>0</v>
      </c>
      <c r="J123" s="235"/>
      <c r="K123" s="236">
        <f>ROUND(E123*J123,2)</f>
        <v>0</v>
      </c>
      <c r="L123" s="236">
        <v>21</v>
      </c>
      <c r="M123" s="236">
        <f>G123*(1+L123/100)</f>
        <v>0</v>
      </c>
      <c r="N123" s="234">
        <v>0</v>
      </c>
      <c r="O123" s="234">
        <f>ROUND(E123*N123,2)</f>
        <v>0</v>
      </c>
      <c r="P123" s="234">
        <v>0</v>
      </c>
      <c r="Q123" s="234">
        <f>ROUND(E123*P123,2)</f>
        <v>0</v>
      </c>
      <c r="R123" s="236" t="s">
        <v>180</v>
      </c>
      <c r="S123" s="236" t="s">
        <v>120</v>
      </c>
      <c r="T123" s="237" t="s">
        <v>181</v>
      </c>
      <c r="U123" s="222">
        <v>1.6E-2</v>
      </c>
      <c r="V123" s="222">
        <f>ROUND(E123*U123,2)</f>
        <v>0.08</v>
      </c>
      <c r="W123" s="222"/>
      <c r="X123" s="222" t="s">
        <v>137</v>
      </c>
      <c r="Y123" s="222" t="s">
        <v>123</v>
      </c>
      <c r="Z123" s="212"/>
      <c r="AA123" s="212"/>
      <c r="AB123" s="212"/>
      <c r="AC123" s="212"/>
      <c r="AD123" s="212"/>
      <c r="AE123" s="212"/>
      <c r="AF123" s="212"/>
      <c r="AG123" s="212" t="s">
        <v>138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">
      <c r="A124" s="219"/>
      <c r="B124" s="220"/>
      <c r="C124" s="259" t="s">
        <v>350</v>
      </c>
      <c r="D124" s="258"/>
      <c r="E124" s="258"/>
      <c r="F124" s="258"/>
      <c r="G124" s="258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183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x14ac:dyDescent="0.2">
      <c r="A125" s="3"/>
      <c r="B125" s="4"/>
      <c r="C125" s="25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v>15</v>
      </c>
      <c r="AF125">
        <v>21</v>
      </c>
      <c r="AG125" t="s">
        <v>101</v>
      </c>
    </row>
    <row r="126" spans="1:60" x14ac:dyDescent="0.2">
      <c r="A126" s="215"/>
      <c r="B126" s="216" t="s">
        <v>29</v>
      </c>
      <c r="C126" s="254"/>
      <c r="D126" s="217"/>
      <c r="E126" s="218"/>
      <c r="F126" s="218"/>
      <c r="G126" s="230">
        <f>G8+G48+G71+G78+G102+G105+G108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E126">
        <f>SUMIF(L7:L124,AE125,G7:G124)</f>
        <v>0</v>
      </c>
      <c r="AF126">
        <f>SUMIF(L7:L124,AF125,G7:G124)</f>
        <v>0</v>
      </c>
      <c r="AG126" t="s">
        <v>173</v>
      </c>
    </row>
    <row r="127" spans="1:60" x14ac:dyDescent="0.2">
      <c r="C127" s="255"/>
      <c r="D127" s="10"/>
      <c r="AG127" t="s">
        <v>175</v>
      </c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axq2tXFP8xMd2Y5y5hAD3MY4wTusWGhKEL4P1uRqv/nu4pN0zQ89uqVeC9qp148UqsMP2UURTwgiNQnxXVzDw==" saltValue="2fo9HA40uzZPKM1oZUCRnA==" spinCount="100000" sheet="1" formatRows="0"/>
  <mergeCells count="28">
    <mergeCell ref="C118:G118"/>
    <mergeCell ref="C120:G120"/>
    <mergeCell ref="C122:G122"/>
    <mergeCell ref="C124:G124"/>
    <mergeCell ref="C82:G82"/>
    <mergeCell ref="C85:G85"/>
    <mergeCell ref="C89:G89"/>
    <mergeCell ref="C104:G104"/>
    <mergeCell ref="C107:G107"/>
    <mergeCell ref="C110:G110"/>
    <mergeCell ref="C60:G60"/>
    <mergeCell ref="C63:G63"/>
    <mergeCell ref="C66:G66"/>
    <mergeCell ref="C73:G73"/>
    <mergeCell ref="C75:G75"/>
    <mergeCell ref="C77:G77"/>
    <mergeCell ref="C19:G19"/>
    <mergeCell ref="C24:G24"/>
    <mergeCell ref="C27:G27"/>
    <mergeCell ref="C37:G37"/>
    <mergeCell ref="C46:G46"/>
    <mergeCell ref="C55:G55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Naklady</vt:lpstr>
      <vt:lpstr>2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Naklady'!Názvy_tisku</vt:lpstr>
      <vt:lpstr>'2 2 Pol'!Názvy_tisku</vt:lpstr>
      <vt:lpstr>oadresa</vt:lpstr>
      <vt:lpstr>Stavba!Objednatel</vt:lpstr>
      <vt:lpstr>Stavba!Objekt</vt:lpstr>
      <vt:lpstr>'1 1 Naklady'!Oblast_tisku</vt:lpstr>
      <vt:lpstr>'2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Kuchař</dc:creator>
  <cp:lastModifiedBy>Karel Kuchař</cp:lastModifiedBy>
  <cp:lastPrinted>2019-03-19T12:27:02Z</cp:lastPrinted>
  <dcterms:created xsi:type="dcterms:W3CDTF">2009-04-08T07:15:50Z</dcterms:created>
  <dcterms:modified xsi:type="dcterms:W3CDTF">2023-04-04T17:31:25Z</dcterms:modified>
</cp:coreProperties>
</file>