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da\Documents\Documents\akce\Otrokovice\Trávníky_parkour\Otro_Freetime zóna Trávníky - parkour_ PDF\výkaz výměr\"/>
    </mc:Choice>
  </mc:AlternateContent>
  <xr:revisionPtr revIDLastSave="0" documentId="13_ncr:1_{35D52698-AA57-4CD3-8547-D39AD2B78B8E}" xr6:coauthVersionLast="46" xr6:coauthVersionMax="46" xr10:uidLastSave="{00000000-0000-0000-0000-000000000000}"/>
  <bookViews>
    <workbookView xWindow="1560" yWindow="840" windowWidth="20895" windowHeight="15360" xr2:uid="{523A4FF0-DC55-4412-8BFE-EB75C8487934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Položky!$A$1:$I$95</definedName>
    <definedName name="_xlnm.Print_Area" localSheetId="1">Rekapitulace!$A$1:$I$17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Rekapitulace!$H$17</definedName>
    <definedName name="VRNKc">Rekapitulace!$E$16</definedName>
    <definedName name="VRNnazev">Rekapitulace!$A$16</definedName>
    <definedName name="VRNproc">Rekapitulace!$F$16</definedName>
    <definedName name="VRNzakl">Rekapitulace!$G$16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94" i="3" l="1"/>
  <c r="BF94" i="3"/>
  <c r="BE94" i="3"/>
  <c r="BE95" i="3" s="1"/>
  <c r="G10" i="2" s="1"/>
  <c r="BD94" i="3"/>
  <c r="BD95" i="3" s="1"/>
  <c r="F10" i="2" s="1"/>
  <c r="G94" i="3"/>
  <c r="BC94" i="3" s="1"/>
  <c r="BC95" i="3" s="1"/>
  <c r="E10" i="2" s="1"/>
  <c r="B10" i="2"/>
  <c r="A10" i="2"/>
  <c r="BG95" i="3"/>
  <c r="I10" i="2" s="1"/>
  <c r="BF95" i="3"/>
  <c r="H10" i="2" s="1"/>
  <c r="C95" i="3"/>
  <c r="BG91" i="3"/>
  <c r="BF91" i="3"/>
  <c r="BE91" i="3"/>
  <c r="BD91" i="3"/>
  <c r="G91" i="3"/>
  <c r="I91" i="3" s="1"/>
  <c r="BG90" i="3"/>
  <c r="BF90" i="3"/>
  <c r="BE90" i="3"/>
  <c r="BD90" i="3"/>
  <c r="BC90" i="3"/>
  <c r="G90" i="3"/>
  <c r="I90" i="3" s="1"/>
  <c r="BG86" i="3"/>
  <c r="BF86" i="3"/>
  <c r="BE86" i="3"/>
  <c r="BD86" i="3"/>
  <c r="BC86" i="3"/>
  <c r="I86" i="3"/>
  <c r="G86" i="3"/>
  <c r="BG85" i="3"/>
  <c r="BF85" i="3"/>
  <c r="BE85" i="3"/>
  <c r="BD85" i="3"/>
  <c r="G85" i="3"/>
  <c r="BC85" i="3" s="1"/>
  <c r="BG84" i="3"/>
  <c r="BF84" i="3"/>
  <c r="BE84" i="3"/>
  <c r="BD84" i="3"/>
  <c r="G84" i="3"/>
  <c r="I84" i="3" s="1"/>
  <c r="BG83" i="3"/>
  <c r="BF83" i="3"/>
  <c r="BE83" i="3"/>
  <c r="BD83" i="3"/>
  <c r="BC83" i="3"/>
  <c r="G83" i="3"/>
  <c r="I83" i="3" s="1"/>
  <c r="BG82" i="3"/>
  <c r="BF82" i="3"/>
  <c r="BE82" i="3"/>
  <c r="BD82" i="3"/>
  <c r="BC82" i="3"/>
  <c r="I82" i="3"/>
  <c r="G82" i="3"/>
  <c r="BG81" i="3"/>
  <c r="BF81" i="3"/>
  <c r="BE81" i="3"/>
  <c r="BD81" i="3"/>
  <c r="G81" i="3"/>
  <c r="BC81" i="3" s="1"/>
  <c r="BG80" i="3"/>
  <c r="BF80" i="3"/>
  <c r="BE80" i="3"/>
  <c r="BD80" i="3"/>
  <c r="G80" i="3"/>
  <c r="I80" i="3" s="1"/>
  <c r="BG79" i="3"/>
  <c r="BF79" i="3"/>
  <c r="BE79" i="3"/>
  <c r="BD79" i="3"/>
  <c r="BC79" i="3"/>
  <c r="G79" i="3"/>
  <c r="I79" i="3" s="1"/>
  <c r="BG78" i="3"/>
  <c r="BF78" i="3"/>
  <c r="BE78" i="3"/>
  <c r="BD78" i="3"/>
  <c r="BC78" i="3"/>
  <c r="I78" i="3"/>
  <c r="G78" i="3"/>
  <c r="BG75" i="3"/>
  <c r="BF75" i="3"/>
  <c r="BE75" i="3"/>
  <c r="BE92" i="3" s="1"/>
  <c r="G9" i="2" s="1"/>
  <c r="BD75" i="3"/>
  <c r="G75" i="3"/>
  <c r="BC75" i="3" s="1"/>
  <c r="B9" i="2"/>
  <c r="A9" i="2"/>
  <c r="C92" i="3"/>
  <c r="BG72" i="3"/>
  <c r="BF72" i="3"/>
  <c r="BE72" i="3"/>
  <c r="BD72" i="3"/>
  <c r="G72" i="3"/>
  <c r="I72" i="3" s="1"/>
  <c r="BG67" i="3"/>
  <c r="BF67" i="3"/>
  <c r="BE67" i="3"/>
  <c r="BD67" i="3"/>
  <c r="G67" i="3"/>
  <c r="BC67" i="3" s="1"/>
  <c r="BG65" i="3"/>
  <c r="BF65" i="3"/>
  <c r="BE65" i="3"/>
  <c r="BD65" i="3"/>
  <c r="G65" i="3"/>
  <c r="BC65" i="3" s="1"/>
  <c r="BG63" i="3"/>
  <c r="BF63" i="3"/>
  <c r="BE63" i="3"/>
  <c r="BD63" i="3"/>
  <c r="G63" i="3"/>
  <c r="I63" i="3" s="1"/>
  <c r="BG60" i="3"/>
  <c r="BF60" i="3"/>
  <c r="BE60" i="3"/>
  <c r="BD60" i="3"/>
  <c r="G60" i="3"/>
  <c r="I60" i="3" s="1"/>
  <c r="BG53" i="3"/>
  <c r="BF53" i="3"/>
  <c r="BE53" i="3"/>
  <c r="BD53" i="3"/>
  <c r="BC53" i="3"/>
  <c r="G53" i="3"/>
  <c r="I53" i="3" s="1"/>
  <c r="BG51" i="3"/>
  <c r="BF51" i="3"/>
  <c r="BE51" i="3"/>
  <c r="BD51" i="3"/>
  <c r="G51" i="3"/>
  <c r="BC51" i="3" s="1"/>
  <c r="BG43" i="3"/>
  <c r="BF43" i="3"/>
  <c r="BE43" i="3"/>
  <c r="BD43" i="3"/>
  <c r="G43" i="3"/>
  <c r="I43" i="3" s="1"/>
  <c r="BG42" i="3"/>
  <c r="BF42" i="3"/>
  <c r="BE42" i="3"/>
  <c r="BD42" i="3"/>
  <c r="G42" i="3"/>
  <c r="I42" i="3" s="1"/>
  <c r="BG37" i="3"/>
  <c r="BF37" i="3"/>
  <c r="BE37" i="3"/>
  <c r="BD37" i="3"/>
  <c r="BC37" i="3"/>
  <c r="I37" i="3"/>
  <c r="G37" i="3"/>
  <c r="BG30" i="3"/>
  <c r="BF30" i="3"/>
  <c r="BE30" i="3"/>
  <c r="BD30" i="3"/>
  <c r="G30" i="3"/>
  <c r="BC30" i="3" s="1"/>
  <c r="B8" i="2"/>
  <c r="A8" i="2"/>
  <c r="C73" i="3"/>
  <c r="BG26" i="3"/>
  <c r="BF26" i="3"/>
  <c r="BE26" i="3"/>
  <c r="BD26" i="3"/>
  <c r="G26" i="3"/>
  <c r="I26" i="3" s="1"/>
  <c r="BG25" i="3"/>
  <c r="BF25" i="3"/>
  <c r="BE25" i="3"/>
  <c r="BD25" i="3"/>
  <c r="G25" i="3"/>
  <c r="BC25" i="3" s="1"/>
  <c r="BG16" i="3"/>
  <c r="BF16" i="3"/>
  <c r="BE16" i="3"/>
  <c r="BD16" i="3"/>
  <c r="G16" i="3"/>
  <c r="BC16" i="3" s="1"/>
  <c r="BG15" i="3"/>
  <c r="BF15" i="3"/>
  <c r="BE15" i="3"/>
  <c r="BD15" i="3"/>
  <c r="G15" i="3"/>
  <c r="I15" i="3" s="1"/>
  <c r="BG8" i="3"/>
  <c r="BF8" i="3"/>
  <c r="BE8" i="3"/>
  <c r="BE28" i="3" s="1"/>
  <c r="G7" i="2" s="1"/>
  <c r="BD8" i="3"/>
  <c r="G8" i="3"/>
  <c r="I8" i="3" s="1"/>
  <c r="B7" i="2"/>
  <c r="A7" i="2"/>
  <c r="C28" i="3"/>
  <c r="E4" i="3"/>
  <c r="C4" i="3"/>
  <c r="F3" i="3"/>
  <c r="C3" i="3"/>
  <c r="H17" i="2"/>
  <c r="G16" i="2"/>
  <c r="I16" i="2" s="1"/>
  <c r="C2" i="2"/>
  <c r="C1" i="2"/>
  <c r="F33" i="1"/>
  <c r="C33" i="1"/>
  <c r="C31" i="1"/>
  <c r="G23" i="1"/>
  <c r="G22" i="1"/>
  <c r="C9" i="1"/>
  <c r="G7" i="1"/>
  <c r="D2" i="1"/>
  <c r="C2" i="1"/>
  <c r="BF92" i="3" l="1"/>
  <c r="H9" i="2" s="1"/>
  <c r="I94" i="3"/>
  <c r="I95" i="3" s="1"/>
  <c r="BG92" i="3"/>
  <c r="I9" i="2" s="1"/>
  <c r="G95" i="3"/>
  <c r="BD92" i="3"/>
  <c r="F9" i="2" s="1"/>
  <c r="BC72" i="3"/>
  <c r="BE73" i="3"/>
  <c r="G8" i="2" s="1"/>
  <c r="G11" i="2" s="1"/>
  <c r="C18" i="1" s="1"/>
  <c r="BC60" i="3"/>
  <c r="I67" i="3"/>
  <c r="BG73" i="3"/>
  <c r="I8" i="2" s="1"/>
  <c r="BD73" i="3"/>
  <c r="F8" i="2" s="1"/>
  <c r="BC42" i="3"/>
  <c r="BC73" i="3" s="1"/>
  <c r="E8" i="2" s="1"/>
  <c r="G28" i="3"/>
  <c r="BC26" i="3"/>
  <c r="BF73" i="3"/>
  <c r="H8" i="2" s="1"/>
  <c r="BC8" i="3"/>
  <c r="BG28" i="3"/>
  <c r="I7" i="2" s="1"/>
  <c r="I25" i="3"/>
  <c r="BF28" i="3"/>
  <c r="H7" i="2" s="1"/>
  <c r="BD28" i="3"/>
  <c r="F7" i="2" s="1"/>
  <c r="BC15" i="3"/>
  <c r="BC43" i="3"/>
  <c r="BC63" i="3"/>
  <c r="BC80" i="3"/>
  <c r="BC84" i="3"/>
  <c r="BC91" i="3"/>
  <c r="I16" i="3"/>
  <c r="I28" i="3" s="1"/>
  <c r="I30" i="3"/>
  <c r="I51" i="3"/>
  <c r="I65" i="3"/>
  <c r="I75" i="3"/>
  <c r="I81" i="3"/>
  <c r="I85" i="3"/>
  <c r="G73" i="3"/>
  <c r="G92" i="3"/>
  <c r="BC92" i="3" l="1"/>
  <c r="E9" i="2" s="1"/>
  <c r="F11" i="2"/>
  <c r="C16" i="1" s="1"/>
  <c r="H11" i="2"/>
  <c r="C17" i="1" s="1"/>
  <c r="I11" i="2"/>
  <c r="C21" i="1" s="1"/>
  <c r="BC28" i="3"/>
  <c r="E7" i="2" s="1"/>
  <c r="E11" i="2"/>
  <c r="C15" i="1" s="1"/>
  <c r="I73" i="3"/>
  <c r="I92" i="3"/>
  <c r="C19" i="1" l="1"/>
  <c r="C22" i="1" s="1"/>
  <c r="C23" i="1" s="1"/>
  <c r="F30" i="1" s="1"/>
  <c r="F31" i="1" s="1"/>
  <c r="F34" i="1" s="1"/>
</calcChain>
</file>

<file path=xl/sharedStrings.xml><?xml version="1.0" encoding="utf-8"?>
<sst xmlns="http://schemas.openxmlformats.org/spreadsheetml/2006/main" count="319" uniqueCount="206">
  <si>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</si>
  <si>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</si>
  <si>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</si>
  <si>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</si>
  <si>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</si>
  <si>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</si>
  <si>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</si>
  <si>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</si>
  <si>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</si>
  <si>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</si>
  <si>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</si>
  <si>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</si>
  <si>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</si>
  <si>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</si>
  <si>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</si>
  <si>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</si>
  <si>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</si>
  <si>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</si>
  <si>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</si>
  <si>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</si>
  <si>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</si>
  <si>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</si>
  <si>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</si>
  <si>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</si>
  <si>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</si>
  <si>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</si>
  <si>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</si>
  <si>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</si>
  <si>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</si>
  <si>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</si>
  <si>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</si>
  <si>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</si>
  <si>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</si>
  <si>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</si>
  <si>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</si>
  <si>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</si>
  <si>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</si>
  <si>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</si>
  <si>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</si>
  <si>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</si>
  <si>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</si>
  <si>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</si>
  <si>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</si>
  <si>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</si>
  <si>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</si>
  <si>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</si>
  <si>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</si>
  <si>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</si>
  <si>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</si>
  <si>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</si>
  <si>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</si>
  <si>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</si>
  <si>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</si>
  <si>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</si>
  <si>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</si>
  <si>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</si>
  <si>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</si>
  <si>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</si>
  <si>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</si>
  <si>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</si>
  <si>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</si>
  <si>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</si>
  <si>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</si>
  <si>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</si>
  <si>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</si>
  <si>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</si>
  <si>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</si>
  <si>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</si>
  <si>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</si>
  <si>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</si>
  <si>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</si>
  <si>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</si>
  <si>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</si>
  <si>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 xml:space="preserve">DPH </t>
  </si>
  <si>
    <t xml:space="preserve">cena s DPH </t>
  </si>
  <si>
    <t>Díl:</t>
  </si>
  <si>
    <t>1</t>
  </si>
  <si>
    <t>Zemní práce</t>
  </si>
  <si>
    <t>ks</t>
  </si>
  <si>
    <t>Celkem za</t>
  </si>
  <si>
    <t>SO 02</t>
  </si>
  <si>
    <t>132201110R00</t>
  </si>
  <si>
    <t>Hloubení rýh š.do 60 cm v hor.3 do 50 m3, STROJNĚ</t>
  </si>
  <si>
    <t>m3</t>
  </si>
  <si>
    <t>betonové patky:</t>
  </si>
  <si>
    <t>výkop od -0,255m:</t>
  </si>
  <si>
    <t>A:3,14*0,25*0,25*(0,80-0,255)*2</t>
  </si>
  <si>
    <t>B:3,14*0,225*0,225*(0,60-0,255)*15</t>
  </si>
  <si>
    <t>C:3,14*0,20*0,20*(0,50-0,255)*13</t>
  </si>
  <si>
    <t>E:3,14*0,25*0,25*(0,70-0,255)*10</t>
  </si>
  <si>
    <t>132201119R00</t>
  </si>
  <si>
    <t>Příplatek za lepivost - hloubení rýh 60 cm v hor.3</t>
  </si>
  <si>
    <t>132201210R00</t>
  </si>
  <si>
    <t>Hloubení rýh š.do 200 cm hor.3 do 50 m3,STROJNĚ</t>
  </si>
  <si>
    <t>betonové desky:</t>
  </si>
  <si>
    <t>D1:1,88*1,20*(0,35-0,255)</t>
  </si>
  <si>
    <t>D2,D3:0,80*1,20*(0,35-0,255)*2</t>
  </si>
  <si>
    <t>D4:1,36*1,54*(0,35-0,255)</t>
  </si>
  <si>
    <t>-0,56*0,74*(0,35-0,255)</t>
  </si>
  <si>
    <t>D5:1,36*1,54*(0,35-0,255)</t>
  </si>
  <si>
    <t>-0,56*0,73*(0,35-0,255)</t>
  </si>
  <si>
    <t>132201219R00</t>
  </si>
  <si>
    <t>Příplatek za lepivost - hloubení rýh 200cm v hor.3</t>
  </si>
  <si>
    <t>171201201R00</t>
  </si>
  <si>
    <t>Uložení sypaniny na skl.-sypanina na výšku přes 2m</t>
  </si>
  <si>
    <t>výkopy:2,3099+0,7165</t>
  </si>
  <si>
    <t>2</t>
  </si>
  <si>
    <t>Základy a zvláštní zakládání</t>
  </si>
  <si>
    <t>273321321R00</t>
  </si>
  <si>
    <t>Železobeton základových desek C 20/25</t>
  </si>
  <si>
    <t>D1:1,88*1,20*0,20</t>
  </si>
  <si>
    <t>D2,D3:0,80*1,20*0,20*2</t>
  </si>
  <si>
    <t>D4:1,36*1,54*0,20</t>
  </si>
  <si>
    <t>-0,56*0,74*0,20</t>
  </si>
  <si>
    <t>D5:1,36*1,54*0,20</t>
  </si>
  <si>
    <t>-0,56*0,73*0,20</t>
  </si>
  <si>
    <t>273351215R00</t>
  </si>
  <si>
    <t>Bednění stěn základových desek - zřízení</t>
  </si>
  <si>
    <t>m2</t>
  </si>
  <si>
    <t>D1:(1,88+1,20)*2*0,20</t>
  </si>
  <si>
    <t>D2,D3:(0,80+1,20)*2*0,20*2</t>
  </si>
  <si>
    <t>D4:(1,36+1,54)*2*0,20</t>
  </si>
  <si>
    <t>D5:(1,36+1,54)*2*0,20</t>
  </si>
  <si>
    <t>273351216R00</t>
  </si>
  <si>
    <t>Bednění stěn základových desek - odstranění</t>
  </si>
  <si>
    <t>273361921RT4</t>
  </si>
  <si>
    <t>Výztuž základových desek ze svařovaných sítí průměr drátu 6,0, oka 100/100 mm KH30</t>
  </si>
  <si>
    <t>t</t>
  </si>
  <si>
    <t>4,44kg/m2:</t>
  </si>
  <si>
    <t>D1:1,88*1,20*4,44/1000*1,25*2</t>
  </si>
  <si>
    <t>D2,D3:0,80*1,20*2*4,44/1000*1,25*2</t>
  </si>
  <si>
    <t>D4:1,36*1,54*4,44/1000*1,25*2</t>
  </si>
  <si>
    <t>-0,56*0,74*4,44/1000*1,25*2</t>
  </si>
  <si>
    <t>D5:1,36*1,54*4,44/1000*1,25*2</t>
  </si>
  <si>
    <t>-0,56*0,73*4,44/1000*1,25*2</t>
  </si>
  <si>
    <t>274272130RT3</t>
  </si>
  <si>
    <t>Zdivo základové z bednicích tvárnic, tl. 25 cm výplň tvárnic betonem C 16/20</t>
  </si>
  <si>
    <t>Z1:0,50*4</t>
  </si>
  <si>
    <t>275313611R00</t>
  </si>
  <si>
    <t>Beton základových patek prostý C 16/20</t>
  </si>
  <si>
    <t>A:3,14*0,25*0,25*(0,80-0,10)*2</t>
  </si>
  <si>
    <t>B:3,14*0,225*0,225*(0,60-0,10)*15</t>
  </si>
  <si>
    <t>C:3,14*0,20*0,20*(0,50-0,10)*13</t>
  </si>
  <si>
    <t>E:3,14*0,25*0,25*(0,70-0,10)*10</t>
  </si>
  <si>
    <t>Mezisoučet</t>
  </si>
  <si>
    <t>bet. do výkopu 3,5%:3,2976*0,035</t>
  </si>
  <si>
    <t>275353121R00</t>
  </si>
  <si>
    <t>Bednění kotev.otvorů patek do 0,05 m2, hl. 0,5 m</t>
  </si>
  <si>
    <t>kus</t>
  </si>
  <si>
    <t>B:15</t>
  </si>
  <si>
    <t>C:13</t>
  </si>
  <si>
    <t>275353122R00</t>
  </si>
  <si>
    <t>Bednění kotev.otvorů patek do 0,05 m2, hl. 1,0 m</t>
  </si>
  <si>
    <t>A:2</t>
  </si>
  <si>
    <t>275353131R00</t>
  </si>
  <si>
    <t>Bednění kotev.otvorů patek do 0,10 m2, hl. 1,0 m</t>
  </si>
  <si>
    <t>E:10</t>
  </si>
  <si>
    <t>275354111R00</t>
  </si>
  <si>
    <t>Bednění stěn základových patek zřízení</t>
  </si>
  <si>
    <t>A:3,14*0,50*(0,255-0,10)*2</t>
  </si>
  <si>
    <t>B:3,14*0,45*(0,255-0,10)*15</t>
  </si>
  <si>
    <t>C:3,14*0,40*(0,255-0,10)*13</t>
  </si>
  <si>
    <t>E:3,14*0,50*(0,255-0,10)*10</t>
  </si>
  <si>
    <t>275354211R00</t>
  </si>
  <si>
    <t>Bednění základových patek odstranění</t>
  </si>
  <si>
    <t>95</t>
  </si>
  <si>
    <t>Dokončovací konstrukce na pozemních stavbách</t>
  </si>
  <si>
    <t>PC 95 - 000</t>
  </si>
  <si>
    <t>Popis herních prvků a konstrukcí</t>
  </si>
  <si>
    <t>Jednotková cena všech výrobků musí být komplexní (agregovaná) a musí zahrnovat kompletní montáž a dodávku materiálů vč.ztratného, tmelů, spojovacího materiálu, kotvení, kování, zámků, apod, pomocných konstrukcí, konečnou povrchovou úpravu, manipulaci a dopravu.</t>
  </si>
  <si>
    <t>Celkový popis prvků v PD</t>
  </si>
  <si>
    <t>PC 95 - 001</t>
  </si>
  <si>
    <t>D+M 1 Sestava hrazd 1</t>
  </si>
  <si>
    <t>PC 95 - 002</t>
  </si>
  <si>
    <t>D+M 2 Sestava hrazd 2</t>
  </si>
  <si>
    <t>PC 95 - 003</t>
  </si>
  <si>
    <t>D+M 3 Sestava zdí 2+1</t>
  </si>
  <si>
    <t>PC 95 - 004</t>
  </si>
  <si>
    <t>D+M 4 Sestava zdí 2+2</t>
  </si>
  <si>
    <t>PC 95 - 005</t>
  </si>
  <si>
    <t>D+M 5 Balanční trubka tlustá</t>
  </si>
  <si>
    <t>PC 95 - 006</t>
  </si>
  <si>
    <t>D+M 6 Balanční trubka štíhlá</t>
  </si>
  <si>
    <t>PC 95 - 007</t>
  </si>
  <si>
    <t>D+M 7 Taburet</t>
  </si>
  <si>
    <t>PC 95 - 008</t>
  </si>
  <si>
    <t>D+M 8 Zeď 1</t>
  </si>
  <si>
    <t>PC 95 - 009</t>
  </si>
  <si>
    <t>D+M 9,10,11 Sestava trámů - akát</t>
  </si>
  <si>
    <t>- sestava trámu 3</t>
  </si>
  <si>
    <t>- sestava trámu 4</t>
  </si>
  <si>
    <t>- kůl 3x</t>
  </si>
  <si>
    <t>PC 95 - 010</t>
  </si>
  <si>
    <t>D+M 12 Dubový trám</t>
  </si>
  <si>
    <t>PC 95 - 011</t>
  </si>
  <si>
    <t>D+M Infocedule</t>
  </si>
  <si>
    <t>99</t>
  </si>
  <si>
    <t>Staveništní přesun hmot</t>
  </si>
  <si>
    <t>998222012R00</t>
  </si>
  <si>
    <t xml:space="preserve">Přesun hmot </t>
  </si>
  <si>
    <t>01</t>
  </si>
  <si>
    <t>Mobiliář - parkourové prvky</t>
  </si>
  <si>
    <t>Atelier Kosa s.r.o., tř. T. Bati 3296, 76001 Zlín</t>
  </si>
  <si>
    <t>Město Otrokovice, nám. 3. května 1340, 765 02</t>
  </si>
  <si>
    <t>VÝKAZ VÝMĚR</t>
  </si>
  <si>
    <t>Otrokovice - Freetime zóna Trávníky - parkour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</si>
</sst>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color indexed="5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40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6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2" fillId="0" borderId="0" xfId="0" applyFont="1" applyAlignment="1"/>
    <xf numFmtId="0" fontId="2" fillId="0" borderId="0" xfId="0" applyFont="1" applyAlignment="1">
      <alignment vertical="justify"/>
    </xf>
    <xf numFmtId="0" fontId="3" fillId="0" borderId="45" xfId="1" applyFont="1" applyBorder="1"/>
    <xf numFmtId="0" fontId="2" fillId="0" borderId="45" xfId="1" applyFont="1" applyBorder="1"/>
    <xf numFmtId="0" fontId="2" fillId="0" borderId="45" xfId="1" applyFont="1" applyBorder="1" applyAlignment="1">
      <alignment horizontal="right"/>
    </xf>
    <xf numFmtId="0" fontId="2" fillId="0" borderId="46" xfId="1" applyFont="1" applyBorder="1"/>
    <xf numFmtId="0" fontId="2" fillId="0" borderId="45" xfId="0" applyNumberFormat="1" applyFont="1" applyBorder="1" applyAlignment="1">
      <alignment horizontal="left"/>
    </xf>
    <xf numFmtId="0" fontId="2" fillId="0" borderId="47" xfId="0" applyNumberFormat="1" applyFont="1" applyBorder="1"/>
    <xf numFmtId="0" fontId="3" fillId="0" borderId="50" xfId="1" applyFont="1" applyBorder="1"/>
    <xf numFmtId="0" fontId="2" fillId="0" borderId="50" xfId="1" applyFont="1" applyBorder="1"/>
    <xf numFmtId="0" fontId="2" fillId="0" borderId="50" xfId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4" fillId="0" borderId="0" xfId="0" applyFont="1" applyBorder="1"/>
    <xf numFmtId="3" fontId="2" fillId="0" borderId="35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6" xfId="1" applyFont="1" applyBorder="1" applyAlignment="1">
      <alignment horizontal="right"/>
    </xf>
    <xf numFmtId="0" fontId="2" fillId="0" borderId="45" xfId="1" applyFont="1" applyBorder="1" applyAlignment="1">
      <alignment horizontal="left"/>
    </xf>
    <xf numFmtId="0" fontId="2" fillId="0" borderId="47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8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 shrinkToFit="1"/>
    </xf>
    <xf numFmtId="0" fontId="7" fillId="2" borderId="10" xfId="1" applyFont="1" applyFill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left"/>
    </xf>
    <xf numFmtId="0" fontId="3" fillId="0" borderId="15" xfId="1" applyFont="1" applyBorder="1"/>
    <xf numFmtId="0" fontId="2" fillId="0" borderId="9" xfId="1" applyFont="1" applyBorder="1" applyAlignment="1">
      <alignment horizontal="center"/>
    </xf>
    <xf numFmtId="0" fontId="2" fillId="0" borderId="9" xfId="1" applyNumberFormat="1" applyFont="1" applyBorder="1" applyAlignment="1">
      <alignment horizontal="right"/>
    </xf>
    <xf numFmtId="0" fontId="2" fillId="0" borderId="9" xfId="1" applyNumberFormat="1" applyFont="1" applyBorder="1"/>
    <xf numFmtId="0" fontId="7" fillId="0" borderId="9" xfId="1" applyNumberFormat="1" applyFont="1" applyBorder="1"/>
    <xf numFmtId="4" fontId="7" fillId="0" borderId="8" xfId="1" applyNumberFormat="1" applyFont="1" applyBorder="1"/>
    <xf numFmtId="0" fontId="2" fillId="0" borderId="0" xfId="1" applyNumberFormat="1" applyFont="1"/>
    <xf numFmtId="0" fontId="12" fillId="0" borderId="0" xfId="1" applyFont="1"/>
    <xf numFmtId="0" fontId="7" fillId="0" borderId="59" xfId="1" applyFont="1" applyBorder="1" applyAlignment="1">
      <alignment horizontal="center" vertical="top"/>
    </xf>
    <xf numFmtId="49" fontId="7" fillId="0" borderId="59" xfId="1" applyNumberFormat="1" applyFont="1" applyBorder="1" applyAlignment="1">
      <alignment horizontal="left" vertical="top"/>
    </xf>
    <xf numFmtId="0" fontId="7" fillId="0" borderId="59" xfId="1" applyFont="1" applyBorder="1" applyAlignment="1">
      <alignment vertical="top" wrapText="1"/>
    </xf>
    <xf numFmtId="49" fontId="7" fillId="0" borderId="59" xfId="1" applyNumberFormat="1" applyFont="1" applyBorder="1" applyAlignment="1">
      <alignment horizontal="center" shrinkToFit="1"/>
    </xf>
    <xf numFmtId="4" fontId="7" fillId="0" borderId="59" xfId="1" applyNumberFormat="1" applyFont="1" applyBorder="1" applyAlignment="1">
      <alignment horizontal="right"/>
    </xf>
    <xf numFmtId="4" fontId="7" fillId="0" borderId="59" xfId="1" applyNumberFormat="1" applyFont="1" applyBorder="1"/>
    <xf numFmtId="1" fontId="7" fillId="0" borderId="59" xfId="1" applyNumberFormat="1" applyFont="1" applyBorder="1"/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7" fillId="0" borderId="56" xfId="1" applyFont="1" applyBorder="1"/>
    <xf numFmtId="4" fontId="7" fillId="0" borderId="56" xfId="1" applyNumberFormat="1" applyFont="1" applyBorder="1"/>
    <xf numFmtId="0" fontId="15" fillId="0" borderId="0" xfId="1" applyFont="1" applyAlignment="1">
      <alignment wrapText="1"/>
    </xf>
    <xf numFmtId="4" fontId="16" fillId="3" borderId="62" xfId="1" applyNumberFormat="1" applyFont="1" applyFill="1" applyBorder="1" applyAlignment="1">
      <alignment horizontal="right" wrapText="1"/>
    </xf>
    <xf numFmtId="0" fontId="16" fillId="3" borderId="34" xfId="1" applyFont="1" applyFill="1" applyBorder="1" applyAlignment="1">
      <alignment horizontal="left" wrapText="1"/>
    </xf>
    <xf numFmtId="0" fontId="16" fillId="0" borderId="0" xfId="0" applyFont="1" applyBorder="1" applyAlignment="1">
      <alignment horizontal="right"/>
    </xf>
    <xf numFmtId="0" fontId="7" fillId="0" borderId="0" xfId="1" applyFont="1" applyBorder="1"/>
    <xf numFmtId="4" fontId="7" fillId="0" borderId="13" xfId="1" applyNumberFormat="1" applyFont="1" applyBorder="1"/>
    <xf numFmtId="0" fontId="2" fillId="2" borderId="10" xfId="1" applyFont="1" applyFill="1" applyBorder="1" applyAlignment="1">
      <alignment horizontal="center"/>
    </xf>
    <xf numFmtId="49" fontId="18" fillId="2" borderId="10" xfId="1" applyNumberFormat="1" applyFont="1" applyFill="1" applyBorder="1" applyAlignment="1">
      <alignment horizontal="left"/>
    </xf>
    <xf numFmtId="0" fontId="18" fillId="2" borderId="15" xfId="1" applyFont="1" applyFill="1" applyBorder="1"/>
    <xf numFmtId="0" fontId="2" fillId="2" borderId="9" xfId="1" applyFont="1" applyFill="1" applyBorder="1" applyAlignment="1">
      <alignment horizontal="center"/>
    </xf>
    <xf numFmtId="4" fontId="2" fillId="2" borderId="9" xfId="1" applyNumberFormat="1" applyFont="1" applyFill="1" applyBorder="1" applyAlignment="1">
      <alignment horizontal="right"/>
    </xf>
    <xf numFmtId="4" fontId="2" fillId="2" borderId="8" xfId="1" applyNumberFormat="1" applyFont="1" applyFill="1" applyBorder="1" applyAlignment="1">
      <alignment horizontal="right"/>
    </xf>
    <xf numFmtId="4" fontId="3" fillId="2" borderId="8" xfId="1" applyNumberFormat="1" applyFont="1" applyFill="1" applyBorder="1"/>
    <xf numFmtId="0" fontId="7" fillId="2" borderId="10" xfId="1" applyFont="1" applyFill="1" applyBorder="1"/>
    <xf numFmtId="4" fontId="3" fillId="2" borderId="10" xfId="1" applyNumberFormat="1" applyFont="1" applyFill="1" applyBorder="1"/>
    <xf numFmtId="3" fontId="2" fillId="0" borderId="0" xfId="1" applyNumberFormat="1" applyFont="1"/>
    <xf numFmtId="0" fontId="2" fillId="0" borderId="0" xfId="1" applyFont="1" applyBorder="1"/>
    <xf numFmtId="0" fontId="19" fillId="0" borderId="0" xfId="1" applyFont="1" applyAlignment="1"/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  <xf numFmtId="4" fontId="21" fillId="3" borderId="62" xfId="1" applyNumberFormat="1" applyFont="1" applyFill="1" applyBorder="1" applyAlignment="1">
      <alignment horizontal="right" wrapText="1"/>
    </xf>
    <xf numFmtId="0" fontId="7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2" fillId="0" borderId="0" xfId="0" applyFont="1" applyAlignment="1">
      <alignment horizontal="left" wrapText="1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  <xf numFmtId="49" fontId="16" fillId="3" borderId="60" xfId="1" applyNumberFormat="1" applyFont="1" applyFill="1" applyBorder="1" applyAlignment="1">
      <alignment horizontal="left" wrapText="1"/>
    </xf>
    <xf numFmtId="49" fontId="17" fillId="0" borderId="61" xfId="0" applyNumberFormat="1" applyFont="1" applyBorder="1" applyAlignment="1">
      <alignment horizontal="left" wrapText="1"/>
    </xf>
    <xf numFmtId="0" fontId="9" fillId="0" borderId="0" xfId="1" applyFont="1" applyAlignment="1">
      <alignment horizontal="center"/>
    </xf>
    <xf numFmtId="49" fontId="2" fillId="0" borderId="48" xfId="1" applyNumberFormat="1" applyFont="1" applyBorder="1" applyAlignment="1">
      <alignment horizontal="center"/>
    </xf>
    <xf numFmtId="0" fontId="2" fillId="0" borderId="51" xfId="1" applyFont="1" applyBorder="1" applyAlignment="1">
      <alignment horizontal="center" shrinkToFit="1"/>
    </xf>
    <xf numFmtId="0" fontId="2" fillId="0" borderId="50" xfId="1" applyFont="1" applyBorder="1" applyAlignment="1">
      <alignment horizontal="center" shrinkToFit="1"/>
    </xf>
    <xf numFmtId="0" fontId="2" fillId="0" borderId="52" xfId="1" applyFont="1" applyBorder="1" applyAlignment="1">
      <alignment horizontal="center" shrinkToFit="1"/>
    </xf>
    <xf numFmtId="49" fontId="21" fillId="3" borderId="60" xfId="1" applyNumberFormat="1" applyFont="1" applyFill="1" applyBorder="1" applyAlignment="1">
      <alignment horizontal="left" wrapText="1"/>
    </xf>
    <xf numFmtId="0" fontId="13" fillId="3" borderId="34" xfId="1" applyNumberFormat="1" applyFont="1" applyFill="1" applyBorder="1" applyAlignment="1">
      <alignment horizontal="left" wrapText="1" indent="1"/>
    </xf>
    <xf numFmtId="0" fontId="14" fillId="0" borderId="0" xfId="0" applyNumberFormat="1" applyFont="1"/>
    <xf numFmtId="0" fontId="14" fillId="0" borderId="13" xfId="0" applyNumberFormat="1" applyFont="1" applyBorder="1"/>
  </cellXfs>
  <cellStyles count="2">
    <cellStyle name="Normální" xfId="0" builtinId="0"/>
    <cellStyle name="normální_POL.XLS" xfId="1" xr:uid="{33D7C93D-0F6D-4630-9E52-C99FEDA3E8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A35B0-6757-4A73-8E6F-04A48C563B8F}">
  <sheetPr codeName="List21"/>
  <dimension ref="A1:BE55"/>
  <sheetViews>
    <sheetView tabSelected="1" workbookViewId="0">
      <selection activeCell="G9" sqref="G9"/>
    </sheetView>
  </sheetViews>
  <sheetFormatPr defaultRowHeight="12.75" x14ac:dyDescent="0.2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256" width="9.140625" style="3"/>
    <col min="257" max="257" width="2" style="3" customWidth="1"/>
    <col min="258" max="258" width="15" style="3" customWidth="1"/>
    <col min="259" max="259" width="15.85546875" style="3" customWidth="1"/>
    <col min="260" max="260" width="14.5703125" style="3" customWidth="1"/>
    <col min="261" max="261" width="13.5703125" style="3" customWidth="1"/>
    <col min="262" max="262" width="16.5703125" style="3" customWidth="1"/>
    <col min="263" max="263" width="15.28515625" style="3" customWidth="1"/>
    <col min="264" max="512" width="9.140625" style="3"/>
    <col min="513" max="513" width="2" style="3" customWidth="1"/>
    <col min="514" max="514" width="15" style="3" customWidth="1"/>
    <col min="515" max="515" width="15.85546875" style="3" customWidth="1"/>
    <col min="516" max="516" width="14.5703125" style="3" customWidth="1"/>
    <col min="517" max="517" width="13.5703125" style="3" customWidth="1"/>
    <col min="518" max="518" width="16.5703125" style="3" customWidth="1"/>
    <col min="519" max="519" width="15.28515625" style="3" customWidth="1"/>
    <col min="520" max="768" width="9.140625" style="3"/>
    <col min="769" max="769" width="2" style="3" customWidth="1"/>
    <col min="770" max="770" width="15" style="3" customWidth="1"/>
    <col min="771" max="771" width="15.85546875" style="3" customWidth="1"/>
    <col min="772" max="772" width="14.5703125" style="3" customWidth="1"/>
    <col min="773" max="773" width="13.5703125" style="3" customWidth="1"/>
    <col min="774" max="774" width="16.5703125" style="3" customWidth="1"/>
    <col min="775" max="775" width="15.28515625" style="3" customWidth="1"/>
    <col min="776" max="1024" width="9.140625" style="3"/>
    <col min="1025" max="1025" width="2" style="3" customWidth="1"/>
    <col min="1026" max="1026" width="15" style="3" customWidth="1"/>
    <col min="1027" max="1027" width="15.85546875" style="3" customWidth="1"/>
    <col min="1028" max="1028" width="14.5703125" style="3" customWidth="1"/>
    <col min="1029" max="1029" width="13.5703125" style="3" customWidth="1"/>
    <col min="1030" max="1030" width="16.5703125" style="3" customWidth="1"/>
    <col min="1031" max="1031" width="15.28515625" style="3" customWidth="1"/>
    <col min="1032" max="1280" width="9.140625" style="3"/>
    <col min="1281" max="1281" width="2" style="3" customWidth="1"/>
    <col min="1282" max="1282" width="15" style="3" customWidth="1"/>
    <col min="1283" max="1283" width="15.85546875" style="3" customWidth="1"/>
    <col min="1284" max="1284" width="14.5703125" style="3" customWidth="1"/>
    <col min="1285" max="1285" width="13.5703125" style="3" customWidth="1"/>
    <col min="1286" max="1286" width="16.5703125" style="3" customWidth="1"/>
    <col min="1287" max="1287" width="15.28515625" style="3" customWidth="1"/>
    <col min="1288" max="1536" width="9.140625" style="3"/>
    <col min="1537" max="1537" width="2" style="3" customWidth="1"/>
    <col min="1538" max="1538" width="15" style="3" customWidth="1"/>
    <col min="1539" max="1539" width="15.85546875" style="3" customWidth="1"/>
    <col min="1540" max="1540" width="14.5703125" style="3" customWidth="1"/>
    <col min="1541" max="1541" width="13.5703125" style="3" customWidth="1"/>
    <col min="1542" max="1542" width="16.5703125" style="3" customWidth="1"/>
    <col min="1543" max="1543" width="15.28515625" style="3" customWidth="1"/>
    <col min="1544" max="1792" width="9.140625" style="3"/>
    <col min="1793" max="1793" width="2" style="3" customWidth="1"/>
    <col min="1794" max="1794" width="15" style="3" customWidth="1"/>
    <col min="1795" max="1795" width="15.85546875" style="3" customWidth="1"/>
    <col min="1796" max="1796" width="14.5703125" style="3" customWidth="1"/>
    <col min="1797" max="1797" width="13.5703125" style="3" customWidth="1"/>
    <col min="1798" max="1798" width="16.5703125" style="3" customWidth="1"/>
    <col min="1799" max="1799" width="15.28515625" style="3" customWidth="1"/>
    <col min="1800" max="2048" width="9.140625" style="3"/>
    <col min="2049" max="2049" width="2" style="3" customWidth="1"/>
    <col min="2050" max="2050" width="15" style="3" customWidth="1"/>
    <col min="2051" max="2051" width="15.85546875" style="3" customWidth="1"/>
    <col min="2052" max="2052" width="14.5703125" style="3" customWidth="1"/>
    <col min="2053" max="2053" width="13.5703125" style="3" customWidth="1"/>
    <col min="2054" max="2054" width="16.5703125" style="3" customWidth="1"/>
    <col min="2055" max="2055" width="15.28515625" style="3" customWidth="1"/>
    <col min="2056" max="2304" width="9.140625" style="3"/>
    <col min="2305" max="2305" width="2" style="3" customWidth="1"/>
    <col min="2306" max="2306" width="15" style="3" customWidth="1"/>
    <col min="2307" max="2307" width="15.85546875" style="3" customWidth="1"/>
    <col min="2308" max="2308" width="14.5703125" style="3" customWidth="1"/>
    <col min="2309" max="2309" width="13.5703125" style="3" customWidth="1"/>
    <col min="2310" max="2310" width="16.5703125" style="3" customWidth="1"/>
    <col min="2311" max="2311" width="15.28515625" style="3" customWidth="1"/>
    <col min="2312" max="2560" width="9.140625" style="3"/>
    <col min="2561" max="2561" width="2" style="3" customWidth="1"/>
    <col min="2562" max="2562" width="15" style="3" customWidth="1"/>
    <col min="2563" max="2563" width="15.85546875" style="3" customWidth="1"/>
    <col min="2564" max="2564" width="14.5703125" style="3" customWidth="1"/>
    <col min="2565" max="2565" width="13.5703125" style="3" customWidth="1"/>
    <col min="2566" max="2566" width="16.5703125" style="3" customWidth="1"/>
    <col min="2567" max="2567" width="15.28515625" style="3" customWidth="1"/>
    <col min="2568" max="2816" width="9.140625" style="3"/>
    <col min="2817" max="2817" width="2" style="3" customWidth="1"/>
    <col min="2818" max="2818" width="15" style="3" customWidth="1"/>
    <col min="2819" max="2819" width="15.85546875" style="3" customWidth="1"/>
    <col min="2820" max="2820" width="14.5703125" style="3" customWidth="1"/>
    <col min="2821" max="2821" width="13.5703125" style="3" customWidth="1"/>
    <col min="2822" max="2822" width="16.5703125" style="3" customWidth="1"/>
    <col min="2823" max="2823" width="15.28515625" style="3" customWidth="1"/>
    <col min="2824" max="3072" width="9.140625" style="3"/>
    <col min="3073" max="3073" width="2" style="3" customWidth="1"/>
    <col min="3074" max="3074" width="15" style="3" customWidth="1"/>
    <col min="3075" max="3075" width="15.85546875" style="3" customWidth="1"/>
    <col min="3076" max="3076" width="14.5703125" style="3" customWidth="1"/>
    <col min="3077" max="3077" width="13.5703125" style="3" customWidth="1"/>
    <col min="3078" max="3078" width="16.5703125" style="3" customWidth="1"/>
    <col min="3079" max="3079" width="15.28515625" style="3" customWidth="1"/>
    <col min="3080" max="3328" width="9.140625" style="3"/>
    <col min="3329" max="3329" width="2" style="3" customWidth="1"/>
    <col min="3330" max="3330" width="15" style="3" customWidth="1"/>
    <col min="3331" max="3331" width="15.85546875" style="3" customWidth="1"/>
    <col min="3332" max="3332" width="14.5703125" style="3" customWidth="1"/>
    <col min="3333" max="3333" width="13.5703125" style="3" customWidth="1"/>
    <col min="3334" max="3334" width="16.5703125" style="3" customWidth="1"/>
    <col min="3335" max="3335" width="15.28515625" style="3" customWidth="1"/>
    <col min="3336" max="3584" width="9.140625" style="3"/>
    <col min="3585" max="3585" width="2" style="3" customWidth="1"/>
    <col min="3586" max="3586" width="15" style="3" customWidth="1"/>
    <col min="3587" max="3587" width="15.85546875" style="3" customWidth="1"/>
    <col min="3588" max="3588" width="14.5703125" style="3" customWidth="1"/>
    <col min="3589" max="3589" width="13.5703125" style="3" customWidth="1"/>
    <col min="3590" max="3590" width="16.5703125" style="3" customWidth="1"/>
    <col min="3591" max="3591" width="15.28515625" style="3" customWidth="1"/>
    <col min="3592" max="3840" width="9.140625" style="3"/>
    <col min="3841" max="3841" width="2" style="3" customWidth="1"/>
    <col min="3842" max="3842" width="15" style="3" customWidth="1"/>
    <col min="3843" max="3843" width="15.85546875" style="3" customWidth="1"/>
    <col min="3844" max="3844" width="14.5703125" style="3" customWidth="1"/>
    <col min="3845" max="3845" width="13.5703125" style="3" customWidth="1"/>
    <col min="3846" max="3846" width="16.5703125" style="3" customWidth="1"/>
    <col min="3847" max="3847" width="15.28515625" style="3" customWidth="1"/>
    <col min="3848" max="4096" width="9.140625" style="3"/>
    <col min="4097" max="4097" width="2" style="3" customWidth="1"/>
    <col min="4098" max="4098" width="15" style="3" customWidth="1"/>
    <col min="4099" max="4099" width="15.85546875" style="3" customWidth="1"/>
    <col min="4100" max="4100" width="14.5703125" style="3" customWidth="1"/>
    <col min="4101" max="4101" width="13.5703125" style="3" customWidth="1"/>
    <col min="4102" max="4102" width="16.5703125" style="3" customWidth="1"/>
    <col min="4103" max="4103" width="15.28515625" style="3" customWidth="1"/>
    <col min="4104" max="4352" width="9.140625" style="3"/>
    <col min="4353" max="4353" width="2" style="3" customWidth="1"/>
    <col min="4354" max="4354" width="15" style="3" customWidth="1"/>
    <col min="4355" max="4355" width="15.85546875" style="3" customWidth="1"/>
    <col min="4356" max="4356" width="14.5703125" style="3" customWidth="1"/>
    <col min="4357" max="4357" width="13.5703125" style="3" customWidth="1"/>
    <col min="4358" max="4358" width="16.5703125" style="3" customWidth="1"/>
    <col min="4359" max="4359" width="15.28515625" style="3" customWidth="1"/>
    <col min="4360" max="4608" width="9.140625" style="3"/>
    <col min="4609" max="4609" width="2" style="3" customWidth="1"/>
    <col min="4610" max="4610" width="15" style="3" customWidth="1"/>
    <col min="4611" max="4611" width="15.85546875" style="3" customWidth="1"/>
    <col min="4612" max="4612" width="14.5703125" style="3" customWidth="1"/>
    <col min="4613" max="4613" width="13.5703125" style="3" customWidth="1"/>
    <col min="4614" max="4614" width="16.5703125" style="3" customWidth="1"/>
    <col min="4615" max="4615" width="15.28515625" style="3" customWidth="1"/>
    <col min="4616" max="4864" width="9.140625" style="3"/>
    <col min="4865" max="4865" width="2" style="3" customWidth="1"/>
    <col min="4866" max="4866" width="15" style="3" customWidth="1"/>
    <col min="4867" max="4867" width="15.85546875" style="3" customWidth="1"/>
    <col min="4868" max="4868" width="14.5703125" style="3" customWidth="1"/>
    <col min="4869" max="4869" width="13.5703125" style="3" customWidth="1"/>
    <col min="4870" max="4870" width="16.5703125" style="3" customWidth="1"/>
    <col min="4871" max="4871" width="15.28515625" style="3" customWidth="1"/>
    <col min="4872" max="5120" width="9.140625" style="3"/>
    <col min="5121" max="5121" width="2" style="3" customWidth="1"/>
    <col min="5122" max="5122" width="15" style="3" customWidth="1"/>
    <col min="5123" max="5123" width="15.85546875" style="3" customWidth="1"/>
    <col min="5124" max="5124" width="14.5703125" style="3" customWidth="1"/>
    <col min="5125" max="5125" width="13.5703125" style="3" customWidth="1"/>
    <col min="5126" max="5126" width="16.5703125" style="3" customWidth="1"/>
    <col min="5127" max="5127" width="15.28515625" style="3" customWidth="1"/>
    <col min="5128" max="5376" width="9.140625" style="3"/>
    <col min="5377" max="5377" width="2" style="3" customWidth="1"/>
    <col min="5378" max="5378" width="15" style="3" customWidth="1"/>
    <col min="5379" max="5379" width="15.85546875" style="3" customWidth="1"/>
    <col min="5380" max="5380" width="14.5703125" style="3" customWidth="1"/>
    <col min="5381" max="5381" width="13.5703125" style="3" customWidth="1"/>
    <col min="5382" max="5382" width="16.5703125" style="3" customWidth="1"/>
    <col min="5383" max="5383" width="15.28515625" style="3" customWidth="1"/>
    <col min="5384" max="5632" width="9.140625" style="3"/>
    <col min="5633" max="5633" width="2" style="3" customWidth="1"/>
    <col min="5634" max="5634" width="15" style="3" customWidth="1"/>
    <col min="5635" max="5635" width="15.85546875" style="3" customWidth="1"/>
    <col min="5636" max="5636" width="14.5703125" style="3" customWidth="1"/>
    <col min="5637" max="5637" width="13.5703125" style="3" customWidth="1"/>
    <col min="5638" max="5638" width="16.5703125" style="3" customWidth="1"/>
    <col min="5639" max="5639" width="15.28515625" style="3" customWidth="1"/>
    <col min="5640" max="5888" width="9.140625" style="3"/>
    <col min="5889" max="5889" width="2" style="3" customWidth="1"/>
    <col min="5890" max="5890" width="15" style="3" customWidth="1"/>
    <col min="5891" max="5891" width="15.85546875" style="3" customWidth="1"/>
    <col min="5892" max="5892" width="14.5703125" style="3" customWidth="1"/>
    <col min="5893" max="5893" width="13.5703125" style="3" customWidth="1"/>
    <col min="5894" max="5894" width="16.5703125" style="3" customWidth="1"/>
    <col min="5895" max="5895" width="15.28515625" style="3" customWidth="1"/>
    <col min="5896" max="6144" width="9.140625" style="3"/>
    <col min="6145" max="6145" width="2" style="3" customWidth="1"/>
    <col min="6146" max="6146" width="15" style="3" customWidth="1"/>
    <col min="6147" max="6147" width="15.85546875" style="3" customWidth="1"/>
    <col min="6148" max="6148" width="14.5703125" style="3" customWidth="1"/>
    <col min="6149" max="6149" width="13.5703125" style="3" customWidth="1"/>
    <col min="6150" max="6150" width="16.5703125" style="3" customWidth="1"/>
    <col min="6151" max="6151" width="15.28515625" style="3" customWidth="1"/>
    <col min="6152" max="6400" width="9.140625" style="3"/>
    <col min="6401" max="6401" width="2" style="3" customWidth="1"/>
    <col min="6402" max="6402" width="15" style="3" customWidth="1"/>
    <col min="6403" max="6403" width="15.85546875" style="3" customWidth="1"/>
    <col min="6404" max="6404" width="14.5703125" style="3" customWidth="1"/>
    <col min="6405" max="6405" width="13.5703125" style="3" customWidth="1"/>
    <col min="6406" max="6406" width="16.5703125" style="3" customWidth="1"/>
    <col min="6407" max="6407" width="15.28515625" style="3" customWidth="1"/>
    <col min="6408" max="6656" width="9.140625" style="3"/>
    <col min="6657" max="6657" width="2" style="3" customWidth="1"/>
    <col min="6658" max="6658" width="15" style="3" customWidth="1"/>
    <col min="6659" max="6659" width="15.85546875" style="3" customWidth="1"/>
    <col min="6660" max="6660" width="14.5703125" style="3" customWidth="1"/>
    <col min="6661" max="6661" width="13.5703125" style="3" customWidth="1"/>
    <col min="6662" max="6662" width="16.5703125" style="3" customWidth="1"/>
    <col min="6663" max="6663" width="15.28515625" style="3" customWidth="1"/>
    <col min="6664" max="6912" width="9.140625" style="3"/>
    <col min="6913" max="6913" width="2" style="3" customWidth="1"/>
    <col min="6914" max="6914" width="15" style="3" customWidth="1"/>
    <col min="6915" max="6915" width="15.85546875" style="3" customWidth="1"/>
    <col min="6916" max="6916" width="14.5703125" style="3" customWidth="1"/>
    <col min="6917" max="6917" width="13.5703125" style="3" customWidth="1"/>
    <col min="6918" max="6918" width="16.5703125" style="3" customWidth="1"/>
    <col min="6919" max="6919" width="15.28515625" style="3" customWidth="1"/>
    <col min="6920" max="7168" width="9.140625" style="3"/>
    <col min="7169" max="7169" width="2" style="3" customWidth="1"/>
    <col min="7170" max="7170" width="15" style="3" customWidth="1"/>
    <col min="7171" max="7171" width="15.85546875" style="3" customWidth="1"/>
    <col min="7172" max="7172" width="14.5703125" style="3" customWidth="1"/>
    <col min="7173" max="7173" width="13.5703125" style="3" customWidth="1"/>
    <col min="7174" max="7174" width="16.5703125" style="3" customWidth="1"/>
    <col min="7175" max="7175" width="15.28515625" style="3" customWidth="1"/>
    <col min="7176" max="7424" width="9.140625" style="3"/>
    <col min="7425" max="7425" width="2" style="3" customWidth="1"/>
    <col min="7426" max="7426" width="15" style="3" customWidth="1"/>
    <col min="7427" max="7427" width="15.85546875" style="3" customWidth="1"/>
    <col min="7428" max="7428" width="14.5703125" style="3" customWidth="1"/>
    <col min="7429" max="7429" width="13.5703125" style="3" customWidth="1"/>
    <col min="7430" max="7430" width="16.5703125" style="3" customWidth="1"/>
    <col min="7431" max="7431" width="15.28515625" style="3" customWidth="1"/>
    <col min="7432" max="7680" width="9.140625" style="3"/>
    <col min="7681" max="7681" width="2" style="3" customWidth="1"/>
    <col min="7682" max="7682" width="15" style="3" customWidth="1"/>
    <col min="7683" max="7683" width="15.85546875" style="3" customWidth="1"/>
    <col min="7684" max="7684" width="14.5703125" style="3" customWidth="1"/>
    <col min="7685" max="7685" width="13.5703125" style="3" customWidth="1"/>
    <col min="7686" max="7686" width="16.5703125" style="3" customWidth="1"/>
    <col min="7687" max="7687" width="15.28515625" style="3" customWidth="1"/>
    <col min="7688" max="7936" width="9.140625" style="3"/>
    <col min="7937" max="7937" width="2" style="3" customWidth="1"/>
    <col min="7938" max="7938" width="15" style="3" customWidth="1"/>
    <col min="7939" max="7939" width="15.85546875" style="3" customWidth="1"/>
    <col min="7940" max="7940" width="14.5703125" style="3" customWidth="1"/>
    <col min="7941" max="7941" width="13.5703125" style="3" customWidth="1"/>
    <col min="7942" max="7942" width="16.5703125" style="3" customWidth="1"/>
    <col min="7943" max="7943" width="15.28515625" style="3" customWidth="1"/>
    <col min="7944" max="8192" width="9.140625" style="3"/>
    <col min="8193" max="8193" width="2" style="3" customWidth="1"/>
    <col min="8194" max="8194" width="15" style="3" customWidth="1"/>
    <col min="8195" max="8195" width="15.85546875" style="3" customWidth="1"/>
    <col min="8196" max="8196" width="14.5703125" style="3" customWidth="1"/>
    <col min="8197" max="8197" width="13.5703125" style="3" customWidth="1"/>
    <col min="8198" max="8198" width="16.5703125" style="3" customWidth="1"/>
    <col min="8199" max="8199" width="15.28515625" style="3" customWidth="1"/>
    <col min="8200" max="8448" width="9.140625" style="3"/>
    <col min="8449" max="8449" width="2" style="3" customWidth="1"/>
    <col min="8450" max="8450" width="15" style="3" customWidth="1"/>
    <col min="8451" max="8451" width="15.85546875" style="3" customWidth="1"/>
    <col min="8452" max="8452" width="14.5703125" style="3" customWidth="1"/>
    <col min="8453" max="8453" width="13.5703125" style="3" customWidth="1"/>
    <col min="8454" max="8454" width="16.5703125" style="3" customWidth="1"/>
    <col min="8455" max="8455" width="15.28515625" style="3" customWidth="1"/>
    <col min="8456" max="8704" width="9.140625" style="3"/>
    <col min="8705" max="8705" width="2" style="3" customWidth="1"/>
    <col min="8706" max="8706" width="15" style="3" customWidth="1"/>
    <col min="8707" max="8707" width="15.85546875" style="3" customWidth="1"/>
    <col min="8708" max="8708" width="14.5703125" style="3" customWidth="1"/>
    <col min="8709" max="8709" width="13.5703125" style="3" customWidth="1"/>
    <col min="8710" max="8710" width="16.5703125" style="3" customWidth="1"/>
    <col min="8711" max="8711" width="15.28515625" style="3" customWidth="1"/>
    <col min="8712" max="8960" width="9.140625" style="3"/>
    <col min="8961" max="8961" width="2" style="3" customWidth="1"/>
    <col min="8962" max="8962" width="15" style="3" customWidth="1"/>
    <col min="8963" max="8963" width="15.85546875" style="3" customWidth="1"/>
    <col min="8964" max="8964" width="14.5703125" style="3" customWidth="1"/>
    <col min="8965" max="8965" width="13.5703125" style="3" customWidth="1"/>
    <col min="8966" max="8966" width="16.5703125" style="3" customWidth="1"/>
    <col min="8967" max="8967" width="15.28515625" style="3" customWidth="1"/>
    <col min="8968" max="9216" width="9.140625" style="3"/>
    <col min="9217" max="9217" width="2" style="3" customWidth="1"/>
    <col min="9218" max="9218" width="15" style="3" customWidth="1"/>
    <col min="9219" max="9219" width="15.85546875" style="3" customWidth="1"/>
    <col min="9220" max="9220" width="14.5703125" style="3" customWidth="1"/>
    <col min="9221" max="9221" width="13.5703125" style="3" customWidth="1"/>
    <col min="9222" max="9222" width="16.5703125" style="3" customWidth="1"/>
    <col min="9223" max="9223" width="15.28515625" style="3" customWidth="1"/>
    <col min="9224" max="9472" width="9.140625" style="3"/>
    <col min="9473" max="9473" width="2" style="3" customWidth="1"/>
    <col min="9474" max="9474" width="15" style="3" customWidth="1"/>
    <col min="9475" max="9475" width="15.85546875" style="3" customWidth="1"/>
    <col min="9476" max="9476" width="14.5703125" style="3" customWidth="1"/>
    <col min="9477" max="9477" width="13.5703125" style="3" customWidth="1"/>
    <col min="9478" max="9478" width="16.5703125" style="3" customWidth="1"/>
    <col min="9479" max="9479" width="15.28515625" style="3" customWidth="1"/>
    <col min="9480" max="9728" width="9.140625" style="3"/>
    <col min="9729" max="9729" width="2" style="3" customWidth="1"/>
    <col min="9730" max="9730" width="15" style="3" customWidth="1"/>
    <col min="9731" max="9731" width="15.85546875" style="3" customWidth="1"/>
    <col min="9732" max="9732" width="14.5703125" style="3" customWidth="1"/>
    <col min="9733" max="9733" width="13.5703125" style="3" customWidth="1"/>
    <col min="9734" max="9734" width="16.5703125" style="3" customWidth="1"/>
    <col min="9735" max="9735" width="15.28515625" style="3" customWidth="1"/>
    <col min="9736" max="9984" width="9.140625" style="3"/>
    <col min="9985" max="9985" width="2" style="3" customWidth="1"/>
    <col min="9986" max="9986" width="15" style="3" customWidth="1"/>
    <col min="9987" max="9987" width="15.85546875" style="3" customWidth="1"/>
    <col min="9988" max="9988" width="14.5703125" style="3" customWidth="1"/>
    <col min="9989" max="9989" width="13.5703125" style="3" customWidth="1"/>
    <col min="9990" max="9990" width="16.5703125" style="3" customWidth="1"/>
    <col min="9991" max="9991" width="15.28515625" style="3" customWidth="1"/>
    <col min="9992" max="10240" width="9.140625" style="3"/>
    <col min="10241" max="10241" width="2" style="3" customWidth="1"/>
    <col min="10242" max="10242" width="15" style="3" customWidth="1"/>
    <col min="10243" max="10243" width="15.85546875" style="3" customWidth="1"/>
    <col min="10244" max="10244" width="14.5703125" style="3" customWidth="1"/>
    <col min="10245" max="10245" width="13.5703125" style="3" customWidth="1"/>
    <col min="10246" max="10246" width="16.5703125" style="3" customWidth="1"/>
    <col min="10247" max="10247" width="15.28515625" style="3" customWidth="1"/>
    <col min="10248" max="10496" width="9.140625" style="3"/>
    <col min="10497" max="10497" width="2" style="3" customWidth="1"/>
    <col min="10498" max="10498" width="15" style="3" customWidth="1"/>
    <col min="10499" max="10499" width="15.85546875" style="3" customWidth="1"/>
    <col min="10500" max="10500" width="14.5703125" style="3" customWidth="1"/>
    <col min="10501" max="10501" width="13.5703125" style="3" customWidth="1"/>
    <col min="10502" max="10502" width="16.5703125" style="3" customWidth="1"/>
    <col min="10503" max="10503" width="15.28515625" style="3" customWidth="1"/>
    <col min="10504" max="10752" width="9.140625" style="3"/>
    <col min="10753" max="10753" width="2" style="3" customWidth="1"/>
    <col min="10754" max="10754" width="15" style="3" customWidth="1"/>
    <col min="10755" max="10755" width="15.85546875" style="3" customWidth="1"/>
    <col min="10756" max="10756" width="14.5703125" style="3" customWidth="1"/>
    <col min="10757" max="10757" width="13.5703125" style="3" customWidth="1"/>
    <col min="10758" max="10758" width="16.5703125" style="3" customWidth="1"/>
    <col min="10759" max="10759" width="15.28515625" style="3" customWidth="1"/>
    <col min="10760" max="11008" width="9.140625" style="3"/>
    <col min="11009" max="11009" width="2" style="3" customWidth="1"/>
    <col min="11010" max="11010" width="15" style="3" customWidth="1"/>
    <col min="11011" max="11011" width="15.85546875" style="3" customWidth="1"/>
    <col min="11012" max="11012" width="14.5703125" style="3" customWidth="1"/>
    <col min="11013" max="11013" width="13.5703125" style="3" customWidth="1"/>
    <col min="11014" max="11014" width="16.5703125" style="3" customWidth="1"/>
    <col min="11015" max="11015" width="15.28515625" style="3" customWidth="1"/>
    <col min="11016" max="11264" width="9.140625" style="3"/>
    <col min="11265" max="11265" width="2" style="3" customWidth="1"/>
    <col min="11266" max="11266" width="15" style="3" customWidth="1"/>
    <col min="11267" max="11267" width="15.85546875" style="3" customWidth="1"/>
    <col min="11268" max="11268" width="14.5703125" style="3" customWidth="1"/>
    <col min="11269" max="11269" width="13.5703125" style="3" customWidth="1"/>
    <col min="11270" max="11270" width="16.5703125" style="3" customWidth="1"/>
    <col min="11271" max="11271" width="15.28515625" style="3" customWidth="1"/>
    <col min="11272" max="11520" width="9.140625" style="3"/>
    <col min="11521" max="11521" width="2" style="3" customWidth="1"/>
    <col min="11522" max="11522" width="15" style="3" customWidth="1"/>
    <col min="11523" max="11523" width="15.85546875" style="3" customWidth="1"/>
    <col min="11524" max="11524" width="14.5703125" style="3" customWidth="1"/>
    <col min="11525" max="11525" width="13.5703125" style="3" customWidth="1"/>
    <col min="11526" max="11526" width="16.5703125" style="3" customWidth="1"/>
    <col min="11527" max="11527" width="15.28515625" style="3" customWidth="1"/>
    <col min="11528" max="11776" width="9.140625" style="3"/>
    <col min="11777" max="11777" width="2" style="3" customWidth="1"/>
    <col min="11778" max="11778" width="15" style="3" customWidth="1"/>
    <col min="11779" max="11779" width="15.85546875" style="3" customWidth="1"/>
    <col min="11780" max="11780" width="14.5703125" style="3" customWidth="1"/>
    <col min="11781" max="11781" width="13.5703125" style="3" customWidth="1"/>
    <col min="11782" max="11782" width="16.5703125" style="3" customWidth="1"/>
    <col min="11783" max="11783" width="15.28515625" style="3" customWidth="1"/>
    <col min="11784" max="12032" width="9.140625" style="3"/>
    <col min="12033" max="12033" width="2" style="3" customWidth="1"/>
    <col min="12034" max="12034" width="15" style="3" customWidth="1"/>
    <col min="12035" max="12035" width="15.85546875" style="3" customWidth="1"/>
    <col min="12036" max="12036" width="14.5703125" style="3" customWidth="1"/>
    <col min="12037" max="12037" width="13.5703125" style="3" customWidth="1"/>
    <col min="12038" max="12038" width="16.5703125" style="3" customWidth="1"/>
    <col min="12039" max="12039" width="15.28515625" style="3" customWidth="1"/>
    <col min="12040" max="12288" width="9.140625" style="3"/>
    <col min="12289" max="12289" width="2" style="3" customWidth="1"/>
    <col min="12290" max="12290" width="15" style="3" customWidth="1"/>
    <col min="12291" max="12291" width="15.85546875" style="3" customWidth="1"/>
    <col min="12292" max="12292" width="14.5703125" style="3" customWidth="1"/>
    <col min="12293" max="12293" width="13.5703125" style="3" customWidth="1"/>
    <col min="12294" max="12294" width="16.5703125" style="3" customWidth="1"/>
    <col min="12295" max="12295" width="15.28515625" style="3" customWidth="1"/>
    <col min="12296" max="12544" width="9.140625" style="3"/>
    <col min="12545" max="12545" width="2" style="3" customWidth="1"/>
    <col min="12546" max="12546" width="15" style="3" customWidth="1"/>
    <col min="12547" max="12547" width="15.85546875" style="3" customWidth="1"/>
    <col min="12548" max="12548" width="14.5703125" style="3" customWidth="1"/>
    <col min="12549" max="12549" width="13.5703125" style="3" customWidth="1"/>
    <col min="12550" max="12550" width="16.5703125" style="3" customWidth="1"/>
    <col min="12551" max="12551" width="15.28515625" style="3" customWidth="1"/>
    <col min="12552" max="12800" width="9.140625" style="3"/>
    <col min="12801" max="12801" width="2" style="3" customWidth="1"/>
    <col min="12802" max="12802" width="15" style="3" customWidth="1"/>
    <col min="12803" max="12803" width="15.85546875" style="3" customWidth="1"/>
    <col min="12804" max="12804" width="14.5703125" style="3" customWidth="1"/>
    <col min="12805" max="12805" width="13.5703125" style="3" customWidth="1"/>
    <col min="12806" max="12806" width="16.5703125" style="3" customWidth="1"/>
    <col min="12807" max="12807" width="15.28515625" style="3" customWidth="1"/>
    <col min="12808" max="13056" width="9.140625" style="3"/>
    <col min="13057" max="13057" width="2" style="3" customWidth="1"/>
    <col min="13058" max="13058" width="15" style="3" customWidth="1"/>
    <col min="13059" max="13059" width="15.85546875" style="3" customWidth="1"/>
    <col min="13060" max="13060" width="14.5703125" style="3" customWidth="1"/>
    <col min="13061" max="13061" width="13.5703125" style="3" customWidth="1"/>
    <col min="13062" max="13062" width="16.5703125" style="3" customWidth="1"/>
    <col min="13063" max="13063" width="15.28515625" style="3" customWidth="1"/>
    <col min="13064" max="13312" width="9.140625" style="3"/>
    <col min="13313" max="13313" width="2" style="3" customWidth="1"/>
    <col min="13314" max="13314" width="15" style="3" customWidth="1"/>
    <col min="13315" max="13315" width="15.85546875" style="3" customWidth="1"/>
    <col min="13316" max="13316" width="14.5703125" style="3" customWidth="1"/>
    <col min="13317" max="13317" width="13.5703125" style="3" customWidth="1"/>
    <col min="13318" max="13318" width="16.5703125" style="3" customWidth="1"/>
    <col min="13319" max="13319" width="15.28515625" style="3" customWidth="1"/>
    <col min="13320" max="13568" width="9.140625" style="3"/>
    <col min="13569" max="13569" width="2" style="3" customWidth="1"/>
    <col min="13570" max="13570" width="15" style="3" customWidth="1"/>
    <col min="13571" max="13571" width="15.85546875" style="3" customWidth="1"/>
    <col min="13572" max="13572" width="14.5703125" style="3" customWidth="1"/>
    <col min="13573" max="13573" width="13.5703125" style="3" customWidth="1"/>
    <col min="13574" max="13574" width="16.5703125" style="3" customWidth="1"/>
    <col min="13575" max="13575" width="15.28515625" style="3" customWidth="1"/>
    <col min="13576" max="13824" width="9.140625" style="3"/>
    <col min="13825" max="13825" width="2" style="3" customWidth="1"/>
    <col min="13826" max="13826" width="15" style="3" customWidth="1"/>
    <col min="13827" max="13827" width="15.85546875" style="3" customWidth="1"/>
    <col min="13828" max="13828" width="14.5703125" style="3" customWidth="1"/>
    <col min="13829" max="13829" width="13.5703125" style="3" customWidth="1"/>
    <col min="13830" max="13830" width="16.5703125" style="3" customWidth="1"/>
    <col min="13831" max="13831" width="15.28515625" style="3" customWidth="1"/>
    <col min="13832" max="14080" width="9.140625" style="3"/>
    <col min="14081" max="14081" width="2" style="3" customWidth="1"/>
    <col min="14082" max="14082" width="15" style="3" customWidth="1"/>
    <col min="14083" max="14083" width="15.85546875" style="3" customWidth="1"/>
    <col min="14084" max="14084" width="14.5703125" style="3" customWidth="1"/>
    <col min="14085" max="14085" width="13.5703125" style="3" customWidth="1"/>
    <col min="14086" max="14086" width="16.5703125" style="3" customWidth="1"/>
    <col min="14087" max="14087" width="15.28515625" style="3" customWidth="1"/>
    <col min="14088" max="14336" width="9.140625" style="3"/>
    <col min="14337" max="14337" width="2" style="3" customWidth="1"/>
    <col min="14338" max="14338" width="15" style="3" customWidth="1"/>
    <col min="14339" max="14339" width="15.85546875" style="3" customWidth="1"/>
    <col min="14340" max="14340" width="14.5703125" style="3" customWidth="1"/>
    <col min="14341" max="14341" width="13.5703125" style="3" customWidth="1"/>
    <col min="14342" max="14342" width="16.5703125" style="3" customWidth="1"/>
    <col min="14343" max="14343" width="15.28515625" style="3" customWidth="1"/>
    <col min="14344" max="14592" width="9.140625" style="3"/>
    <col min="14593" max="14593" width="2" style="3" customWidth="1"/>
    <col min="14594" max="14594" width="15" style="3" customWidth="1"/>
    <col min="14595" max="14595" width="15.85546875" style="3" customWidth="1"/>
    <col min="14596" max="14596" width="14.5703125" style="3" customWidth="1"/>
    <col min="14597" max="14597" width="13.5703125" style="3" customWidth="1"/>
    <col min="14598" max="14598" width="16.5703125" style="3" customWidth="1"/>
    <col min="14599" max="14599" width="15.28515625" style="3" customWidth="1"/>
    <col min="14600" max="14848" width="9.140625" style="3"/>
    <col min="14849" max="14849" width="2" style="3" customWidth="1"/>
    <col min="14850" max="14850" width="15" style="3" customWidth="1"/>
    <col min="14851" max="14851" width="15.85546875" style="3" customWidth="1"/>
    <col min="14852" max="14852" width="14.5703125" style="3" customWidth="1"/>
    <col min="14853" max="14853" width="13.5703125" style="3" customWidth="1"/>
    <col min="14854" max="14854" width="16.5703125" style="3" customWidth="1"/>
    <col min="14855" max="14855" width="15.28515625" style="3" customWidth="1"/>
    <col min="14856" max="15104" width="9.140625" style="3"/>
    <col min="15105" max="15105" width="2" style="3" customWidth="1"/>
    <col min="15106" max="15106" width="15" style="3" customWidth="1"/>
    <col min="15107" max="15107" width="15.85546875" style="3" customWidth="1"/>
    <col min="15108" max="15108" width="14.5703125" style="3" customWidth="1"/>
    <col min="15109" max="15109" width="13.5703125" style="3" customWidth="1"/>
    <col min="15110" max="15110" width="16.5703125" style="3" customWidth="1"/>
    <col min="15111" max="15111" width="15.28515625" style="3" customWidth="1"/>
    <col min="15112" max="15360" width="9.140625" style="3"/>
    <col min="15361" max="15361" width="2" style="3" customWidth="1"/>
    <col min="15362" max="15362" width="15" style="3" customWidth="1"/>
    <col min="15363" max="15363" width="15.85546875" style="3" customWidth="1"/>
    <col min="15364" max="15364" width="14.5703125" style="3" customWidth="1"/>
    <col min="15365" max="15365" width="13.5703125" style="3" customWidth="1"/>
    <col min="15366" max="15366" width="16.5703125" style="3" customWidth="1"/>
    <col min="15367" max="15367" width="15.28515625" style="3" customWidth="1"/>
    <col min="15368" max="15616" width="9.140625" style="3"/>
    <col min="15617" max="15617" width="2" style="3" customWidth="1"/>
    <col min="15618" max="15618" width="15" style="3" customWidth="1"/>
    <col min="15619" max="15619" width="15.85546875" style="3" customWidth="1"/>
    <col min="15620" max="15620" width="14.5703125" style="3" customWidth="1"/>
    <col min="15621" max="15621" width="13.5703125" style="3" customWidth="1"/>
    <col min="15622" max="15622" width="16.5703125" style="3" customWidth="1"/>
    <col min="15623" max="15623" width="15.28515625" style="3" customWidth="1"/>
    <col min="15624" max="15872" width="9.140625" style="3"/>
    <col min="15873" max="15873" width="2" style="3" customWidth="1"/>
    <col min="15874" max="15874" width="15" style="3" customWidth="1"/>
    <col min="15875" max="15875" width="15.85546875" style="3" customWidth="1"/>
    <col min="15876" max="15876" width="14.5703125" style="3" customWidth="1"/>
    <col min="15877" max="15877" width="13.5703125" style="3" customWidth="1"/>
    <col min="15878" max="15878" width="16.5703125" style="3" customWidth="1"/>
    <col min="15879" max="15879" width="15.28515625" style="3" customWidth="1"/>
    <col min="15880" max="16128" width="9.140625" style="3"/>
    <col min="16129" max="16129" width="2" style="3" customWidth="1"/>
    <col min="16130" max="16130" width="15" style="3" customWidth="1"/>
    <col min="16131" max="16131" width="15.85546875" style="3" customWidth="1"/>
    <col min="16132" max="16132" width="14.5703125" style="3" customWidth="1"/>
    <col min="16133" max="16133" width="13.5703125" style="3" customWidth="1"/>
    <col min="16134" max="16134" width="16.5703125" style="3" customWidth="1"/>
    <col min="16135" max="16135" width="15.28515625" style="3" customWidth="1"/>
    <col min="16136" max="16384" width="9.140625" style="3"/>
  </cols>
  <sheetData>
    <row r="1" spans="1:57" ht="24.75" customHeight="1" thickBot="1" x14ac:dyDescent="0.25">
      <c r="A1" s="1" t="s">
        <v>204</v>
      </c>
      <c r="B1" s="2"/>
      <c r="C1" s="2"/>
      <c r="D1" s="2"/>
      <c r="E1" s="2"/>
      <c r="F1" s="2"/>
      <c r="G1" s="2"/>
    </row>
    <row r="2" spans="1:57" ht="12.75" customHeight="1" x14ac:dyDescent="0.2">
      <c r="A2" s="4" t="s">
        <v>0</v>
      </c>
      <c r="B2" s="5"/>
      <c r="C2" s="6">
        <f>Rekapitulace!H1</f>
        <v>1</v>
      </c>
      <c r="D2" s="6" t="str">
        <f>Rekapitulace!G2</f>
        <v>Mobiliář - parkourové prvky</v>
      </c>
      <c r="E2" s="5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0"/>
      <c r="F3" s="12"/>
      <c r="G3" s="13"/>
    </row>
    <row r="4" spans="1:57" ht="12" customHeight="1" x14ac:dyDescent="0.2">
      <c r="A4" s="14" t="s">
        <v>2</v>
      </c>
      <c r="B4" s="10"/>
      <c r="C4" s="11" t="s">
        <v>3</v>
      </c>
      <c r="D4" s="11"/>
      <c r="E4" s="10"/>
      <c r="F4" s="12" t="s">
        <v>4</v>
      </c>
      <c r="G4" s="15"/>
    </row>
    <row r="5" spans="1:57" ht="12.95" customHeight="1" x14ac:dyDescent="0.2">
      <c r="A5" s="16" t="s">
        <v>80</v>
      </c>
      <c r="B5" s="17"/>
      <c r="C5" s="18" t="s">
        <v>201</v>
      </c>
      <c r="D5" s="19"/>
      <c r="E5" s="20"/>
      <c r="F5" s="12" t="s">
        <v>6</v>
      </c>
      <c r="G5" s="13"/>
    </row>
    <row r="6" spans="1:57" ht="12.95" customHeight="1" x14ac:dyDescent="0.2">
      <c r="A6" s="14" t="s">
        <v>7</v>
      </c>
      <c r="B6" s="10"/>
      <c r="C6" s="11" t="s">
        <v>8</v>
      </c>
      <c r="D6" s="11"/>
      <c r="E6" s="10"/>
      <c r="F6" s="21" t="s">
        <v>9</v>
      </c>
      <c r="G6" s="22">
        <v>0</v>
      </c>
      <c r="O6" s="23"/>
    </row>
    <row r="7" spans="1:57" ht="12.95" customHeight="1" x14ac:dyDescent="0.2">
      <c r="A7" s="24" t="s">
        <v>200</v>
      </c>
      <c r="B7" s="25"/>
      <c r="C7" s="26" t="s">
        <v>205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2"/>
      <c r="C8" s="210" t="s">
        <v>202</v>
      </c>
      <c r="D8" s="210"/>
      <c r="E8" s="211"/>
      <c r="F8" s="30" t="s">
        <v>12</v>
      </c>
      <c r="G8" s="31"/>
      <c r="H8" s="32"/>
      <c r="I8" s="33"/>
    </row>
    <row r="9" spans="1:57" x14ac:dyDescent="0.2">
      <c r="A9" s="29" t="s">
        <v>13</v>
      </c>
      <c r="B9" s="12"/>
      <c r="C9" s="210" t="str">
        <f>Projektant</f>
        <v>Atelier Kosa s.r.o., tř. T. Bati 3296, 76001 Zlín</v>
      </c>
      <c r="D9" s="210"/>
      <c r="E9" s="211"/>
      <c r="F9" s="12"/>
      <c r="G9" s="34"/>
      <c r="H9" s="35"/>
    </row>
    <row r="10" spans="1:57" x14ac:dyDescent="0.2">
      <c r="A10" s="29" t="s">
        <v>14</v>
      </c>
      <c r="B10" s="12"/>
      <c r="C10" s="210" t="s">
        <v>203</v>
      </c>
      <c r="D10" s="210"/>
      <c r="E10" s="210"/>
      <c r="F10" s="36"/>
      <c r="G10" s="37"/>
      <c r="H10" s="38"/>
    </row>
    <row r="11" spans="1:57" ht="13.5" customHeight="1" x14ac:dyDescent="0.2">
      <c r="A11" s="29" t="s">
        <v>15</v>
      </c>
      <c r="B11" s="12"/>
      <c r="C11" s="210"/>
      <c r="D11" s="210"/>
      <c r="E11" s="210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12"/>
      <c r="D12" s="212"/>
      <c r="E12" s="212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/>
      <c r="E15" s="58"/>
      <c r="F15" s="59"/>
      <c r="G15" s="56"/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/>
      <c r="E16" s="60"/>
      <c r="F16" s="61"/>
      <c r="G16" s="56"/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/>
      <c r="E17" s="60"/>
      <c r="F17" s="61"/>
      <c r="G17" s="56"/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31</v>
      </c>
      <c r="B22" s="35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13" t="s">
        <v>33</v>
      </c>
      <c r="B23" s="214"/>
      <c r="C23" s="66">
        <f>C22+G23</f>
        <v>0</v>
      </c>
      <c r="D23" s="67" t="s">
        <v>34</v>
      </c>
      <c r="E23" s="68"/>
      <c r="F23" s="69"/>
      <c r="G23" s="56">
        <f>VRN</f>
        <v>0</v>
      </c>
    </row>
    <row r="24" spans="1:7" x14ac:dyDescent="0.2">
      <c r="A24" s="70" t="s">
        <v>35</v>
      </c>
      <c r="B24" s="71"/>
      <c r="C24" s="72"/>
      <c r="D24" s="71" t="s">
        <v>36</v>
      </c>
      <c r="E24" s="71"/>
      <c r="F24" s="73" t="s">
        <v>37</v>
      </c>
      <c r="G24" s="74"/>
    </row>
    <row r="25" spans="1:7" x14ac:dyDescent="0.2">
      <c r="A25" s="65" t="s">
        <v>38</v>
      </c>
      <c r="B25" s="35"/>
      <c r="C25" s="75"/>
      <c r="D25" s="35" t="s">
        <v>38</v>
      </c>
      <c r="F25" s="76" t="s">
        <v>38</v>
      </c>
      <c r="G25" s="77"/>
    </row>
    <row r="26" spans="1:7" ht="37.5" customHeight="1" x14ac:dyDescent="0.2">
      <c r="A26" s="65" t="s">
        <v>39</v>
      </c>
      <c r="B26" s="78"/>
      <c r="C26" s="75"/>
      <c r="D26" s="35" t="s">
        <v>39</v>
      </c>
      <c r="F26" s="76" t="s">
        <v>39</v>
      </c>
      <c r="G26" s="77"/>
    </row>
    <row r="27" spans="1:7" x14ac:dyDescent="0.2">
      <c r="A27" s="65"/>
      <c r="B27" s="79"/>
      <c r="C27" s="75"/>
      <c r="D27" s="35"/>
      <c r="F27" s="76"/>
      <c r="G27" s="77"/>
    </row>
    <row r="28" spans="1:7" x14ac:dyDescent="0.2">
      <c r="A28" s="65" t="s">
        <v>40</v>
      </c>
      <c r="B28" s="35"/>
      <c r="C28" s="75"/>
      <c r="D28" s="76" t="s">
        <v>41</v>
      </c>
      <c r="E28" s="75"/>
      <c r="F28" s="80" t="s">
        <v>41</v>
      </c>
      <c r="G28" s="77"/>
    </row>
    <row r="29" spans="1:7" ht="69" customHeight="1" x14ac:dyDescent="0.2">
      <c r="A29" s="65"/>
      <c r="B29" s="35"/>
      <c r="C29" s="81"/>
      <c r="D29" s="82"/>
      <c r="E29" s="81"/>
      <c r="F29" s="35"/>
      <c r="G29" s="77"/>
    </row>
    <row r="30" spans="1:7" x14ac:dyDescent="0.2">
      <c r="A30" s="83" t="s">
        <v>42</v>
      </c>
      <c r="B30" s="84"/>
      <c r="C30" s="85">
        <v>21</v>
      </c>
      <c r="D30" s="84" t="s">
        <v>43</v>
      </c>
      <c r="E30" s="86"/>
      <c r="F30" s="215">
        <f>ROUND(C23-F32,0)</f>
        <v>0</v>
      </c>
      <c r="G30" s="216"/>
    </row>
    <row r="31" spans="1:7" x14ac:dyDescent="0.2">
      <c r="A31" s="83" t="s">
        <v>44</v>
      </c>
      <c r="B31" s="84"/>
      <c r="C31" s="85">
        <f>SazbaDPH1</f>
        <v>21</v>
      </c>
      <c r="D31" s="84" t="s">
        <v>45</v>
      </c>
      <c r="E31" s="86"/>
      <c r="F31" s="215">
        <f>ROUND(PRODUCT(F30,C31/100),1)</f>
        <v>0</v>
      </c>
      <c r="G31" s="216"/>
    </row>
    <row r="32" spans="1:7" x14ac:dyDescent="0.2">
      <c r="A32" s="83" t="s">
        <v>42</v>
      </c>
      <c r="B32" s="84"/>
      <c r="C32" s="85">
        <v>0</v>
      </c>
      <c r="D32" s="84" t="s">
        <v>45</v>
      </c>
      <c r="E32" s="86"/>
      <c r="F32" s="215">
        <v>0</v>
      </c>
      <c r="G32" s="216"/>
    </row>
    <row r="33" spans="1:8" x14ac:dyDescent="0.2">
      <c r="A33" s="83" t="s">
        <v>44</v>
      </c>
      <c r="B33" s="87"/>
      <c r="C33" s="88">
        <f>SazbaDPH2</f>
        <v>0</v>
      </c>
      <c r="D33" s="84" t="s">
        <v>45</v>
      </c>
      <c r="E33" s="61"/>
      <c r="F33" s="215">
        <f>ROUND(PRODUCT(F32,C33/100),1)</f>
        <v>0</v>
      </c>
      <c r="G33" s="216"/>
    </row>
    <row r="34" spans="1:8" s="92" customFormat="1" ht="19.5" customHeight="1" thickBot="1" x14ac:dyDescent="0.3">
      <c r="A34" s="89" t="s">
        <v>46</v>
      </c>
      <c r="B34" s="90"/>
      <c r="C34" s="90"/>
      <c r="D34" s="90"/>
      <c r="E34" s="91"/>
      <c r="F34" s="217">
        <f>CEILING(SUM(F30:F33),IF(SUM(F30:F33)&gt;=0,1,-1))</f>
        <v>0</v>
      </c>
      <c r="G34" s="218"/>
    </row>
    <row r="36" spans="1:8" x14ac:dyDescent="0.2">
      <c r="A36" s="93" t="s">
        <v>47</v>
      </c>
      <c r="B36" s="93"/>
      <c r="C36" s="93"/>
      <c r="D36" s="93"/>
      <c r="E36" s="93"/>
      <c r="F36" s="93"/>
      <c r="G36" s="93"/>
      <c r="H36" s="3" t="s">
        <v>5</v>
      </c>
    </row>
    <row r="37" spans="1:8" ht="14.25" customHeight="1" x14ac:dyDescent="0.2">
      <c r="A37" s="93"/>
      <c r="B37" s="209"/>
      <c r="C37" s="209"/>
      <c r="D37" s="209"/>
      <c r="E37" s="209"/>
      <c r="F37" s="209"/>
      <c r="G37" s="209"/>
      <c r="H37" s="3" t="s">
        <v>5</v>
      </c>
    </row>
    <row r="38" spans="1:8" ht="12.75" customHeight="1" x14ac:dyDescent="0.2">
      <c r="A38" s="94"/>
      <c r="B38" s="209"/>
      <c r="C38" s="209"/>
      <c r="D38" s="209"/>
      <c r="E38" s="209"/>
      <c r="F38" s="209"/>
      <c r="G38" s="209"/>
      <c r="H38" s="3" t="s">
        <v>5</v>
      </c>
    </row>
    <row r="39" spans="1:8" x14ac:dyDescent="0.2">
      <c r="A39" s="94"/>
      <c r="B39" s="209"/>
      <c r="C39" s="209"/>
      <c r="D39" s="209"/>
      <c r="E39" s="209"/>
      <c r="F39" s="209"/>
      <c r="G39" s="209"/>
      <c r="H39" s="3" t="s">
        <v>5</v>
      </c>
    </row>
    <row r="40" spans="1:8" x14ac:dyDescent="0.2">
      <c r="A40" s="94"/>
      <c r="B40" s="209"/>
      <c r="C40" s="209"/>
      <c r="D40" s="209"/>
      <c r="E40" s="209"/>
      <c r="F40" s="209"/>
      <c r="G40" s="209"/>
      <c r="H40" s="3" t="s">
        <v>5</v>
      </c>
    </row>
    <row r="41" spans="1:8" x14ac:dyDescent="0.2">
      <c r="A41" s="94"/>
      <c r="B41" s="209"/>
      <c r="C41" s="209"/>
      <c r="D41" s="209"/>
      <c r="E41" s="209"/>
      <c r="F41" s="209"/>
      <c r="G41" s="209"/>
      <c r="H41" s="3" t="s">
        <v>5</v>
      </c>
    </row>
    <row r="42" spans="1:8" x14ac:dyDescent="0.2">
      <c r="A42" s="94"/>
      <c r="B42" s="209"/>
      <c r="C42" s="209"/>
      <c r="D42" s="209"/>
      <c r="E42" s="209"/>
      <c r="F42" s="209"/>
      <c r="G42" s="209"/>
      <c r="H42" s="3" t="s">
        <v>5</v>
      </c>
    </row>
    <row r="43" spans="1:8" x14ac:dyDescent="0.2">
      <c r="A43" s="94"/>
      <c r="B43" s="209"/>
      <c r="C43" s="209"/>
      <c r="D43" s="209"/>
      <c r="E43" s="209"/>
      <c r="F43" s="209"/>
      <c r="G43" s="209"/>
      <c r="H43" s="3" t="s">
        <v>5</v>
      </c>
    </row>
    <row r="44" spans="1:8" x14ac:dyDescent="0.2">
      <c r="A44" s="94"/>
      <c r="B44" s="209"/>
      <c r="C44" s="209"/>
      <c r="D44" s="209"/>
      <c r="E44" s="209"/>
      <c r="F44" s="209"/>
      <c r="G44" s="209"/>
      <c r="H44" s="3" t="s">
        <v>5</v>
      </c>
    </row>
    <row r="45" spans="1:8" ht="0.75" customHeight="1" x14ac:dyDescent="0.2">
      <c r="A45" s="94"/>
      <c r="B45" s="209"/>
      <c r="C45" s="209"/>
      <c r="D45" s="209"/>
      <c r="E45" s="209"/>
      <c r="F45" s="209"/>
      <c r="G45" s="209"/>
      <c r="H45" s="3" t="s">
        <v>5</v>
      </c>
    </row>
    <row r="46" spans="1:8" x14ac:dyDescent="0.2">
      <c r="B46" s="219"/>
      <c r="C46" s="219"/>
      <c r="D46" s="219"/>
      <c r="E46" s="219"/>
      <c r="F46" s="219"/>
      <c r="G46" s="219"/>
    </row>
    <row r="47" spans="1:8" x14ac:dyDescent="0.2">
      <c r="B47" s="219"/>
      <c r="C47" s="219"/>
      <c r="D47" s="219"/>
      <c r="E47" s="219"/>
      <c r="F47" s="219"/>
      <c r="G47" s="219"/>
    </row>
    <row r="48" spans="1:8" x14ac:dyDescent="0.2">
      <c r="B48" s="219"/>
      <c r="C48" s="219"/>
      <c r="D48" s="219"/>
      <c r="E48" s="219"/>
      <c r="F48" s="219"/>
      <c r="G48" s="219"/>
    </row>
    <row r="49" spans="2:7" x14ac:dyDescent="0.2">
      <c r="B49" s="219"/>
      <c r="C49" s="219"/>
      <c r="D49" s="219"/>
      <c r="E49" s="219"/>
      <c r="F49" s="219"/>
      <c r="G49" s="219"/>
    </row>
    <row r="50" spans="2:7" x14ac:dyDescent="0.2">
      <c r="B50" s="219"/>
      <c r="C50" s="219"/>
      <c r="D50" s="219"/>
      <c r="E50" s="219"/>
      <c r="F50" s="219"/>
      <c r="G50" s="219"/>
    </row>
    <row r="51" spans="2:7" x14ac:dyDescent="0.2">
      <c r="B51" s="219"/>
      <c r="C51" s="219"/>
      <c r="D51" s="219"/>
      <c r="E51" s="219"/>
      <c r="F51" s="219"/>
      <c r="G51" s="219"/>
    </row>
    <row r="52" spans="2:7" x14ac:dyDescent="0.2">
      <c r="B52" s="219"/>
      <c r="C52" s="219"/>
      <c r="D52" s="219"/>
      <c r="E52" s="219"/>
      <c r="F52" s="219"/>
      <c r="G52" s="219"/>
    </row>
    <row r="53" spans="2:7" x14ac:dyDescent="0.2">
      <c r="B53" s="219"/>
      <c r="C53" s="219"/>
      <c r="D53" s="219"/>
      <c r="E53" s="219"/>
      <c r="F53" s="219"/>
      <c r="G53" s="219"/>
    </row>
    <row r="54" spans="2:7" x14ac:dyDescent="0.2">
      <c r="B54" s="219"/>
      <c r="C54" s="219"/>
      <c r="D54" s="219"/>
      <c r="E54" s="219"/>
      <c r="F54" s="219"/>
      <c r="G54" s="219"/>
    </row>
    <row r="55" spans="2:7" x14ac:dyDescent="0.2">
      <c r="B55" s="219"/>
      <c r="C55" s="219"/>
      <c r="D55" s="219"/>
      <c r="E55" s="219"/>
      <c r="F55" s="219"/>
      <c r="G55" s="219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3C62D-7763-4EC0-8C06-F241A5D98B3A}">
  <sheetPr codeName="List31"/>
  <dimension ref="A1:IV68"/>
  <sheetViews>
    <sheetView workbookViewId="0">
      <selection sqref="A1:B1"/>
    </sheetView>
  </sheetViews>
  <sheetFormatPr defaultRowHeight="12.75" x14ac:dyDescent="0.2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256" width="9.140625" style="3"/>
    <col min="257" max="257" width="5.85546875" style="3" customWidth="1"/>
    <col min="258" max="258" width="6.140625" style="3" customWidth="1"/>
    <col min="259" max="259" width="11.42578125" style="3" customWidth="1"/>
    <col min="260" max="260" width="15.85546875" style="3" customWidth="1"/>
    <col min="261" max="261" width="11.28515625" style="3" customWidth="1"/>
    <col min="262" max="262" width="10.85546875" style="3" customWidth="1"/>
    <col min="263" max="263" width="11" style="3" customWidth="1"/>
    <col min="264" max="264" width="11.140625" style="3" customWidth="1"/>
    <col min="265" max="265" width="10.7109375" style="3" customWidth="1"/>
    <col min="266" max="512" width="9.140625" style="3"/>
    <col min="513" max="513" width="5.85546875" style="3" customWidth="1"/>
    <col min="514" max="514" width="6.140625" style="3" customWidth="1"/>
    <col min="515" max="515" width="11.42578125" style="3" customWidth="1"/>
    <col min="516" max="516" width="15.85546875" style="3" customWidth="1"/>
    <col min="517" max="517" width="11.28515625" style="3" customWidth="1"/>
    <col min="518" max="518" width="10.85546875" style="3" customWidth="1"/>
    <col min="519" max="519" width="11" style="3" customWidth="1"/>
    <col min="520" max="520" width="11.140625" style="3" customWidth="1"/>
    <col min="521" max="521" width="10.7109375" style="3" customWidth="1"/>
    <col min="522" max="768" width="9.140625" style="3"/>
    <col min="769" max="769" width="5.85546875" style="3" customWidth="1"/>
    <col min="770" max="770" width="6.140625" style="3" customWidth="1"/>
    <col min="771" max="771" width="11.42578125" style="3" customWidth="1"/>
    <col min="772" max="772" width="15.85546875" style="3" customWidth="1"/>
    <col min="773" max="773" width="11.28515625" style="3" customWidth="1"/>
    <col min="774" max="774" width="10.85546875" style="3" customWidth="1"/>
    <col min="775" max="775" width="11" style="3" customWidth="1"/>
    <col min="776" max="776" width="11.140625" style="3" customWidth="1"/>
    <col min="777" max="777" width="10.7109375" style="3" customWidth="1"/>
    <col min="778" max="1024" width="9.140625" style="3"/>
    <col min="1025" max="1025" width="5.85546875" style="3" customWidth="1"/>
    <col min="1026" max="1026" width="6.140625" style="3" customWidth="1"/>
    <col min="1027" max="1027" width="11.42578125" style="3" customWidth="1"/>
    <col min="1028" max="1028" width="15.85546875" style="3" customWidth="1"/>
    <col min="1029" max="1029" width="11.28515625" style="3" customWidth="1"/>
    <col min="1030" max="1030" width="10.85546875" style="3" customWidth="1"/>
    <col min="1031" max="1031" width="11" style="3" customWidth="1"/>
    <col min="1032" max="1032" width="11.140625" style="3" customWidth="1"/>
    <col min="1033" max="1033" width="10.7109375" style="3" customWidth="1"/>
    <col min="1034" max="1280" width="9.140625" style="3"/>
    <col min="1281" max="1281" width="5.85546875" style="3" customWidth="1"/>
    <col min="1282" max="1282" width="6.140625" style="3" customWidth="1"/>
    <col min="1283" max="1283" width="11.42578125" style="3" customWidth="1"/>
    <col min="1284" max="1284" width="15.85546875" style="3" customWidth="1"/>
    <col min="1285" max="1285" width="11.28515625" style="3" customWidth="1"/>
    <col min="1286" max="1286" width="10.85546875" style="3" customWidth="1"/>
    <col min="1287" max="1287" width="11" style="3" customWidth="1"/>
    <col min="1288" max="1288" width="11.140625" style="3" customWidth="1"/>
    <col min="1289" max="1289" width="10.7109375" style="3" customWidth="1"/>
    <col min="1290" max="1536" width="9.140625" style="3"/>
    <col min="1537" max="1537" width="5.85546875" style="3" customWidth="1"/>
    <col min="1538" max="1538" width="6.140625" style="3" customWidth="1"/>
    <col min="1539" max="1539" width="11.42578125" style="3" customWidth="1"/>
    <col min="1540" max="1540" width="15.85546875" style="3" customWidth="1"/>
    <col min="1541" max="1541" width="11.28515625" style="3" customWidth="1"/>
    <col min="1542" max="1542" width="10.85546875" style="3" customWidth="1"/>
    <col min="1543" max="1543" width="11" style="3" customWidth="1"/>
    <col min="1544" max="1544" width="11.140625" style="3" customWidth="1"/>
    <col min="1545" max="1545" width="10.7109375" style="3" customWidth="1"/>
    <col min="1546" max="1792" width="9.140625" style="3"/>
    <col min="1793" max="1793" width="5.85546875" style="3" customWidth="1"/>
    <col min="1794" max="1794" width="6.140625" style="3" customWidth="1"/>
    <col min="1795" max="1795" width="11.42578125" style="3" customWidth="1"/>
    <col min="1796" max="1796" width="15.85546875" style="3" customWidth="1"/>
    <col min="1797" max="1797" width="11.28515625" style="3" customWidth="1"/>
    <col min="1798" max="1798" width="10.85546875" style="3" customWidth="1"/>
    <col min="1799" max="1799" width="11" style="3" customWidth="1"/>
    <col min="1800" max="1800" width="11.140625" style="3" customWidth="1"/>
    <col min="1801" max="1801" width="10.7109375" style="3" customWidth="1"/>
    <col min="1802" max="2048" width="9.140625" style="3"/>
    <col min="2049" max="2049" width="5.85546875" style="3" customWidth="1"/>
    <col min="2050" max="2050" width="6.140625" style="3" customWidth="1"/>
    <col min="2051" max="2051" width="11.42578125" style="3" customWidth="1"/>
    <col min="2052" max="2052" width="15.85546875" style="3" customWidth="1"/>
    <col min="2053" max="2053" width="11.28515625" style="3" customWidth="1"/>
    <col min="2054" max="2054" width="10.85546875" style="3" customWidth="1"/>
    <col min="2055" max="2055" width="11" style="3" customWidth="1"/>
    <col min="2056" max="2056" width="11.140625" style="3" customWidth="1"/>
    <col min="2057" max="2057" width="10.7109375" style="3" customWidth="1"/>
    <col min="2058" max="2304" width="9.140625" style="3"/>
    <col min="2305" max="2305" width="5.85546875" style="3" customWidth="1"/>
    <col min="2306" max="2306" width="6.140625" style="3" customWidth="1"/>
    <col min="2307" max="2307" width="11.42578125" style="3" customWidth="1"/>
    <col min="2308" max="2308" width="15.85546875" style="3" customWidth="1"/>
    <col min="2309" max="2309" width="11.28515625" style="3" customWidth="1"/>
    <col min="2310" max="2310" width="10.85546875" style="3" customWidth="1"/>
    <col min="2311" max="2311" width="11" style="3" customWidth="1"/>
    <col min="2312" max="2312" width="11.140625" style="3" customWidth="1"/>
    <col min="2313" max="2313" width="10.7109375" style="3" customWidth="1"/>
    <col min="2314" max="2560" width="9.140625" style="3"/>
    <col min="2561" max="2561" width="5.85546875" style="3" customWidth="1"/>
    <col min="2562" max="2562" width="6.140625" style="3" customWidth="1"/>
    <col min="2563" max="2563" width="11.42578125" style="3" customWidth="1"/>
    <col min="2564" max="2564" width="15.85546875" style="3" customWidth="1"/>
    <col min="2565" max="2565" width="11.28515625" style="3" customWidth="1"/>
    <col min="2566" max="2566" width="10.85546875" style="3" customWidth="1"/>
    <col min="2567" max="2567" width="11" style="3" customWidth="1"/>
    <col min="2568" max="2568" width="11.140625" style="3" customWidth="1"/>
    <col min="2569" max="2569" width="10.7109375" style="3" customWidth="1"/>
    <col min="2570" max="2816" width="9.140625" style="3"/>
    <col min="2817" max="2817" width="5.85546875" style="3" customWidth="1"/>
    <col min="2818" max="2818" width="6.140625" style="3" customWidth="1"/>
    <col min="2819" max="2819" width="11.42578125" style="3" customWidth="1"/>
    <col min="2820" max="2820" width="15.85546875" style="3" customWidth="1"/>
    <col min="2821" max="2821" width="11.28515625" style="3" customWidth="1"/>
    <col min="2822" max="2822" width="10.85546875" style="3" customWidth="1"/>
    <col min="2823" max="2823" width="11" style="3" customWidth="1"/>
    <col min="2824" max="2824" width="11.140625" style="3" customWidth="1"/>
    <col min="2825" max="2825" width="10.7109375" style="3" customWidth="1"/>
    <col min="2826" max="3072" width="9.140625" style="3"/>
    <col min="3073" max="3073" width="5.85546875" style="3" customWidth="1"/>
    <col min="3074" max="3074" width="6.140625" style="3" customWidth="1"/>
    <col min="3075" max="3075" width="11.42578125" style="3" customWidth="1"/>
    <col min="3076" max="3076" width="15.85546875" style="3" customWidth="1"/>
    <col min="3077" max="3077" width="11.28515625" style="3" customWidth="1"/>
    <col min="3078" max="3078" width="10.85546875" style="3" customWidth="1"/>
    <col min="3079" max="3079" width="11" style="3" customWidth="1"/>
    <col min="3080" max="3080" width="11.140625" style="3" customWidth="1"/>
    <col min="3081" max="3081" width="10.7109375" style="3" customWidth="1"/>
    <col min="3082" max="3328" width="9.140625" style="3"/>
    <col min="3329" max="3329" width="5.85546875" style="3" customWidth="1"/>
    <col min="3330" max="3330" width="6.140625" style="3" customWidth="1"/>
    <col min="3331" max="3331" width="11.42578125" style="3" customWidth="1"/>
    <col min="3332" max="3332" width="15.85546875" style="3" customWidth="1"/>
    <col min="3333" max="3333" width="11.28515625" style="3" customWidth="1"/>
    <col min="3334" max="3334" width="10.85546875" style="3" customWidth="1"/>
    <col min="3335" max="3335" width="11" style="3" customWidth="1"/>
    <col min="3336" max="3336" width="11.140625" style="3" customWidth="1"/>
    <col min="3337" max="3337" width="10.7109375" style="3" customWidth="1"/>
    <col min="3338" max="3584" width="9.140625" style="3"/>
    <col min="3585" max="3585" width="5.85546875" style="3" customWidth="1"/>
    <col min="3586" max="3586" width="6.140625" style="3" customWidth="1"/>
    <col min="3587" max="3587" width="11.42578125" style="3" customWidth="1"/>
    <col min="3588" max="3588" width="15.85546875" style="3" customWidth="1"/>
    <col min="3589" max="3589" width="11.28515625" style="3" customWidth="1"/>
    <col min="3590" max="3590" width="10.85546875" style="3" customWidth="1"/>
    <col min="3591" max="3591" width="11" style="3" customWidth="1"/>
    <col min="3592" max="3592" width="11.140625" style="3" customWidth="1"/>
    <col min="3593" max="3593" width="10.7109375" style="3" customWidth="1"/>
    <col min="3594" max="3840" width="9.140625" style="3"/>
    <col min="3841" max="3841" width="5.85546875" style="3" customWidth="1"/>
    <col min="3842" max="3842" width="6.140625" style="3" customWidth="1"/>
    <col min="3843" max="3843" width="11.42578125" style="3" customWidth="1"/>
    <col min="3844" max="3844" width="15.85546875" style="3" customWidth="1"/>
    <col min="3845" max="3845" width="11.28515625" style="3" customWidth="1"/>
    <col min="3846" max="3846" width="10.85546875" style="3" customWidth="1"/>
    <col min="3847" max="3847" width="11" style="3" customWidth="1"/>
    <col min="3848" max="3848" width="11.140625" style="3" customWidth="1"/>
    <col min="3849" max="3849" width="10.7109375" style="3" customWidth="1"/>
    <col min="3850" max="4096" width="9.140625" style="3"/>
    <col min="4097" max="4097" width="5.85546875" style="3" customWidth="1"/>
    <col min="4098" max="4098" width="6.140625" style="3" customWidth="1"/>
    <col min="4099" max="4099" width="11.42578125" style="3" customWidth="1"/>
    <col min="4100" max="4100" width="15.85546875" style="3" customWidth="1"/>
    <col min="4101" max="4101" width="11.28515625" style="3" customWidth="1"/>
    <col min="4102" max="4102" width="10.85546875" style="3" customWidth="1"/>
    <col min="4103" max="4103" width="11" style="3" customWidth="1"/>
    <col min="4104" max="4104" width="11.140625" style="3" customWidth="1"/>
    <col min="4105" max="4105" width="10.7109375" style="3" customWidth="1"/>
    <col min="4106" max="4352" width="9.140625" style="3"/>
    <col min="4353" max="4353" width="5.85546875" style="3" customWidth="1"/>
    <col min="4354" max="4354" width="6.140625" style="3" customWidth="1"/>
    <col min="4355" max="4355" width="11.42578125" style="3" customWidth="1"/>
    <col min="4356" max="4356" width="15.85546875" style="3" customWidth="1"/>
    <col min="4357" max="4357" width="11.28515625" style="3" customWidth="1"/>
    <col min="4358" max="4358" width="10.85546875" style="3" customWidth="1"/>
    <col min="4359" max="4359" width="11" style="3" customWidth="1"/>
    <col min="4360" max="4360" width="11.140625" style="3" customWidth="1"/>
    <col min="4361" max="4361" width="10.7109375" style="3" customWidth="1"/>
    <col min="4362" max="4608" width="9.140625" style="3"/>
    <col min="4609" max="4609" width="5.85546875" style="3" customWidth="1"/>
    <col min="4610" max="4610" width="6.140625" style="3" customWidth="1"/>
    <col min="4611" max="4611" width="11.42578125" style="3" customWidth="1"/>
    <col min="4612" max="4612" width="15.85546875" style="3" customWidth="1"/>
    <col min="4613" max="4613" width="11.28515625" style="3" customWidth="1"/>
    <col min="4614" max="4614" width="10.85546875" style="3" customWidth="1"/>
    <col min="4615" max="4615" width="11" style="3" customWidth="1"/>
    <col min="4616" max="4616" width="11.140625" style="3" customWidth="1"/>
    <col min="4617" max="4617" width="10.7109375" style="3" customWidth="1"/>
    <col min="4618" max="4864" width="9.140625" style="3"/>
    <col min="4865" max="4865" width="5.85546875" style="3" customWidth="1"/>
    <col min="4866" max="4866" width="6.140625" style="3" customWidth="1"/>
    <col min="4867" max="4867" width="11.42578125" style="3" customWidth="1"/>
    <col min="4868" max="4868" width="15.85546875" style="3" customWidth="1"/>
    <col min="4869" max="4869" width="11.28515625" style="3" customWidth="1"/>
    <col min="4870" max="4870" width="10.85546875" style="3" customWidth="1"/>
    <col min="4871" max="4871" width="11" style="3" customWidth="1"/>
    <col min="4872" max="4872" width="11.140625" style="3" customWidth="1"/>
    <col min="4873" max="4873" width="10.7109375" style="3" customWidth="1"/>
    <col min="4874" max="5120" width="9.140625" style="3"/>
    <col min="5121" max="5121" width="5.85546875" style="3" customWidth="1"/>
    <col min="5122" max="5122" width="6.140625" style="3" customWidth="1"/>
    <col min="5123" max="5123" width="11.42578125" style="3" customWidth="1"/>
    <col min="5124" max="5124" width="15.85546875" style="3" customWidth="1"/>
    <col min="5125" max="5125" width="11.28515625" style="3" customWidth="1"/>
    <col min="5126" max="5126" width="10.85546875" style="3" customWidth="1"/>
    <col min="5127" max="5127" width="11" style="3" customWidth="1"/>
    <col min="5128" max="5128" width="11.140625" style="3" customWidth="1"/>
    <col min="5129" max="5129" width="10.7109375" style="3" customWidth="1"/>
    <col min="5130" max="5376" width="9.140625" style="3"/>
    <col min="5377" max="5377" width="5.85546875" style="3" customWidth="1"/>
    <col min="5378" max="5378" width="6.140625" style="3" customWidth="1"/>
    <col min="5379" max="5379" width="11.42578125" style="3" customWidth="1"/>
    <col min="5380" max="5380" width="15.85546875" style="3" customWidth="1"/>
    <col min="5381" max="5381" width="11.28515625" style="3" customWidth="1"/>
    <col min="5382" max="5382" width="10.85546875" style="3" customWidth="1"/>
    <col min="5383" max="5383" width="11" style="3" customWidth="1"/>
    <col min="5384" max="5384" width="11.140625" style="3" customWidth="1"/>
    <col min="5385" max="5385" width="10.7109375" style="3" customWidth="1"/>
    <col min="5386" max="5632" width="9.140625" style="3"/>
    <col min="5633" max="5633" width="5.85546875" style="3" customWidth="1"/>
    <col min="5634" max="5634" width="6.140625" style="3" customWidth="1"/>
    <col min="5635" max="5635" width="11.42578125" style="3" customWidth="1"/>
    <col min="5636" max="5636" width="15.85546875" style="3" customWidth="1"/>
    <col min="5637" max="5637" width="11.28515625" style="3" customWidth="1"/>
    <col min="5638" max="5638" width="10.85546875" style="3" customWidth="1"/>
    <col min="5639" max="5639" width="11" style="3" customWidth="1"/>
    <col min="5640" max="5640" width="11.140625" style="3" customWidth="1"/>
    <col min="5641" max="5641" width="10.7109375" style="3" customWidth="1"/>
    <col min="5642" max="5888" width="9.140625" style="3"/>
    <col min="5889" max="5889" width="5.85546875" style="3" customWidth="1"/>
    <col min="5890" max="5890" width="6.140625" style="3" customWidth="1"/>
    <col min="5891" max="5891" width="11.42578125" style="3" customWidth="1"/>
    <col min="5892" max="5892" width="15.85546875" style="3" customWidth="1"/>
    <col min="5893" max="5893" width="11.28515625" style="3" customWidth="1"/>
    <col min="5894" max="5894" width="10.85546875" style="3" customWidth="1"/>
    <col min="5895" max="5895" width="11" style="3" customWidth="1"/>
    <col min="5896" max="5896" width="11.140625" style="3" customWidth="1"/>
    <col min="5897" max="5897" width="10.7109375" style="3" customWidth="1"/>
    <col min="5898" max="6144" width="9.140625" style="3"/>
    <col min="6145" max="6145" width="5.85546875" style="3" customWidth="1"/>
    <col min="6146" max="6146" width="6.140625" style="3" customWidth="1"/>
    <col min="6147" max="6147" width="11.42578125" style="3" customWidth="1"/>
    <col min="6148" max="6148" width="15.85546875" style="3" customWidth="1"/>
    <col min="6149" max="6149" width="11.28515625" style="3" customWidth="1"/>
    <col min="6150" max="6150" width="10.85546875" style="3" customWidth="1"/>
    <col min="6151" max="6151" width="11" style="3" customWidth="1"/>
    <col min="6152" max="6152" width="11.140625" style="3" customWidth="1"/>
    <col min="6153" max="6153" width="10.7109375" style="3" customWidth="1"/>
    <col min="6154" max="6400" width="9.140625" style="3"/>
    <col min="6401" max="6401" width="5.85546875" style="3" customWidth="1"/>
    <col min="6402" max="6402" width="6.140625" style="3" customWidth="1"/>
    <col min="6403" max="6403" width="11.42578125" style="3" customWidth="1"/>
    <col min="6404" max="6404" width="15.85546875" style="3" customWidth="1"/>
    <col min="6405" max="6405" width="11.28515625" style="3" customWidth="1"/>
    <col min="6406" max="6406" width="10.85546875" style="3" customWidth="1"/>
    <col min="6407" max="6407" width="11" style="3" customWidth="1"/>
    <col min="6408" max="6408" width="11.140625" style="3" customWidth="1"/>
    <col min="6409" max="6409" width="10.7109375" style="3" customWidth="1"/>
    <col min="6410" max="6656" width="9.140625" style="3"/>
    <col min="6657" max="6657" width="5.85546875" style="3" customWidth="1"/>
    <col min="6658" max="6658" width="6.140625" style="3" customWidth="1"/>
    <col min="6659" max="6659" width="11.42578125" style="3" customWidth="1"/>
    <col min="6660" max="6660" width="15.85546875" style="3" customWidth="1"/>
    <col min="6661" max="6661" width="11.28515625" style="3" customWidth="1"/>
    <col min="6662" max="6662" width="10.85546875" style="3" customWidth="1"/>
    <col min="6663" max="6663" width="11" style="3" customWidth="1"/>
    <col min="6664" max="6664" width="11.140625" style="3" customWidth="1"/>
    <col min="6665" max="6665" width="10.7109375" style="3" customWidth="1"/>
    <col min="6666" max="6912" width="9.140625" style="3"/>
    <col min="6913" max="6913" width="5.85546875" style="3" customWidth="1"/>
    <col min="6914" max="6914" width="6.140625" style="3" customWidth="1"/>
    <col min="6915" max="6915" width="11.42578125" style="3" customWidth="1"/>
    <col min="6916" max="6916" width="15.85546875" style="3" customWidth="1"/>
    <col min="6917" max="6917" width="11.28515625" style="3" customWidth="1"/>
    <col min="6918" max="6918" width="10.85546875" style="3" customWidth="1"/>
    <col min="6919" max="6919" width="11" style="3" customWidth="1"/>
    <col min="6920" max="6920" width="11.140625" style="3" customWidth="1"/>
    <col min="6921" max="6921" width="10.7109375" style="3" customWidth="1"/>
    <col min="6922" max="7168" width="9.140625" style="3"/>
    <col min="7169" max="7169" width="5.85546875" style="3" customWidth="1"/>
    <col min="7170" max="7170" width="6.140625" style="3" customWidth="1"/>
    <col min="7171" max="7171" width="11.42578125" style="3" customWidth="1"/>
    <col min="7172" max="7172" width="15.85546875" style="3" customWidth="1"/>
    <col min="7173" max="7173" width="11.28515625" style="3" customWidth="1"/>
    <col min="7174" max="7174" width="10.85546875" style="3" customWidth="1"/>
    <col min="7175" max="7175" width="11" style="3" customWidth="1"/>
    <col min="7176" max="7176" width="11.140625" style="3" customWidth="1"/>
    <col min="7177" max="7177" width="10.7109375" style="3" customWidth="1"/>
    <col min="7178" max="7424" width="9.140625" style="3"/>
    <col min="7425" max="7425" width="5.85546875" style="3" customWidth="1"/>
    <col min="7426" max="7426" width="6.140625" style="3" customWidth="1"/>
    <col min="7427" max="7427" width="11.42578125" style="3" customWidth="1"/>
    <col min="7428" max="7428" width="15.85546875" style="3" customWidth="1"/>
    <col min="7429" max="7429" width="11.28515625" style="3" customWidth="1"/>
    <col min="7430" max="7430" width="10.85546875" style="3" customWidth="1"/>
    <col min="7431" max="7431" width="11" style="3" customWidth="1"/>
    <col min="7432" max="7432" width="11.140625" style="3" customWidth="1"/>
    <col min="7433" max="7433" width="10.7109375" style="3" customWidth="1"/>
    <col min="7434" max="7680" width="9.140625" style="3"/>
    <col min="7681" max="7681" width="5.85546875" style="3" customWidth="1"/>
    <col min="7682" max="7682" width="6.140625" style="3" customWidth="1"/>
    <col min="7683" max="7683" width="11.42578125" style="3" customWidth="1"/>
    <col min="7684" max="7684" width="15.85546875" style="3" customWidth="1"/>
    <col min="7685" max="7685" width="11.28515625" style="3" customWidth="1"/>
    <col min="7686" max="7686" width="10.85546875" style="3" customWidth="1"/>
    <col min="7687" max="7687" width="11" style="3" customWidth="1"/>
    <col min="7688" max="7688" width="11.140625" style="3" customWidth="1"/>
    <col min="7689" max="7689" width="10.7109375" style="3" customWidth="1"/>
    <col min="7690" max="7936" width="9.140625" style="3"/>
    <col min="7937" max="7937" width="5.85546875" style="3" customWidth="1"/>
    <col min="7938" max="7938" width="6.140625" style="3" customWidth="1"/>
    <col min="7939" max="7939" width="11.42578125" style="3" customWidth="1"/>
    <col min="7940" max="7940" width="15.85546875" style="3" customWidth="1"/>
    <col min="7941" max="7941" width="11.28515625" style="3" customWidth="1"/>
    <col min="7942" max="7942" width="10.85546875" style="3" customWidth="1"/>
    <col min="7943" max="7943" width="11" style="3" customWidth="1"/>
    <col min="7944" max="7944" width="11.140625" style="3" customWidth="1"/>
    <col min="7945" max="7945" width="10.7109375" style="3" customWidth="1"/>
    <col min="7946" max="8192" width="9.140625" style="3"/>
    <col min="8193" max="8193" width="5.85546875" style="3" customWidth="1"/>
    <col min="8194" max="8194" width="6.140625" style="3" customWidth="1"/>
    <col min="8195" max="8195" width="11.42578125" style="3" customWidth="1"/>
    <col min="8196" max="8196" width="15.85546875" style="3" customWidth="1"/>
    <col min="8197" max="8197" width="11.28515625" style="3" customWidth="1"/>
    <col min="8198" max="8198" width="10.85546875" style="3" customWidth="1"/>
    <col min="8199" max="8199" width="11" style="3" customWidth="1"/>
    <col min="8200" max="8200" width="11.140625" style="3" customWidth="1"/>
    <col min="8201" max="8201" width="10.7109375" style="3" customWidth="1"/>
    <col min="8202" max="8448" width="9.140625" style="3"/>
    <col min="8449" max="8449" width="5.85546875" style="3" customWidth="1"/>
    <col min="8450" max="8450" width="6.140625" style="3" customWidth="1"/>
    <col min="8451" max="8451" width="11.42578125" style="3" customWidth="1"/>
    <col min="8452" max="8452" width="15.85546875" style="3" customWidth="1"/>
    <col min="8453" max="8453" width="11.28515625" style="3" customWidth="1"/>
    <col min="8454" max="8454" width="10.85546875" style="3" customWidth="1"/>
    <col min="8455" max="8455" width="11" style="3" customWidth="1"/>
    <col min="8456" max="8456" width="11.140625" style="3" customWidth="1"/>
    <col min="8457" max="8457" width="10.7109375" style="3" customWidth="1"/>
    <col min="8458" max="8704" width="9.140625" style="3"/>
    <col min="8705" max="8705" width="5.85546875" style="3" customWidth="1"/>
    <col min="8706" max="8706" width="6.140625" style="3" customWidth="1"/>
    <col min="8707" max="8707" width="11.42578125" style="3" customWidth="1"/>
    <col min="8708" max="8708" width="15.85546875" style="3" customWidth="1"/>
    <col min="8709" max="8709" width="11.28515625" style="3" customWidth="1"/>
    <col min="8710" max="8710" width="10.85546875" style="3" customWidth="1"/>
    <col min="8711" max="8711" width="11" style="3" customWidth="1"/>
    <col min="8712" max="8712" width="11.140625" style="3" customWidth="1"/>
    <col min="8713" max="8713" width="10.7109375" style="3" customWidth="1"/>
    <col min="8714" max="8960" width="9.140625" style="3"/>
    <col min="8961" max="8961" width="5.85546875" style="3" customWidth="1"/>
    <col min="8962" max="8962" width="6.140625" style="3" customWidth="1"/>
    <col min="8963" max="8963" width="11.42578125" style="3" customWidth="1"/>
    <col min="8964" max="8964" width="15.85546875" style="3" customWidth="1"/>
    <col min="8965" max="8965" width="11.28515625" style="3" customWidth="1"/>
    <col min="8966" max="8966" width="10.85546875" style="3" customWidth="1"/>
    <col min="8967" max="8967" width="11" style="3" customWidth="1"/>
    <col min="8968" max="8968" width="11.140625" style="3" customWidth="1"/>
    <col min="8969" max="8969" width="10.7109375" style="3" customWidth="1"/>
    <col min="8970" max="9216" width="9.140625" style="3"/>
    <col min="9217" max="9217" width="5.85546875" style="3" customWidth="1"/>
    <col min="9218" max="9218" width="6.140625" style="3" customWidth="1"/>
    <col min="9219" max="9219" width="11.42578125" style="3" customWidth="1"/>
    <col min="9220" max="9220" width="15.85546875" style="3" customWidth="1"/>
    <col min="9221" max="9221" width="11.28515625" style="3" customWidth="1"/>
    <col min="9222" max="9222" width="10.85546875" style="3" customWidth="1"/>
    <col min="9223" max="9223" width="11" style="3" customWidth="1"/>
    <col min="9224" max="9224" width="11.140625" style="3" customWidth="1"/>
    <col min="9225" max="9225" width="10.7109375" style="3" customWidth="1"/>
    <col min="9226" max="9472" width="9.140625" style="3"/>
    <col min="9473" max="9473" width="5.85546875" style="3" customWidth="1"/>
    <col min="9474" max="9474" width="6.140625" style="3" customWidth="1"/>
    <col min="9475" max="9475" width="11.42578125" style="3" customWidth="1"/>
    <col min="9476" max="9476" width="15.85546875" style="3" customWidth="1"/>
    <col min="9477" max="9477" width="11.28515625" style="3" customWidth="1"/>
    <col min="9478" max="9478" width="10.85546875" style="3" customWidth="1"/>
    <col min="9479" max="9479" width="11" style="3" customWidth="1"/>
    <col min="9480" max="9480" width="11.140625" style="3" customWidth="1"/>
    <col min="9481" max="9481" width="10.7109375" style="3" customWidth="1"/>
    <col min="9482" max="9728" width="9.140625" style="3"/>
    <col min="9729" max="9729" width="5.85546875" style="3" customWidth="1"/>
    <col min="9730" max="9730" width="6.140625" style="3" customWidth="1"/>
    <col min="9731" max="9731" width="11.42578125" style="3" customWidth="1"/>
    <col min="9732" max="9732" width="15.85546875" style="3" customWidth="1"/>
    <col min="9733" max="9733" width="11.28515625" style="3" customWidth="1"/>
    <col min="9734" max="9734" width="10.85546875" style="3" customWidth="1"/>
    <col min="9735" max="9735" width="11" style="3" customWidth="1"/>
    <col min="9736" max="9736" width="11.140625" style="3" customWidth="1"/>
    <col min="9737" max="9737" width="10.7109375" style="3" customWidth="1"/>
    <col min="9738" max="9984" width="9.140625" style="3"/>
    <col min="9985" max="9985" width="5.85546875" style="3" customWidth="1"/>
    <col min="9986" max="9986" width="6.140625" style="3" customWidth="1"/>
    <col min="9987" max="9987" width="11.42578125" style="3" customWidth="1"/>
    <col min="9988" max="9988" width="15.85546875" style="3" customWidth="1"/>
    <col min="9989" max="9989" width="11.28515625" style="3" customWidth="1"/>
    <col min="9990" max="9990" width="10.85546875" style="3" customWidth="1"/>
    <col min="9991" max="9991" width="11" style="3" customWidth="1"/>
    <col min="9992" max="9992" width="11.140625" style="3" customWidth="1"/>
    <col min="9993" max="9993" width="10.7109375" style="3" customWidth="1"/>
    <col min="9994" max="10240" width="9.140625" style="3"/>
    <col min="10241" max="10241" width="5.85546875" style="3" customWidth="1"/>
    <col min="10242" max="10242" width="6.140625" style="3" customWidth="1"/>
    <col min="10243" max="10243" width="11.42578125" style="3" customWidth="1"/>
    <col min="10244" max="10244" width="15.85546875" style="3" customWidth="1"/>
    <col min="10245" max="10245" width="11.28515625" style="3" customWidth="1"/>
    <col min="10246" max="10246" width="10.85546875" style="3" customWidth="1"/>
    <col min="10247" max="10247" width="11" style="3" customWidth="1"/>
    <col min="10248" max="10248" width="11.140625" style="3" customWidth="1"/>
    <col min="10249" max="10249" width="10.7109375" style="3" customWidth="1"/>
    <col min="10250" max="10496" width="9.140625" style="3"/>
    <col min="10497" max="10497" width="5.85546875" style="3" customWidth="1"/>
    <col min="10498" max="10498" width="6.140625" style="3" customWidth="1"/>
    <col min="10499" max="10499" width="11.42578125" style="3" customWidth="1"/>
    <col min="10500" max="10500" width="15.85546875" style="3" customWidth="1"/>
    <col min="10501" max="10501" width="11.28515625" style="3" customWidth="1"/>
    <col min="10502" max="10502" width="10.85546875" style="3" customWidth="1"/>
    <col min="10503" max="10503" width="11" style="3" customWidth="1"/>
    <col min="10504" max="10504" width="11.140625" style="3" customWidth="1"/>
    <col min="10505" max="10505" width="10.7109375" style="3" customWidth="1"/>
    <col min="10506" max="10752" width="9.140625" style="3"/>
    <col min="10753" max="10753" width="5.85546875" style="3" customWidth="1"/>
    <col min="10754" max="10754" width="6.140625" style="3" customWidth="1"/>
    <col min="10755" max="10755" width="11.42578125" style="3" customWidth="1"/>
    <col min="10756" max="10756" width="15.85546875" style="3" customWidth="1"/>
    <col min="10757" max="10757" width="11.28515625" style="3" customWidth="1"/>
    <col min="10758" max="10758" width="10.85546875" style="3" customWidth="1"/>
    <col min="10759" max="10759" width="11" style="3" customWidth="1"/>
    <col min="10760" max="10760" width="11.140625" style="3" customWidth="1"/>
    <col min="10761" max="10761" width="10.7109375" style="3" customWidth="1"/>
    <col min="10762" max="11008" width="9.140625" style="3"/>
    <col min="11009" max="11009" width="5.85546875" style="3" customWidth="1"/>
    <col min="11010" max="11010" width="6.140625" style="3" customWidth="1"/>
    <col min="11011" max="11011" width="11.42578125" style="3" customWidth="1"/>
    <col min="11012" max="11012" width="15.85546875" style="3" customWidth="1"/>
    <col min="11013" max="11013" width="11.28515625" style="3" customWidth="1"/>
    <col min="11014" max="11014" width="10.85546875" style="3" customWidth="1"/>
    <col min="11015" max="11015" width="11" style="3" customWidth="1"/>
    <col min="11016" max="11016" width="11.140625" style="3" customWidth="1"/>
    <col min="11017" max="11017" width="10.7109375" style="3" customWidth="1"/>
    <col min="11018" max="11264" width="9.140625" style="3"/>
    <col min="11265" max="11265" width="5.85546875" style="3" customWidth="1"/>
    <col min="11266" max="11266" width="6.140625" style="3" customWidth="1"/>
    <col min="11267" max="11267" width="11.42578125" style="3" customWidth="1"/>
    <col min="11268" max="11268" width="15.85546875" style="3" customWidth="1"/>
    <col min="11269" max="11269" width="11.28515625" style="3" customWidth="1"/>
    <col min="11270" max="11270" width="10.85546875" style="3" customWidth="1"/>
    <col min="11271" max="11271" width="11" style="3" customWidth="1"/>
    <col min="11272" max="11272" width="11.140625" style="3" customWidth="1"/>
    <col min="11273" max="11273" width="10.7109375" style="3" customWidth="1"/>
    <col min="11274" max="11520" width="9.140625" style="3"/>
    <col min="11521" max="11521" width="5.85546875" style="3" customWidth="1"/>
    <col min="11522" max="11522" width="6.140625" style="3" customWidth="1"/>
    <col min="11523" max="11523" width="11.42578125" style="3" customWidth="1"/>
    <col min="11524" max="11524" width="15.85546875" style="3" customWidth="1"/>
    <col min="11525" max="11525" width="11.28515625" style="3" customWidth="1"/>
    <col min="11526" max="11526" width="10.85546875" style="3" customWidth="1"/>
    <col min="11527" max="11527" width="11" style="3" customWidth="1"/>
    <col min="11528" max="11528" width="11.140625" style="3" customWidth="1"/>
    <col min="11529" max="11529" width="10.7109375" style="3" customWidth="1"/>
    <col min="11530" max="11776" width="9.140625" style="3"/>
    <col min="11777" max="11777" width="5.85546875" style="3" customWidth="1"/>
    <col min="11778" max="11778" width="6.140625" style="3" customWidth="1"/>
    <col min="11779" max="11779" width="11.42578125" style="3" customWidth="1"/>
    <col min="11780" max="11780" width="15.85546875" style="3" customWidth="1"/>
    <col min="11781" max="11781" width="11.28515625" style="3" customWidth="1"/>
    <col min="11782" max="11782" width="10.85546875" style="3" customWidth="1"/>
    <col min="11783" max="11783" width="11" style="3" customWidth="1"/>
    <col min="11784" max="11784" width="11.140625" style="3" customWidth="1"/>
    <col min="11785" max="11785" width="10.7109375" style="3" customWidth="1"/>
    <col min="11786" max="12032" width="9.140625" style="3"/>
    <col min="12033" max="12033" width="5.85546875" style="3" customWidth="1"/>
    <col min="12034" max="12034" width="6.140625" style="3" customWidth="1"/>
    <col min="12035" max="12035" width="11.42578125" style="3" customWidth="1"/>
    <col min="12036" max="12036" width="15.85546875" style="3" customWidth="1"/>
    <col min="12037" max="12037" width="11.28515625" style="3" customWidth="1"/>
    <col min="12038" max="12038" width="10.85546875" style="3" customWidth="1"/>
    <col min="12039" max="12039" width="11" style="3" customWidth="1"/>
    <col min="12040" max="12040" width="11.140625" style="3" customWidth="1"/>
    <col min="12041" max="12041" width="10.7109375" style="3" customWidth="1"/>
    <col min="12042" max="12288" width="9.140625" style="3"/>
    <col min="12289" max="12289" width="5.85546875" style="3" customWidth="1"/>
    <col min="12290" max="12290" width="6.140625" style="3" customWidth="1"/>
    <col min="12291" max="12291" width="11.42578125" style="3" customWidth="1"/>
    <col min="12292" max="12292" width="15.85546875" style="3" customWidth="1"/>
    <col min="12293" max="12293" width="11.28515625" style="3" customWidth="1"/>
    <col min="12294" max="12294" width="10.85546875" style="3" customWidth="1"/>
    <col min="12295" max="12295" width="11" style="3" customWidth="1"/>
    <col min="12296" max="12296" width="11.140625" style="3" customWidth="1"/>
    <col min="12297" max="12297" width="10.7109375" style="3" customWidth="1"/>
    <col min="12298" max="12544" width="9.140625" style="3"/>
    <col min="12545" max="12545" width="5.85546875" style="3" customWidth="1"/>
    <col min="12546" max="12546" width="6.140625" style="3" customWidth="1"/>
    <col min="12547" max="12547" width="11.42578125" style="3" customWidth="1"/>
    <col min="12548" max="12548" width="15.85546875" style="3" customWidth="1"/>
    <col min="12549" max="12549" width="11.28515625" style="3" customWidth="1"/>
    <col min="12550" max="12550" width="10.85546875" style="3" customWidth="1"/>
    <col min="12551" max="12551" width="11" style="3" customWidth="1"/>
    <col min="12552" max="12552" width="11.140625" style="3" customWidth="1"/>
    <col min="12553" max="12553" width="10.7109375" style="3" customWidth="1"/>
    <col min="12554" max="12800" width="9.140625" style="3"/>
    <col min="12801" max="12801" width="5.85546875" style="3" customWidth="1"/>
    <col min="12802" max="12802" width="6.140625" style="3" customWidth="1"/>
    <col min="12803" max="12803" width="11.42578125" style="3" customWidth="1"/>
    <col min="12804" max="12804" width="15.85546875" style="3" customWidth="1"/>
    <col min="12805" max="12805" width="11.28515625" style="3" customWidth="1"/>
    <col min="12806" max="12806" width="10.85546875" style="3" customWidth="1"/>
    <col min="12807" max="12807" width="11" style="3" customWidth="1"/>
    <col min="12808" max="12808" width="11.140625" style="3" customWidth="1"/>
    <col min="12809" max="12809" width="10.7109375" style="3" customWidth="1"/>
    <col min="12810" max="13056" width="9.140625" style="3"/>
    <col min="13057" max="13057" width="5.85546875" style="3" customWidth="1"/>
    <col min="13058" max="13058" width="6.140625" style="3" customWidth="1"/>
    <col min="13059" max="13059" width="11.42578125" style="3" customWidth="1"/>
    <col min="13060" max="13060" width="15.85546875" style="3" customWidth="1"/>
    <col min="13061" max="13061" width="11.28515625" style="3" customWidth="1"/>
    <col min="13062" max="13062" width="10.85546875" style="3" customWidth="1"/>
    <col min="13063" max="13063" width="11" style="3" customWidth="1"/>
    <col min="13064" max="13064" width="11.140625" style="3" customWidth="1"/>
    <col min="13065" max="13065" width="10.7109375" style="3" customWidth="1"/>
    <col min="13066" max="13312" width="9.140625" style="3"/>
    <col min="13313" max="13313" width="5.85546875" style="3" customWidth="1"/>
    <col min="13314" max="13314" width="6.140625" style="3" customWidth="1"/>
    <col min="13315" max="13315" width="11.42578125" style="3" customWidth="1"/>
    <col min="13316" max="13316" width="15.85546875" style="3" customWidth="1"/>
    <col min="13317" max="13317" width="11.28515625" style="3" customWidth="1"/>
    <col min="13318" max="13318" width="10.85546875" style="3" customWidth="1"/>
    <col min="13319" max="13319" width="11" style="3" customWidth="1"/>
    <col min="13320" max="13320" width="11.140625" style="3" customWidth="1"/>
    <col min="13321" max="13321" width="10.7109375" style="3" customWidth="1"/>
    <col min="13322" max="13568" width="9.140625" style="3"/>
    <col min="13569" max="13569" width="5.85546875" style="3" customWidth="1"/>
    <col min="13570" max="13570" width="6.140625" style="3" customWidth="1"/>
    <col min="13571" max="13571" width="11.42578125" style="3" customWidth="1"/>
    <col min="13572" max="13572" width="15.85546875" style="3" customWidth="1"/>
    <col min="13573" max="13573" width="11.28515625" style="3" customWidth="1"/>
    <col min="13574" max="13574" width="10.85546875" style="3" customWidth="1"/>
    <col min="13575" max="13575" width="11" style="3" customWidth="1"/>
    <col min="13576" max="13576" width="11.140625" style="3" customWidth="1"/>
    <col min="13577" max="13577" width="10.7109375" style="3" customWidth="1"/>
    <col min="13578" max="13824" width="9.140625" style="3"/>
    <col min="13825" max="13825" width="5.85546875" style="3" customWidth="1"/>
    <col min="13826" max="13826" width="6.140625" style="3" customWidth="1"/>
    <col min="13827" max="13827" width="11.42578125" style="3" customWidth="1"/>
    <col min="13828" max="13828" width="15.85546875" style="3" customWidth="1"/>
    <col min="13829" max="13829" width="11.28515625" style="3" customWidth="1"/>
    <col min="13830" max="13830" width="10.85546875" style="3" customWidth="1"/>
    <col min="13831" max="13831" width="11" style="3" customWidth="1"/>
    <col min="13832" max="13832" width="11.140625" style="3" customWidth="1"/>
    <col min="13833" max="13833" width="10.7109375" style="3" customWidth="1"/>
    <col min="13834" max="14080" width="9.140625" style="3"/>
    <col min="14081" max="14081" width="5.85546875" style="3" customWidth="1"/>
    <col min="14082" max="14082" width="6.140625" style="3" customWidth="1"/>
    <col min="14083" max="14083" width="11.42578125" style="3" customWidth="1"/>
    <col min="14084" max="14084" width="15.85546875" style="3" customWidth="1"/>
    <col min="14085" max="14085" width="11.28515625" style="3" customWidth="1"/>
    <col min="14086" max="14086" width="10.85546875" style="3" customWidth="1"/>
    <col min="14087" max="14087" width="11" style="3" customWidth="1"/>
    <col min="14088" max="14088" width="11.140625" style="3" customWidth="1"/>
    <col min="14089" max="14089" width="10.7109375" style="3" customWidth="1"/>
    <col min="14090" max="14336" width="9.140625" style="3"/>
    <col min="14337" max="14337" width="5.85546875" style="3" customWidth="1"/>
    <col min="14338" max="14338" width="6.140625" style="3" customWidth="1"/>
    <col min="14339" max="14339" width="11.42578125" style="3" customWidth="1"/>
    <col min="14340" max="14340" width="15.85546875" style="3" customWidth="1"/>
    <col min="14341" max="14341" width="11.28515625" style="3" customWidth="1"/>
    <col min="14342" max="14342" width="10.85546875" style="3" customWidth="1"/>
    <col min="14343" max="14343" width="11" style="3" customWidth="1"/>
    <col min="14344" max="14344" width="11.140625" style="3" customWidth="1"/>
    <col min="14345" max="14345" width="10.7109375" style="3" customWidth="1"/>
    <col min="14346" max="14592" width="9.140625" style="3"/>
    <col min="14593" max="14593" width="5.85546875" style="3" customWidth="1"/>
    <col min="14594" max="14594" width="6.140625" style="3" customWidth="1"/>
    <col min="14595" max="14595" width="11.42578125" style="3" customWidth="1"/>
    <col min="14596" max="14596" width="15.85546875" style="3" customWidth="1"/>
    <col min="14597" max="14597" width="11.28515625" style="3" customWidth="1"/>
    <col min="14598" max="14598" width="10.85546875" style="3" customWidth="1"/>
    <col min="14599" max="14599" width="11" style="3" customWidth="1"/>
    <col min="14600" max="14600" width="11.140625" style="3" customWidth="1"/>
    <col min="14601" max="14601" width="10.7109375" style="3" customWidth="1"/>
    <col min="14602" max="14848" width="9.140625" style="3"/>
    <col min="14849" max="14849" width="5.85546875" style="3" customWidth="1"/>
    <col min="14850" max="14850" width="6.140625" style="3" customWidth="1"/>
    <col min="14851" max="14851" width="11.42578125" style="3" customWidth="1"/>
    <col min="14852" max="14852" width="15.85546875" style="3" customWidth="1"/>
    <col min="14853" max="14853" width="11.28515625" style="3" customWidth="1"/>
    <col min="14854" max="14854" width="10.85546875" style="3" customWidth="1"/>
    <col min="14855" max="14855" width="11" style="3" customWidth="1"/>
    <col min="14856" max="14856" width="11.140625" style="3" customWidth="1"/>
    <col min="14857" max="14857" width="10.7109375" style="3" customWidth="1"/>
    <col min="14858" max="15104" width="9.140625" style="3"/>
    <col min="15105" max="15105" width="5.85546875" style="3" customWidth="1"/>
    <col min="15106" max="15106" width="6.140625" style="3" customWidth="1"/>
    <col min="15107" max="15107" width="11.42578125" style="3" customWidth="1"/>
    <col min="15108" max="15108" width="15.85546875" style="3" customWidth="1"/>
    <col min="15109" max="15109" width="11.28515625" style="3" customWidth="1"/>
    <col min="15110" max="15110" width="10.85546875" style="3" customWidth="1"/>
    <col min="15111" max="15111" width="11" style="3" customWidth="1"/>
    <col min="15112" max="15112" width="11.140625" style="3" customWidth="1"/>
    <col min="15113" max="15113" width="10.7109375" style="3" customWidth="1"/>
    <col min="15114" max="15360" width="9.140625" style="3"/>
    <col min="15361" max="15361" width="5.85546875" style="3" customWidth="1"/>
    <col min="15362" max="15362" width="6.140625" style="3" customWidth="1"/>
    <col min="15363" max="15363" width="11.42578125" style="3" customWidth="1"/>
    <col min="15364" max="15364" width="15.85546875" style="3" customWidth="1"/>
    <col min="15365" max="15365" width="11.28515625" style="3" customWidth="1"/>
    <col min="15366" max="15366" width="10.85546875" style="3" customWidth="1"/>
    <col min="15367" max="15367" width="11" style="3" customWidth="1"/>
    <col min="15368" max="15368" width="11.140625" style="3" customWidth="1"/>
    <col min="15369" max="15369" width="10.7109375" style="3" customWidth="1"/>
    <col min="15370" max="15616" width="9.140625" style="3"/>
    <col min="15617" max="15617" width="5.85546875" style="3" customWidth="1"/>
    <col min="15618" max="15618" width="6.140625" style="3" customWidth="1"/>
    <col min="15619" max="15619" width="11.42578125" style="3" customWidth="1"/>
    <col min="15620" max="15620" width="15.85546875" style="3" customWidth="1"/>
    <col min="15621" max="15621" width="11.28515625" style="3" customWidth="1"/>
    <col min="15622" max="15622" width="10.85546875" style="3" customWidth="1"/>
    <col min="15623" max="15623" width="11" style="3" customWidth="1"/>
    <col min="15624" max="15624" width="11.140625" style="3" customWidth="1"/>
    <col min="15625" max="15625" width="10.7109375" style="3" customWidth="1"/>
    <col min="15626" max="15872" width="9.140625" style="3"/>
    <col min="15873" max="15873" width="5.85546875" style="3" customWidth="1"/>
    <col min="15874" max="15874" width="6.140625" style="3" customWidth="1"/>
    <col min="15875" max="15875" width="11.42578125" style="3" customWidth="1"/>
    <col min="15876" max="15876" width="15.85546875" style="3" customWidth="1"/>
    <col min="15877" max="15877" width="11.28515625" style="3" customWidth="1"/>
    <col min="15878" max="15878" width="10.85546875" style="3" customWidth="1"/>
    <col min="15879" max="15879" width="11" style="3" customWidth="1"/>
    <col min="15880" max="15880" width="11.140625" style="3" customWidth="1"/>
    <col min="15881" max="15881" width="10.7109375" style="3" customWidth="1"/>
    <col min="15882" max="16128" width="9.140625" style="3"/>
    <col min="16129" max="16129" width="5.85546875" style="3" customWidth="1"/>
    <col min="16130" max="16130" width="6.140625" style="3" customWidth="1"/>
    <col min="16131" max="16131" width="11.42578125" style="3" customWidth="1"/>
    <col min="16132" max="16132" width="15.85546875" style="3" customWidth="1"/>
    <col min="16133" max="16133" width="11.28515625" style="3" customWidth="1"/>
    <col min="16134" max="16134" width="10.85546875" style="3" customWidth="1"/>
    <col min="16135" max="16135" width="11" style="3" customWidth="1"/>
    <col min="16136" max="16136" width="11.140625" style="3" customWidth="1"/>
    <col min="16137" max="16137" width="10.7109375" style="3" customWidth="1"/>
    <col min="16138" max="16384" width="9.140625" style="3"/>
  </cols>
  <sheetData>
    <row r="1" spans="1:256" ht="13.5" thickTop="1" x14ac:dyDescent="0.2">
      <c r="A1" s="220" t="s">
        <v>48</v>
      </c>
      <c r="B1" s="221"/>
      <c r="C1" s="95" t="str">
        <f>CONCATENATE(cislostavby," ",nazevstavby)</f>
        <v>01 Otrokovice - Freetime zóna Trávníky - parkour</v>
      </c>
      <c r="D1" s="96"/>
      <c r="E1" s="97"/>
      <c r="F1" s="96"/>
      <c r="G1" s="98" t="s">
        <v>49</v>
      </c>
      <c r="H1" s="99">
        <v>1</v>
      </c>
      <c r="I1" s="100"/>
    </row>
    <row r="2" spans="1:256" ht="13.5" thickBot="1" x14ac:dyDescent="0.25">
      <c r="A2" s="222" t="s">
        <v>50</v>
      </c>
      <c r="B2" s="223"/>
      <c r="C2" s="101" t="str">
        <f>CONCATENATE(cisloobjektu," ",nazevobjektu)</f>
        <v>SO 02 Mobiliář - parkourové prvky</v>
      </c>
      <c r="D2" s="102"/>
      <c r="E2" s="103"/>
      <c r="F2" s="102"/>
      <c r="G2" s="224" t="s">
        <v>201</v>
      </c>
      <c r="H2" s="225"/>
      <c r="I2" s="226"/>
    </row>
    <row r="3" spans="1:256" ht="13.5" thickTop="1" x14ac:dyDescent="0.2">
      <c r="F3" s="35"/>
    </row>
    <row r="4" spans="1:256" ht="19.5" customHeight="1" x14ac:dyDescent="0.25">
      <c r="A4" s="104" t="s">
        <v>51</v>
      </c>
      <c r="B4" s="105"/>
      <c r="C4" s="105"/>
      <c r="D4" s="105"/>
      <c r="E4" s="106"/>
      <c r="F4" s="105"/>
      <c r="G4" s="105"/>
      <c r="H4" s="105"/>
      <c r="I4" s="105"/>
    </row>
    <row r="5" spans="1:256" ht="13.5" thickBot="1" x14ac:dyDescent="0.25"/>
    <row r="6" spans="1:256" s="35" customFormat="1" ht="13.5" thickBot="1" x14ac:dyDescent="0.25">
      <c r="A6" s="107"/>
      <c r="B6" s="108" t="s">
        <v>52</v>
      </c>
      <c r="C6" s="108"/>
      <c r="D6" s="109"/>
      <c r="E6" s="110" t="s">
        <v>53</v>
      </c>
      <c r="F6" s="111" t="s">
        <v>54</v>
      </c>
      <c r="G6" s="111" t="s">
        <v>55</v>
      </c>
      <c r="H6" s="111" t="s">
        <v>56</v>
      </c>
      <c r="I6" s="112" t="s">
        <v>30</v>
      </c>
    </row>
    <row r="7" spans="1:256" s="35" customFormat="1" x14ac:dyDescent="0.2">
      <c r="A7" s="204" t="str">
        <f>Položky!B7</f>
        <v>1</v>
      </c>
      <c r="B7" s="113" t="str">
        <f>Položky!C7</f>
        <v>Zemní práce</v>
      </c>
      <c r="D7" s="114"/>
      <c r="E7" s="205">
        <f>Položky!BC28</f>
        <v>0</v>
      </c>
      <c r="F7" s="206">
        <f>Položky!BD28</f>
        <v>0</v>
      </c>
      <c r="G7" s="206">
        <f>Položky!BE28</f>
        <v>0</v>
      </c>
      <c r="H7" s="206">
        <f>Položky!BF28</f>
        <v>0</v>
      </c>
      <c r="I7" s="207">
        <f>Položky!BG28</f>
        <v>0</v>
      </c>
    </row>
    <row r="8" spans="1:256" s="35" customFormat="1" x14ac:dyDescent="0.2">
      <c r="A8" s="204" t="str">
        <f>Položky!B29</f>
        <v>2</v>
      </c>
      <c r="B8" s="113" t="str">
        <f>Položky!C29</f>
        <v>Základy a zvláštní zakládání</v>
      </c>
      <c r="D8" s="114"/>
      <c r="E8" s="205">
        <f>Položky!BC73</f>
        <v>0</v>
      </c>
      <c r="F8" s="206">
        <f>Položky!BD73</f>
        <v>0</v>
      </c>
      <c r="G8" s="206">
        <f>Položky!BE73</f>
        <v>0</v>
      </c>
      <c r="H8" s="206">
        <f>Položky!BF73</f>
        <v>0</v>
      </c>
      <c r="I8" s="207">
        <f>Položky!BG73</f>
        <v>0</v>
      </c>
    </row>
    <row r="9" spans="1:256" s="35" customFormat="1" x14ac:dyDescent="0.2">
      <c r="A9" s="204" t="str">
        <f>Položky!B74</f>
        <v>95</v>
      </c>
      <c r="B9" s="113" t="str">
        <f>Položky!C74</f>
        <v>Dokončovací konstrukce na pozemních stavbách</v>
      </c>
      <c r="D9" s="114"/>
      <c r="E9" s="205">
        <f>Položky!BC92</f>
        <v>0</v>
      </c>
      <c r="F9" s="206">
        <f>Položky!BD92</f>
        <v>0</v>
      </c>
      <c r="G9" s="206">
        <f>Položky!BE92</f>
        <v>0</v>
      </c>
      <c r="H9" s="206">
        <f>Položky!BF92</f>
        <v>0</v>
      </c>
      <c r="I9" s="207">
        <f>Položky!BG92</f>
        <v>0</v>
      </c>
    </row>
    <row r="10" spans="1:256" s="35" customFormat="1" ht="13.5" thickBot="1" x14ac:dyDescent="0.25">
      <c r="A10" s="204" t="str">
        <f>Položky!B93</f>
        <v>99</v>
      </c>
      <c r="B10" s="113" t="str">
        <f>Položky!C93</f>
        <v>Staveništní přesun hmot</v>
      </c>
      <c r="D10" s="114"/>
      <c r="E10" s="205">
        <f>Položky!BC95</f>
        <v>0</v>
      </c>
      <c r="F10" s="206">
        <f>Položky!BD95</f>
        <v>0</v>
      </c>
      <c r="G10" s="206">
        <f>Položky!BE95</f>
        <v>0</v>
      </c>
      <c r="H10" s="206">
        <f>Položky!BF95</f>
        <v>0</v>
      </c>
      <c r="I10" s="207">
        <f>Položky!BG95</f>
        <v>0</v>
      </c>
    </row>
    <row r="11" spans="1:256" ht="13.5" thickBot="1" x14ac:dyDescent="0.25">
      <c r="A11" s="115"/>
      <c r="B11" s="116" t="s">
        <v>57</v>
      </c>
      <c r="C11" s="116"/>
      <c r="D11" s="117"/>
      <c r="E11" s="118">
        <f>SUM(E7:E10)</f>
        <v>0</v>
      </c>
      <c r="F11" s="119">
        <f>SUM(F7:F10)</f>
        <v>0</v>
      </c>
      <c r="G11" s="119">
        <f>SUM(G7:G10)</f>
        <v>0</v>
      </c>
      <c r="H11" s="119">
        <f>SUM(H7:H10)</f>
        <v>0</v>
      </c>
      <c r="I11" s="120">
        <f>SUM(I7:I10)</f>
        <v>0</v>
      </c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  <c r="BM11" s="121"/>
      <c r="BN11" s="121"/>
      <c r="BO11" s="121"/>
      <c r="BP11" s="121"/>
      <c r="BQ11" s="121"/>
      <c r="BR11" s="121"/>
      <c r="BS11" s="121"/>
      <c r="BT11" s="121"/>
      <c r="BU11" s="121"/>
      <c r="BV11" s="121"/>
      <c r="BW11" s="121"/>
      <c r="BX11" s="121"/>
      <c r="BY11" s="121"/>
      <c r="BZ11" s="121"/>
      <c r="CA11" s="121"/>
      <c r="CB11" s="121"/>
      <c r="CC11" s="121"/>
      <c r="CD11" s="121"/>
      <c r="CE11" s="121"/>
      <c r="CF11" s="121"/>
      <c r="CG11" s="121"/>
      <c r="CH11" s="121"/>
      <c r="CI11" s="121"/>
      <c r="CJ11" s="121"/>
      <c r="CK11" s="121"/>
      <c r="CL11" s="121"/>
      <c r="CM11" s="121"/>
      <c r="CN11" s="121"/>
      <c r="CO11" s="121"/>
      <c r="CP11" s="121"/>
      <c r="CQ11" s="121"/>
      <c r="CR11" s="121"/>
      <c r="CS11" s="121"/>
      <c r="CT11" s="121"/>
      <c r="CU11" s="121"/>
      <c r="CV11" s="121"/>
      <c r="CW11" s="121"/>
      <c r="CX11" s="121"/>
      <c r="CY11" s="121"/>
      <c r="CZ11" s="121"/>
      <c r="DA11" s="121"/>
      <c r="DB11" s="121"/>
      <c r="DC11" s="121"/>
      <c r="DD11" s="121"/>
      <c r="DE11" s="121"/>
      <c r="DF11" s="121"/>
      <c r="DG11" s="121"/>
      <c r="DH11" s="121"/>
      <c r="DI11" s="121"/>
      <c r="DJ11" s="121"/>
      <c r="DK11" s="121"/>
      <c r="DL11" s="121"/>
      <c r="DM11" s="121"/>
      <c r="DN11" s="121"/>
      <c r="DO11" s="121"/>
      <c r="DP11" s="121"/>
      <c r="DQ11" s="121"/>
      <c r="DR11" s="121"/>
      <c r="DS11" s="121"/>
      <c r="DT11" s="121"/>
      <c r="DU11" s="121"/>
      <c r="DV11" s="121"/>
      <c r="DW11" s="121"/>
      <c r="DX11" s="121"/>
      <c r="DY11" s="121"/>
      <c r="DZ11" s="121"/>
      <c r="EA11" s="121"/>
      <c r="EB11" s="121"/>
      <c r="EC11" s="121"/>
      <c r="ED11" s="121"/>
      <c r="EE11" s="121"/>
      <c r="EF11" s="121"/>
      <c r="EG11" s="121"/>
      <c r="EH11" s="121"/>
      <c r="EI11" s="121"/>
      <c r="EJ11" s="121"/>
      <c r="EK11" s="121"/>
      <c r="EL11" s="121"/>
      <c r="EM11" s="121"/>
      <c r="EN11" s="121"/>
      <c r="EO11" s="121"/>
      <c r="EP11" s="121"/>
      <c r="EQ11" s="121"/>
      <c r="ER11" s="121"/>
      <c r="ES11" s="121"/>
      <c r="ET11" s="121"/>
      <c r="EU11" s="121"/>
      <c r="EV11" s="121"/>
      <c r="EW11" s="121"/>
      <c r="EX11" s="121"/>
      <c r="EY11" s="121"/>
      <c r="EZ11" s="121"/>
      <c r="FA11" s="121"/>
      <c r="FB11" s="121"/>
      <c r="FC11" s="121"/>
      <c r="FD11" s="121"/>
      <c r="FE11" s="121"/>
      <c r="FF11" s="121"/>
      <c r="FG11" s="121"/>
      <c r="FH11" s="121"/>
      <c r="FI11" s="121"/>
      <c r="FJ11" s="121"/>
      <c r="FK11" s="121"/>
      <c r="FL11" s="121"/>
      <c r="FM11" s="121"/>
      <c r="FN11" s="121"/>
      <c r="FO11" s="121"/>
      <c r="FP11" s="121"/>
      <c r="FQ11" s="121"/>
      <c r="FR11" s="121"/>
      <c r="FS11" s="121"/>
      <c r="FT11" s="121"/>
      <c r="FU11" s="121"/>
      <c r="FV11" s="121"/>
      <c r="FW11" s="121"/>
      <c r="FX11" s="121"/>
      <c r="FY11" s="121"/>
      <c r="FZ11" s="121"/>
      <c r="GA11" s="121"/>
      <c r="GB11" s="121"/>
      <c r="GC11" s="121"/>
      <c r="GD11" s="121"/>
      <c r="GE11" s="121"/>
      <c r="GF11" s="121"/>
      <c r="GG11" s="121"/>
      <c r="GH11" s="121"/>
      <c r="GI11" s="121"/>
      <c r="GJ11" s="121"/>
      <c r="GK11" s="121"/>
      <c r="GL11" s="121"/>
      <c r="GM11" s="121"/>
      <c r="GN11" s="121"/>
      <c r="GO11" s="121"/>
      <c r="GP11" s="121"/>
      <c r="GQ11" s="121"/>
      <c r="GR11" s="121"/>
      <c r="GS11" s="121"/>
      <c r="GT11" s="121"/>
      <c r="GU11" s="121"/>
      <c r="GV11" s="121"/>
      <c r="GW11" s="121"/>
      <c r="GX11" s="121"/>
      <c r="GY11" s="121"/>
      <c r="GZ11" s="121"/>
      <c r="HA11" s="121"/>
      <c r="HB11" s="121"/>
      <c r="HC11" s="121"/>
      <c r="HD11" s="121"/>
      <c r="HE11" s="121"/>
      <c r="HF11" s="121"/>
      <c r="HG11" s="121"/>
      <c r="HH11" s="121"/>
      <c r="HI11" s="121"/>
      <c r="HJ11" s="121"/>
      <c r="HK11" s="121"/>
      <c r="HL11" s="121"/>
      <c r="HM11" s="121"/>
      <c r="HN11" s="121"/>
      <c r="HO11" s="121"/>
      <c r="HP11" s="121"/>
      <c r="HQ11" s="121"/>
      <c r="HR11" s="121"/>
      <c r="HS11" s="121"/>
      <c r="HT11" s="121"/>
      <c r="HU11" s="121"/>
      <c r="HV11" s="121"/>
      <c r="HW11" s="121"/>
      <c r="HX11" s="121"/>
      <c r="HY11" s="121"/>
      <c r="HZ11" s="121"/>
      <c r="IA11" s="121"/>
      <c r="IB11" s="121"/>
      <c r="IC11" s="121"/>
      <c r="ID11" s="121"/>
      <c r="IE11" s="121"/>
      <c r="IF11" s="121"/>
      <c r="IG11" s="121"/>
      <c r="IH11" s="121"/>
      <c r="II11" s="121"/>
      <c r="IJ11" s="121"/>
      <c r="IK11" s="121"/>
      <c r="IL11" s="121"/>
      <c r="IM11" s="121"/>
      <c r="IN11" s="121"/>
      <c r="IO11" s="121"/>
      <c r="IP11" s="121"/>
      <c r="IQ11" s="121"/>
      <c r="IR11" s="121"/>
      <c r="IS11" s="121"/>
      <c r="IT11" s="121"/>
      <c r="IU11" s="121"/>
      <c r="IV11" s="121"/>
    </row>
    <row r="12" spans="1:256" x14ac:dyDescent="0.2">
      <c r="A12" s="35"/>
      <c r="B12" s="35"/>
      <c r="C12" s="35"/>
      <c r="D12" s="35"/>
      <c r="E12" s="35"/>
      <c r="F12" s="35"/>
      <c r="G12" s="35"/>
      <c r="H12" s="35"/>
      <c r="I12" s="35"/>
    </row>
    <row r="13" spans="1:256" ht="18" x14ac:dyDescent="0.25">
      <c r="A13" s="105" t="s">
        <v>58</v>
      </c>
      <c r="B13" s="105"/>
      <c r="C13" s="105"/>
      <c r="D13" s="105"/>
      <c r="E13" s="105"/>
      <c r="F13" s="105"/>
      <c r="G13" s="122"/>
      <c r="H13" s="105"/>
      <c r="I13" s="105"/>
      <c r="BA13" s="41"/>
      <c r="BB13" s="41"/>
      <c r="BC13" s="41"/>
      <c r="BD13" s="41"/>
      <c r="BE13" s="41"/>
    </row>
    <row r="14" spans="1:256" ht="13.5" thickBot="1" x14ac:dyDescent="0.25"/>
    <row r="15" spans="1:256" x14ac:dyDescent="0.2">
      <c r="A15" s="70" t="s">
        <v>59</v>
      </c>
      <c r="B15" s="71"/>
      <c r="C15" s="71"/>
      <c r="D15" s="123"/>
      <c r="E15" s="124" t="s">
        <v>60</v>
      </c>
      <c r="F15" s="125" t="s">
        <v>61</v>
      </c>
      <c r="G15" s="126" t="s">
        <v>62</v>
      </c>
      <c r="H15" s="127"/>
      <c r="I15" s="128" t="s">
        <v>60</v>
      </c>
    </row>
    <row r="16" spans="1:256" x14ac:dyDescent="0.2">
      <c r="A16" s="64"/>
      <c r="B16" s="55"/>
      <c r="C16" s="55"/>
      <c r="D16" s="129"/>
      <c r="E16" s="130"/>
      <c r="F16" s="131"/>
      <c r="G16" s="132">
        <f>CHOOSE(BA16+1,HSV+PSV,HSV+PSV+Mont,HSV+PSV+Dodavka+Mont,HSV,PSV,Mont,Dodavka,Mont+Dodavka,0)</f>
        <v>0</v>
      </c>
      <c r="H16" s="133"/>
      <c r="I16" s="134">
        <f>E16+F16*G16/100</f>
        <v>0</v>
      </c>
      <c r="BA16" s="3">
        <v>8</v>
      </c>
    </row>
    <row r="17" spans="1:9" ht="13.5" thickBot="1" x14ac:dyDescent="0.25">
      <c r="A17" s="135"/>
      <c r="B17" s="136" t="s">
        <v>63</v>
      </c>
      <c r="C17" s="137"/>
      <c r="D17" s="138"/>
      <c r="E17" s="139"/>
      <c r="F17" s="140"/>
      <c r="G17" s="140"/>
      <c r="H17" s="227">
        <f>SUM(H16:H16)</f>
        <v>0</v>
      </c>
      <c r="I17" s="228"/>
    </row>
    <row r="19" spans="1:9" x14ac:dyDescent="0.2">
      <c r="B19" s="121"/>
      <c r="F19" s="141"/>
      <c r="G19" s="142"/>
      <c r="H19" s="142"/>
      <c r="I19" s="143"/>
    </row>
    <row r="20" spans="1:9" x14ac:dyDescent="0.2">
      <c r="F20" s="141"/>
      <c r="G20" s="142"/>
      <c r="H20" s="142"/>
      <c r="I20" s="143"/>
    </row>
    <row r="21" spans="1:9" x14ac:dyDescent="0.2">
      <c r="F21" s="141"/>
      <c r="G21" s="142"/>
      <c r="H21" s="142"/>
      <c r="I21" s="143"/>
    </row>
    <row r="22" spans="1:9" x14ac:dyDescent="0.2">
      <c r="F22" s="141"/>
      <c r="G22" s="142"/>
      <c r="H22" s="142"/>
      <c r="I22" s="143"/>
    </row>
    <row r="23" spans="1:9" x14ac:dyDescent="0.2">
      <c r="F23" s="141"/>
      <c r="G23" s="142"/>
      <c r="H23" s="142"/>
      <c r="I23" s="143"/>
    </row>
    <row r="24" spans="1:9" x14ac:dyDescent="0.2">
      <c r="F24" s="141"/>
      <c r="G24" s="142"/>
      <c r="H24" s="142"/>
      <c r="I24" s="143"/>
    </row>
    <row r="25" spans="1:9" x14ac:dyDescent="0.2">
      <c r="F25" s="141"/>
      <c r="G25" s="142"/>
      <c r="H25" s="142"/>
      <c r="I25" s="143"/>
    </row>
    <row r="26" spans="1:9" x14ac:dyDescent="0.2">
      <c r="F26" s="141"/>
      <c r="G26" s="142"/>
      <c r="H26" s="142"/>
      <c r="I26" s="143"/>
    </row>
    <row r="27" spans="1:9" x14ac:dyDescent="0.2">
      <c r="F27" s="141"/>
      <c r="G27" s="142"/>
      <c r="H27" s="142"/>
      <c r="I27" s="143"/>
    </row>
    <row r="28" spans="1:9" x14ac:dyDescent="0.2">
      <c r="F28" s="141"/>
      <c r="G28" s="142"/>
      <c r="H28" s="142"/>
      <c r="I28" s="143"/>
    </row>
    <row r="29" spans="1:9" x14ac:dyDescent="0.2">
      <c r="F29" s="141"/>
      <c r="G29" s="142"/>
      <c r="H29" s="142"/>
      <c r="I29" s="143"/>
    </row>
    <row r="30" spans="1:9" x14ac:dyDescent="0.2">
      <c r="F30" s="141"/>
      <c r="G30" s="142"/>
      <c r="H30" s="142"/>
      <c r="I30" s="143"/>
    </row>
    <row r="31" spans="1:9" x14ac:dyDescent="0.2">
      <c r="F31" s="141"/>
      <c r="G31" s="142"/>
      <c r="H31" s="142"/>
      <c r="I31" s="143"/>
    </row>
    <row r="32" spans="1:9" x14ac:dyDescent="0.2">
      <c r="F32" s="141"/>
      <c r="G32" s="142"/>
      <c r="H32" s="142"/>
      <c r="I32" s="143"/>
    </row>
    <row r="33" spans="6:9" x14ac:dyDescent="0.2">
      <c r="F33" s="141"/>
      <c r="G33" s="142"/>
      <c r="H33" s="142"/>
      <c r="I33" s="143"/>
    </row>
    <row r="34" spans="6:9" x14ac:dyDescent="0.2">
      <c r="F34" s="141"/>
      <c r="G34" s="142"/>
      <c r="H34" s="142"/>
      <c r="I34" s="143"/>
    </row>
    <row r="35" spans="6:9" x14ac:dyDescent="0.2">
      <c r="F35" s="141"/>
      <c r="G35" s="142"/>
      <c r="H35" s="142"/>
      <c r="I35" s="143"/>
    </row>
    <row r="36" spans="6:9" x14ac:dyDescent="0.2">
      <c r="F36" s="141"/>
      <c r="G36" s="142"/>
      <c r="H36" s="142"/>
      <c r="I36" s="143"/>
    </row>
    <row r="37" spans="6:9" x14ac:dyDescent="0.2">
      <c r="F37" s="141"/>
      <c r="G37" s="142"/>
      <c r="H37" s="142"/>
      <c r="I37" s="143"/>
    </row>
    <row r="38" spans="6:9" x14ac:dyDescent="0.2">
      <c r="F38" s="141"/>
      <c r="G38" s="142"/>
      <c r="H38" s="142"/>
      <c r="I38" s="143"/>
    </row>
    <row r="39" spans="6:9" x14ac:dyDescent="0.2">
      <c r="F39" s="141"/>
      <c r="G39" s="142"/>
      <c r="H39" s="142"/>
      <c r="I39" s="143"/>
    </row>
    <row r="40" spans="6:9" x14ac:dyDescent="0.2">
      <c r="F40" s="141"/>
      <c r="G40" s="142"/>
      <c r="H40" s="142"/>
      <c r="I40" s="143"/>
    </row>
    <row r="41" spans="6:9" x14ac:dyDescent="0.2">
      <c r="F41" s="141"/>
      <c r="G41" s="142"/>
      <c r="H41" s="142"/>
      <c r="I41" s="143"/>
    </row>
    <row r="42" spans="6:9" x14ac:dyDescent="0.2">
      <c r="F42" s="141"/>
      <c r="G42" s="142"/>
      <c r="H42" s="142"/>
      <c r="I42" s="143"/>
    </row>
    <row r="43" spans="6:9" x14ac:dyDescent="0.2">
      <c r="F43" s="141"/>
      <c r="G43" s="142"/>
      <c r="H43" s="142"/>
      <c r="I43" s="143"/>
    </row>
    <row r="44" spans="6:9" x14ac:dyDescent="0.2">
      <c r="F44" s="141"/>
      <c r="G44" s="142"/>
      <c r="H44" s="142"/>
      <c r="I44" s="143"/>
    </row>
    <row r="45" spans="6:9" x14ac:dyDescent="0.2">
      <c r="F45" s="141"/>
      <c r="G45" s="142"/>
      <c r="H45" s="142"/>
      <c r="I45" s="143"/>
    </row>
    <row r="46" spans="6:9" x14ac:dyDescent="0.2">
      <c r="F46" s="141"/>
      <c r="G46" s="142"/>
      <c r="H46" s="142"/>
      <c r="I46" s="143"/>
    </row>
    <row r="47" spans="6:9" x14ac:dyDescent="0.2">
      <c r="F47" s="141"/>
      <c r="G47" s="142"/>
      <c r="H47" s="142"/>
      <c r="I47" s="143"/>
    </row>
    <row r="48" spans="6:9" x14ac:dyDescent="0.2">
      <c r="F48" s="141"/>
      <c r="G48" s="142"/>
      <c r="H48" s="142"/>
      <c r="I48" s="143"/>
    </row>
    <row r="49" spans="6:9" x14ac:dyDescent="0.2">
      <c r="F49" s="141"/>
      <c r="G49" s="142"/>
      <c r="H49" s="142"/>
      <c r="I49" s="143"/>
    </row>
    <row r="50" spans="6:9" x14ac:dyDescent="0.2">
      <c r="F50" s="141"/>
      <c r="G50" s="142"/>
      <c r="H50" s="142"/>
      <c r="I50" s="143"/>
    </row>
    <row r="51" spans="6:9" x14ac:dyDescent="0.2">
      <c r="F51" s="141"/>
      <c r="G51" s="142"/>
      <c r="H51" s="142"/>
      <c r="I51" s="143"/>
    </row>
    <row r="52" spans="6:9" x14ac:dyDescent="0.2">
      <c r="F52" s="141"/>
      <c r="G52" s="142"/>
      <c r="H52" s="142"/>
      <c r="I52" s="143"/>
    </row>
    <row r="53" spans="6:9" x14ac:dyDescent="0.2">
      <c r="F53" s="141"/>
      <c r="G53" s="142"/>
      <c r="H53" s="142"/>
      <c r="I53" s="143"/>
    </row>
    <row r="54" spans="6:9" x14ac:dyDescent="0.2">
      <c r="F54" s="141"/>
      <c r="G54" s="142"/>
      <c r="H54" s="142"/>
      <c r="I54" s="143"/>
    </row>
    <row r="55" spans="6:9" x14ac:dyDescent="0.2">
      <c r="F55" s="141"/>
      <c r="G55" s="142"/>
      <c r="H55" s="142"/>
      <c r="I55" s="143"/>
    </row>
    <row r="56" spans="6:9" x14ac:dyDescent="0.2">
      <c r="F56" s="141"/>
      <c r="G56" s="142"/>
      <c r="H56" s="142"/>
      <c r="I56" s="143"/>
    </row>
    <row r="57" spans="6:9" x14ac:dyDescent="0.2">
      <c r="F57" s="141"/>
      <c r="G57" s="142"/>
      <c r="H57" s="142"/>
      <c r="I57" s="143"/>
    </row>
    <row r="58" spans="6:9" x14ac:dyDescent="0.2">
      <c r="F58" s="141"/>
      <c r="G58" s="142"/>
      <c r="H58" s="142"/>
      <c r="I58" s="143"/>
    </row>
    <row r="59" spans="6:9" x14ac:dyDescent="0.2">
      <c r="F59" s="141"/>
      <c r="G59" s="142"/>
      <c r="H59" s="142"/>
      <c r="I59" s="143"/>
    </row>
    <row r="60" spans="6:9" x14ac:dyDescent="0.2">
      <c r="F60" s="141"/>
      <c r="G60" s="142"/>
      <c r="H60" s="142"/>
      <c r="I60" s="143"/>
    </row>
    <row r="61" spans="6:9" x14ac:dyDescent="0.2">
      <c r="F61" s="141"/>
      <c r="G61" s="142"/>
      <c r="H61" s="142"/>
      <c r="I61" s="143"/>
    </row>
    <row r="62" spans="6:9" x14ac:dyDescent="0.2">
      <c r="F62" s="141"/>
      <c r="G62" s="142"/>
      <c r="H62" s="142"/>
      <c r="I62" s="143"/>
    </row>
    <row r="63" spans="6:9" x14ac:dyDescent="0.2">
      <c r="F63" s="141"/>
      <c r="G63" s="142"/>
      <c r="H63" s="142"/>
      <c r="I63" s="143"/>
    </row>
    <row r="64" spans="6:9" x14ac:dyDescent="0.2">
      <c r="F64" s="141"/>
      <c r="G64" s="142"/>
      <c r="H64" s="142"/>
      <c r="I64" s="143"/>
    </row>
    <row r="65" spans="6:9" x14ac:dyDescent="0.2">
      <c r="F65" s="141"/>
      <c r="G65" s="142"/>
      <c r="H65" s="142"/>
      <c r="I65" s="143"/>
    </row>
    <row r="66" spans="6:9" x14ac:dyDescent="0.2">
      <c r="F66" s="141"/>
      <c r="G66" s="142"/>
      <c r="H66" s="142"/>
      <c r="I66" s="143"/>
    </row>
    <row r="67" spans="6:9" x14ac:dyDescent="0.2">
      <c r="F67" s="141"/>
      <c r="G67" s="142"/>
      <c r="H67" s="142"/>
      <c r="I67" s="143"/>
    </row>
    <row r="68" spans="6:9" x14ac:dyDescent="0.2">
      <c r="F68" s="141"/>
      <c r="G68" s="142"/>
      <c r="H68" s="142"/>
      <c r="I68" s="143"/>
    </row>
  </sheetData>
  <mergeCells count="4">
    <mergeCell ref="A1:B1"/>
    <mergeCell ref="A2:B2"/>
    <mergeCell ref="G2:I2"/>
    <mergeCell ref="H17:I1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1E670-004C-42E0-9966-577E553097EC}">
  <sheetPr codeName="List2"/>
  <dimension ref="A1:CZ168"/>
  <sheetViews>
    <sheetView showGridLines="0" showZeros="0" zoomScaleNormal="100" workbookViewId="0">
      <selection sqref="A1:G1"/>
    </sheetView>
  </sheetViews>
  <sheetFormatPr defaultRowHeight="12.75" x14ac:dyDescent="0.2"/>
  <cols>
    <col min="1" max="1" width="4.42578125" style="144" customWidth="1"/>
    <col min="2" max="2" width="11.5703125" style="144" customWidth="1"/>
    <col min="3" max="3" width="40.42578125" style="144" customWidth="1"/>
    <col min="4" max="4" width="5.5703125" style="144" customWidth="1"/>
    <col min="5" max="5" width="8.5703125" style="152" customWidth="1"/>
    <col min="6" max="6" width="9.85546875" style="144" customWidth="1"/>
    <col min="7" max="7" width="13.85546875" style="144" customWidth="1"/>
    <col min="8" max="8" width="3.28515625" style="144" hidden="1" customWidth="1"/>
    <col min="9" max="9" width="12.140625" style="144" hidden="1" customWidth="1"/>
    <col min="10" max="11" width="9.140625" style="144"/>
    <col min="12" max="12" width="75.42578125" style="144" customWidth="1"/>
    <col min="13" max="13" width="45.28515625" style="144" customWidth="1"/>
    <col min="14" max="14" width="75.42578125" style="144" customWidth="1"/>
    <col min="15" max="15" width="45.28515625" style="144" customWidth="1"/>
    <col min="16" max="256" width="9.140625" style="144"/>
    <col min="257" max="257" width="4.42578125" style="144" customWidth="1"/>
    <col min="258" max="258" width="11.5703125" style="144" customWidth="1"/>
    <col min="259" max="259" width="40.42578125" style="144" customWidth="1"/>
    <col min="260" max="260" width="5.5703125" style="144" customWidth="1"/>
    <col min="261" max="261" width="8.5703125" style="144" customWidth="1"/>
    <col min="262" max="262" width="9.85546875" style="144" customWidth="1"/>
    <col min="263" max="263" width="13.85546875" style="144" customWidth="1"/>
    <col min="264" max="264" width="3.28515625" style="144" customWidth="1"/>
    <col min="265" max="265" width="12.140625" style="144" customWidth="1"/>
    <col min="266" max="267" width="9.140625" style="144"/>
    <col min="268" max="268" width="75.42578125" style="144" customWidth="1"/>
    <col min="269" max="269" width="45.28515625" style="144" customWidth="1"/>
    <col min="270" max="270" width="75.42578125" style="144" customWidth="1"/>
    <col min="271" max="271" width="45.28515625" style="144" customWidth="1"/>
    <col min="272" max="512" width="9.140625" style="144"/>
    <col min="513" max="513" width="4.42578125" style="144" customWidth="1"/>
    <col min="514" max="514" width="11.5703125" style="144" customWidth="1"/>
    <col min="515" max="515" width="40.42578125" style="144" customWidth="1"/>
    <col min="516" max="516" width="5.5703125" style="144" customWidth="1"/>
    <col min="517" max="517" width="8.5703125" style="144" customWidth="1"/>
    <col min="518" max="518" width="9.85546875" style="144" customWidth="1"/>
    <col min="519" max="519" width="13.85546875" style="144" customWidth="1"/>
    <col min="520" max="520" width="3.28515625" style="144" customWidth="1"/>
    <col min="521" max="521" width="12.140625" style="144" customWidth="1"/>
    <col min="522" max="523" width="9.140625" style="144"/>
    <col min="524" max="524" width="75.42578125" style="144" customWidth="1"/>
    <col min="525" max="525" width="45.28515625" style="144" customWidth="1"/>
    <col min="526" max="526" width="75.42578125" style="144" customWidth="1"/>
    <col min="527" max="527" width="45.28515625" style="144" customWidth="1"/>
    <col min="528" max="768" width="9.140625" style="144"/>
    <col min="769" max="769" width="4.42578125" style="144" customWidth="1"/>
    <col min="770" max="770" width="11.5703125" style="144" customWidth="1"/>
    <col min="771" max="771" width="40.42578125" style="144" customWidth="1"/>
    <col min="772" max="772" width="5.5703125" style="144" customWidth="1"/>
    <col min="773" max="773" width="8.5703125" style="144" customWidth="1"/>
    <col min="774" max="774" width="9.85546875" style="144" customWidth="1"/>
    <col min="775" max="775" width="13.85546875" style="144" customWidth="1"/>
    <col min="776" max="776" width="3.28515625" style="144" customWidth="1"/>
    <col min="777" max="777" width="12.140625" style="144" customWidth="1"/>
    <col min="778" max="779" width="9.140625" style="144"/>
    <col min="780" max="780" width="75.42578125" style="144" customWidth="1"/>
    <col min="781" max="781" width="45.28515625" style="144" customWidth="1"/>
    <col min="782" max="782" width="75.42578125" style="144" customWidth="1"/>
    <col min="783" max="783" width="45.28515625" style="144" customWidth="1"/>
    <col min="784" max="1024" width="9.140625" style="144"/>
    <col min="1025" max="1025" width="4.42578125" style="144" customWidth="1"/>
    <col min="1026" max="1026" width="11.5703125" style="144" customWidth="1"/>
    <col min="1027" max="1027" width="40.42578125" style="144" customWidth="1"/>
    <col min="1028" max="1028" width="5.5703125" style="144" customWidth="1"/>
    <col min="1029" max="1029" width="8.5703125" style="144" customWidth="1"/>
    <col min="1030" max="1030" width="9.85546875" style="144" customWidth="1"/>
    <col min="1031" max="1031" width="13.85546875" style="144" customWidth="1"/>
    <col min="1032" max="1032" width="3.28515625" style="144" customWidth="1"/>
    <col min="1033" max="1033" width="12.140625" style="144" customWidth="1"/>
    <col min="1034" max="1035" width="9.140625" style="144"/>
    <col min="1036" max="1036" width="75.42578125" style="144" customWidth="1"/>
    <col min="1037" max="1037" width="45.28515625" style="144" customWidth="1"/>
    <col min="1038" max="1038" width="75.42578125" style="144" customWidth="1"/>
    <col min="1039" max="1039" width="45.28515625" style="144" customWidth="1"/>
    <col min="1040" max="1280" width="9.140625" style="144"/>
    <col min="1281" max="1281" width="4.42578125" style="144" customWidth="1"/>
    <col min="1282" max="1282" width="11.5703125" style="144" customWidth="1"/>
    <col min="1283" max="1283" width="40.42578125" style="144" customWidth="1"/>
    <col min="1284" max="1284" width="5.5703125" style="144" customWidth="1"/>
    <col min="1285" max="1285" width="8.5703125" style="144" customWidth="1"/>
    <col min="1286" max="1286" width="9.85546875" style="144" customWidth="1"/>
    <col min="1287" max="1287" width="13.85546875" style="144" customWidth="1"/>
    <col min="1288" max="1288" width="3.28515625" style="144" customWidth="1"/>
    <col min="1289" max="1289" width="12.140625" style="144" customWidth="1"/>
    <col min="1290" max="1291" width="9.140625" style="144"/>
    <col min="1292" max="1292" width="75.42578125" style="144" customWidth="1"/>
    <col min="1293" max="1293" width="45.28515625" style="144" customWidth="1"/>
    <col min="1294" max="1294" width="75.42578125" style="144" customWidth="1"/>
    <col min="1295" max="1295" width="45.28515625" style="144" customWidth="1"/>
    <col min="1296" max="1536" width="9.140625" style="144"/>
    <col min="1537" max="1537" width="4.42578125" style="144" customWidth="1"/>
    <col min="1538" max="1538" width="11.5703125" style="144" customWidth="1"/>
    <col min="1539" max="1539" width="40.42578125" style="144" customWidth="1"/>
    <col min="1540" max="1540" width="5.5703125" style="144" customWidth="1"/>
    <col min="1541" max="1541" width="8.5703125" style="144" customWidth="1"/>
    <col min="1542" max="1542" width="9.85546875" style="144" customWidth="1"/>
    <col min="1543" max="1543" width="13.85546875" style="144" customWidth="1"/>
    <col min="1544" max="1544" width="3.28515625" style="144" customWidth="1"/>
    <col min="1545" max="1545" width="12.140625" style="144" customWidth="1"/>
    <col min="1546" max="1547" width="9.140625" style="144"/>
    <col min="1548" max="1548" width="75.42578125" style="144" customWidth="1"/>
    <col min="1549" max="1549" width="45.28515625" style="144" customWidth="1"/>
    <col min="1550" max="1550" width="75.42578125" style="144" customWidth="1"/>
    <col min="1551" max="1551" width="45.28515625" style="144" customWidth="1"/>
    <col min="1552" max="1792" width="9.140625" style="144"/>
    <col min="1793" max="1793" width="4.42578125" style="144" customWidth="1"/>
    <col min="1794" max="1794" width="11.5703125" style="144" customWidth="1"/>
    <col min="1795" max="1795" width="40.42578125" style="144" customWidth="1"/>
    <col min="1796" max="1796" width="5.5703125" style="144" customWidth="1"/>
    <col min="1797" max="1797" width="8.5703125" style="144" customWidth="1"/>
    <col min="1798" max="1798" width="9.85546875" style="144" customWidth="1"/>
    <col min="1799" max="1799" width="13.85546875" style="144" customWidth="1"/>
    <col min="1800" max="1800" width="3.28515625" style="144" customWidth="1"/>
    <col min="1801" max="1801" width="12.140625" style="144" customWidth="1"/>
    <col min="1802" max="1803" width="9.140625" style="144"/>
    <col min="1804" max="1804" width="75.42578125" style="144" customWidth="1"/>
    <col min="1805" max="1805" width="45.28515625" style="144" customWidth="1"/>
    <col min="1806" max="1806" width="75.42578125" style="144" customWidth="1"/>
    <col min="1807" max="1807" width="45.28515625" style="144" customWidth="1"/>
    <col min="1808" max="2048" width="9.140625" style="144"/>
    <col min="2049" max="2049" width="4.42578125" style="144" customWidth="1"/>
    <col min="2050" max="2050" width="11.5703125" style="144" customWidth="1"/>
    <col min="2051" max="2051" width="40.42578125" style="144" customWidth="1"/>
    <col min="2052" max="2052" width="5.5703125" style="144" customWidth="1"/>
    <col min="2053" max="2053" width="8.5703125" style="144" customWidth="1"/>
    <col min="2054" max="2054" width="9.85546875" style="144" customWidth="1"/>
    <col min="2055" max="2055" width="13.85546875" style="144" customWidth="1"/>
    <col min="2056" max="2056" width="3.28515625" style="144" customWidth="1"/>
    <col min="2057" max="2057" width="12.140625" style="144" customWidth="1"/>
    <col min="2058" max="2059" width="9.140625" style="144"/>
    <col min="2060" max="2060" width="75.42578125" style="144" customWidth="1"/>
    <col min="2061" max="2061" width="45.28515625" style="144" customWidth="1"/>
    <col min="2062" max="2062" width="75.42578125" style="144" customWidth="1"/>
    <col min="2063" max="2063" width="45.28515625" style="144" customWidth="1"/>
    <col min="2064" max="2304" width="9.140625" style="144"/>
    <col min="2305" max="2305" width="4.42578125" style="144" customWidth="1"/>
    <col min="2306" max="2306" width="11.5703125" style="144" customWidth="1"/>
    <col min="2307" max="2307" width="40.42578125" style="144" customWidth="1"/>
    <col min="2308" max="2308" width="5.5703125" style="144" customWidth="1"/>
    <col min="2309" max="2309" width="8.5703125" style="144" customWidth="1"/>
    <col min="2310" max="2310" width="9.85546875" style="144" customWidth="1"/>
    <col min="2311" max="2311" width="13.85546875" style="144" customWidth="1"/>
    <col min="2312" max="2312" width="3.28515625" style="144" customWidth="1"/>
    <col min="2313" max="2313" width="12.140625" style="144" customWidth="1"/>
    <col min="2314" max="2315" width="9.140625" style="144"/>
    <col min="2316" max="2316" width="75.42578125" style="144" customWidth="1"/>
    <col min="2317" max="2317" width="45.28515625" style="144" customWidth="1"/>
    <col min="2318" max="2318" width="75.42578125" style="144" customWidth="1"/>
    <col min="2319" max="2319" width="45.28515625" style="144" customWidth="1"/>
    <col min="2320" max="2560" width="9.140625" style="144"/>
    <col min="2561" max="2561" width="4.42578125" style="144" customWidth="1"/>
    <col min="2562" max="2562" width="11.5703125" style="144" customWidth="1"/>
    <col min="2563" max="2563" width="40.42578125" style="144" customWidth="1"/>
    <col min="2564" max="2564" width="5.5703125" style="144" customWidth="1"/>
    <col min="2565" max="2565" width="8.5703125" style="144" customWidth="1"/>
    <col min="2566" max="2566" width="9.85546875" style="144" customWidth="1"/>
    <col min="2567" max="2567" width="13.85546875" style="144" customWidth="1"/>
    <col min="2568" max="2568" width="3.28515625" style="144" customWidth="1"/>
    <col min="2569" max="2569" width="12.140625" style="144" customWidth="1"/>
    <col min="2570" max="2571" width="9.140625" style="144"/>
    <col min="2572" max="2572" width="75.42578125" style="144" customWidth="1"/>
    <col min="2573" max="2573" width="45.28515625" style="144" customWidth="1"/>
    <col min="2574" max="2574" width="75.42578125" style="144" customWidth="1"/>
    <col min="2575" max="2575" width="45.28515625" style="144" customWidth="1"/>
    <col min="2576" max="2816" width="9.140625" style="144"/>
    <col min="2817" max="2817" width="4.42578125" style="144" customWidth="1"/>
    <col min="2818" max="2818" width="11.5703125" style="144" customWidth="1"/>
    <col min="2819" max="2819" width="40.42578125" style="144" customWidth="1"/>
    <col min="2820" max="2820" width="5.5703125" style="144" customWidth="1"/>
    <col min="2821" max="2821" width="8.5703125" style="144" customWidth="1"/>
    <col min="2822" max="2822" width="9.85546875" style="144" customWidth="1"/>
    <col min="2823" max="2823" width="13.85546875" style="144" customWidth="1"/>
    <col min="2824" max="2824" width="3.28515625" style="144" customWidth="1"/>
    <col min="2825" max="2825" width="12.140625" style="144" customWidth="1"/>
    <col min="2826" max="2827" width="9.140625" style="144"/>
    <col min="2828" max="2828" width="75.42578125" style="144" customWidth="1"/>
    <col min="2829" max="2829" width="45.28515625" style="144" customWidth="1"/>
    <col min="2830" max="2830" width="75.42578125" style="144" customWidth="1"/>
    <col min="2831" max="2831" width="45.28515625" style="144" customWidth="1"/>
    <col min="2832" max="3072" width="9.140625" style="144"/>
    <col min="3073" max="3073" width="4.42578125" style="144" customWidth="1"/>
    <col min="3074" max="3074" width="11.5703125" style="144" customWidth="1"/>
    <col min="3075" max="3075" width="40.42578125" style="144" customWidth="1"/>
    <col min="3076" max="3076" width="5.5703125" style="144" customWidth="1"/>
    <col min="3077" max="3077" width="8.5703125" style="144" customWidth="1"/>
    <col min="3078" max="3078" width="9.85546875" style="144" customWidth="1"/>
    <col min="3079" max="3079" width="13.85546875" style="144" customWidth="1"/>
    <col min="3080" max="3080" width="3.28515625" style="144" customWidth="1"/>
    <col min="3081" max="3081" width="12.140625" style="144" customWidth="1"/>
    <col min="3082" max="3083" width="9.140625" style="144"/>
    <col min="3084" max="3084" width="75.42578125" style="144" customWidth="1"/>
    <col min="3085" max="3085" width="45.28515625" style="144" customWidth="1"/>
    <col min="3086" max="3086" width="75.42578125" style="144" customWidth="1"/>
    <col min="3087" max="3087" width="45.28515625" style="144" customWidth="1"/>
    <col min="3088" max="3328" width="9.140625" style="144"/>
    <col min="3329" max="3329" width="4.42578125" style="144" customWidth="1"/>
    <col min="3330" max="3330" width="11.5703125" style="144" customWidth="1"/>
    <col min="3331" max="3331" width="40.42578125" style="144" customWidth="1"/>
    <col min="3332" max="3332" width="5.5703125" style="144" customWidth="1"/>
    <col min="3333" max="3333" width="8.5703125" style="144" customWidth="1"/>
    <col min="3334" max="3334" width="9.85546875" style="144" customWidth="1"/>
    <col min="3335" max="3335" width="13.85546875" style="144" customWidth="1"/>
    <col min="3336" max="3336" width="3.28515625" style="144" customWidth="1"/>
    <col min="3337" max="3337" width="12.140625" style="144" customWidth="1"/>
    <col min="3338" max="3339" width="9.140625" style="144"/>
    <col min="3340" max="3340" width="75.42578125" style="144" customWidth="1"/>
    <col min="3341" max="3341" width="45.28515625" style="144" customWidth="1"/>
    <col min="3342" max="3342" width="75.42578125" style="144" customWidth="1"/>
    <col min="3343" max="3343" width="45.28515625" style="144" customWidth="1"/>
    <col min="3344" max="3584" width="9.140625" style="144"/>
    <col min="3585" max="3585" width="4.42578125" style="144" customWidth="1"/>
    <col min="3586" max="3586" width="11.5703125" style="144" customWidth="1"/>
    <col min="3587" max="3587" width="40.42578125" style="144" customWidth="1"/>
    <col min="3588" max="3588" width="5.5703125" style="144" customWidth="1"/>
    <col min="3589" max="3589" width="8.5703125" style="144" customWidth="1"/>
    <col min="3590" max="3590" width="9.85546875" style="144" customWidth="1"/>
    <col min="3591" max="3591" width="13.85546875" style="144" customWidth="1"/>
    <col min="3592" max="3592" width="3.28515625" style="144" customWidth="1"/>
    <col min="3593" max="3593" width="12.140625" style="144" customWidth="1"/>
    <col min="3594" max="3595" width="9.140625" style="144"/>
    <col min="3596" max="3596" width="75.42578125" style="144" customWidth="1"/>
    <col min="3597" max="3597" width="45.28515625" style="144" customWidth="1"/>
    <col min="3598" max="3598" width="75.42578125" style="144" customWidth="1"/>
    <col min="3599" max="3599" width="45.28515625" style="144" customWidth="1"/>
    <col min="3600" max="3840" width="9.140625" style="144"/>
    <col min="3841" max="3841" width="4.42578125" style="144" customWidth="1"/>
    <col min="3842" max="3842" width="11.5703125" style="144" customWidth="1"/>
    <col min="3843" max="3843" width="40.42578125" style="144" customWidth="1"/>
    <col min="3844" max="3844" width="5.5703125" style="144" customWidth="1"/>
    <col min="3845" max="3845" width="8.5703125" style="144" customWidth="1"/>
    <col min="3846" max="3846" width="9.85546875" style="144" customWidth="1"/>
    <col min="3847" max="3847" width="13.85546875" style="144" customWidth="1"/>
    <col min="3848" max="3848" width="3.28515625" style="144" customWidth="1"/>
    <col min="3849" max="3849" width="12.140625" style="144" customWidth="1"/>
    <col min="3850" max="3851" width="9.140625" style="144"/>
    <col min="3852" max="3852" width="75.42578125" style="144" customWidth="1"/>
    <col min="3853" max="3853" width="45.28515625" style="144" customWidth="1"/>
    <col min="3854" max="3854" width="75.42578125" style="144" customWidth="1"/>
    <col min="3855" max="3855" width="45.28515625" style="144" customWidth="1"/>
    <col min="3856" max="4096" width="9.140625" style="144"/>
    <col min="4097" max="4097" width="4.42578125" style="144" customWidth="1"/>
    <col min="4098" max="4098" width="11.5703125" style="144" customWidth="1"/>
    <col min="4099" max="4099" width="40.42578125" style="144" customWidth="1"/>
    <col min="4100" max="4100" width="5.5703125" style="144" customWidth="1"/>
    <col min="4101" max="4101" width="8.5703125" style="144" customWidth="1"/>
    <col min="4102" max="4102" width="9.85546875" style="144" customWidth="1"/>
    <col min="4103" max="4103" width="13.85546875" style="144" customWidth="1"/>
    <col min="4104" max="4104" width="3.28515625" style="144" customWidth="1"/>
    <col min="4105" max="4105" width="12.140625" style="144" customWidth="1"/>
    <col min="4106" max="4107" width="9.140625" style="144"/>
    <col min="4108" max="4108" width="75.42578125" style="144" customWidth="1"/>
    <col min="4109" max="4109" width="45.28515625" style="144" customWidth="1"/>
    <col min="4110" max="4110" width="75.42578125" style="144" customWidth="1"/>
    <col min="4111" max="4111" width="45.28515625" style="144" customWidth="1"/>
    <col min="4112" max="4352" width="9.140625" style="144"/>
    <col min="4353" max="4353" width="4.42578125" style="144" customWidth="1"/>
    <col min="4354" max="4354" width="11.5703125" style="144" customWidth="1"/>
    <col min="4355" max="4355" width="40.42578125" style="144" customWidth="1"/>
    <col min="4356" max="4356" width="5.5703125" style="144" customWidth="1"/>
    <col min="4357" max="4357" width="8.5703125" style="144" customWidth="1"/>
    <col min="4358" max="4358" width="9.85546875" style="144" customWidth="1"/>
    <col min="4359" max="4359" width="13.85546875" style="144" customWidth="1"/>
    <col min="4360" max="4360" width="3.28515625" style="144" customWidth="1"/>
    <col min="4361" max="4361" width="12.140625" style="144" customWidth="1"/>
    <col min="4362" max="4363" width="9.140625" style="144"/>
    <col min="4364" max="4364" width="75.42578125" style="144" customWidth="1"/>
    <col min="4365" max="4365" width="45.28515625" style="144" customWidth="1"/>
    <col min="4366" max="4366" width="75.42578125" style="144" customWidth="1"/>
    <col min="4367" max="4367" width="45.28515625" style="144" customWidth="1"/>
    <col min="4368" max="4608" width="9.140625" style="144"/>
    <col min="4609" max="4609" width="4.42578125" style="144" customWidth="1"/>
    <col min="4610" max="4610" width="11.5703125" style="144" customWidth="1"/>
    <col min="4611" max="4611" width="40.42578125" style="144" customWidth="1"/>
    <col min="4612" max="4612" width="5.5703125" style="144" customWidth="1"/>
    <col min="4613" max="4613" width="8.5703125" style="144" customWidth="1"/>
    <col min="4614" max="4614" width="9.85546875" style="144" customWidth="1"/>
    <col min="4615" max="4615" width="13.85546875" style="144" customWidth="1"/>
    <col min="4616" max="4616" width="3.28515625" style="144" customWidth="1"/>
    <col min="4617" max="4617" width="12.140625" style="144" customWidth="1"/>
    <col min="4618" max="4619" width="9.140625" style="144"/>
    <col min="4620" max="4620" width="75.42578125" style="144" customWidth="1"/>
    <col min="4621" max="4621" width="45.28515625" style="144" customWidth="1"/>
    <col min="4622" max="4622" width="75.42578125" style="144" customWidth="1"/>
    <col min="4623" max="4623" width="45.28515625" style="144" customWidth="1"/>
    <col min="4624" max="4864" width="9.140625" style="144"/>
    <col min="4865" max="4865" width="4.42578125" style="144" customWidth="1"/>
    <col min="4866" max="4866" width="11.5703125" style="144" customWidth="1"/>
    <col min="4867" max="4867" width="40.42578125" style="144" customWidth="1"/>
    <col min="4868" max="4868" width="5.5703125" style="144" customWidth="1"/>
    <col min="4869" max="4869" width="8.5703125" style="144" customWidth="1"/>
    <col min="4870" max="4870" width="9.85546875" style="144" customWidth="1"/>
    <col min="4871" max="4871" width="13.85546875" style="144" customWidth="1"/>
    <col min="4872" max="4872" width="3.28515625" style="144" customWidth="1"/>
    <col min="4873" max="4873" width="12.140625" style="144" customWidth="1"/>
    <col min="4874" max="4875" width="9.140625" style="144"/>
    <col min="4876" max="4876" width="75.42578125" style="144" customWidth="1"/>
    <col min="4877" max="4877" width="45.28515625" style="144" customWidth="1"/>
    <col min="4878" max="4878" width="75.42578125" style="144" customWidth="1"/>
    <col min="4879" max="4879" width="45.28515625" style="144" customWidth="1"/>
    <col min="4880" max="5120" width="9.140625" style="144"/>
    <col min="5121" max="5121" width="4.42578125" style="144" customWidth="1"/>
    <col min="5122" max="5122" width="11.5703125" style="144" customWidth="1"/>
    <col min="5123" max="5123" width="40.42578125" style="144" customWidth="1"/>
    <col min="5124" max="5124" width="5.5703125" style="144" customWidth="1"/>
    <col min="5125" max="5125" width="8.5703125" style="144" customWidth="1"/>
    <col min="5126" max="5126" width="9.85546875" style="144" customWidth="1"/>
    <col min="5127" max="5127" width="13.85546875" style="144" customWidth="1"/>
    <col min="5128" max="5128" width="3.28515625" style="144" customWidth="1"/>
    <col min="5129" max="5129" width="12.140625" style="144" customWidth="1"/>
    <col min="5130" max="5131" width="9.140625" style="144"/>
    <col min="5132" max="5132" width="75.42578125" style="144" customWidth="1"/>
    <col min="5133" max="5133" width="45.28515625" style="144" customWidth="1"/>
    <col min="5134" max="5134" width="75.42578125" style="144" customWidth="1"/>
    <col min="5135" max="5135" width="45.28515625" style="144" customWidth="1"/>
    <col min="5136" max="5376" width="9.140625" style="144"/>
    <col min="5377" max="5377" width="4.42578125" style="144" customWidth="1"/>
    <col min="5378" max="5378" width="11.5703125" style="144" customWidth="1"/>
    <col min="5379" max="5379" width="40.42578125" style="144" customWidth="1"/>
    <col min="5380" max="5380" width="5.5703125" style="144" customWidth="1"/>
    <col min="5381" max="5381" width="8.5703125" style="144" customWidth="1"/>
    <col min="5382" max="5382" width="9.85546875" style="144" customWidth="1"/>
    <col min="5383" max="5383" width="13.85546875" style="144" customWidth="1"/>
    <col min="5384" max="5384" width="3.28515625" style="144" customWidth="1"/>
    <col min="5385" max="5385" width="12.140625" style="144" customWidth="1"/>
    <col min="5386" max="5387" width="9.140625" style="144"/>
    <col min="5388" max="5388" width="75.42578125" style="144" customWidth="1"/>
    <col min="5389" max="5389" width="45.28515625" style="144" customWidth="1"/>
    <col min="5390" max="5390" width="75.42578125" style="144" customWidth="1"/>
    <col min="5391" max="5391" width="45.28515625" style="144" customWidth="1"/>
    <col min="5392" max="5632" width="9.140625" style="144"/>
    <col min="5633" max="5633" width="4.42578125" style="144" customWidth="1"/>
    <col min="5634" max="5634" width="11.5703125" style="144" customWidth="1"/>
    <col min="5635" max="5635" width="40.42578125" style="144" customWidth="1"/>
    <col min="5636" max="5636" width="5.5703125" style="144" customWidth="1"/>
    <col min="5637" max="5637" width="8.5703125" style="144" customWidth="1"/>
    <col min="5638" max="5638" width="9.85546875" style="144" customWidth="1"/>
    <col min="5639" max="5639" width="13.85546875" style="144" customWidth="1"/>
    <col min="5640" max="5640" width="3.28515625" style="144" customWidth="1"/>
    <col min="5641" max="5641" width="12.140625" style="144" customWidth="1"/>
    <col min="5642" max="5643" width="9.140625" style="144"/>
    <col min="5644" max="5644" width="75.42578125" style="144" customWidth="1"/>
    <col min="5645" max="5645" width="45.28515625" style="144" customWidth="1"/>
    <col min="5646" max="5646" width="75.42578125" style="144" customWidth="1"/>
    <col min="5647" max="5647" width="45.28515625" style="144" customWidth="1"/>
    <col min="5648" max="5888" width="9.140625" style="144"/>
    <col min="5889" max="5889" width="4.42578125" style="144" customWidth="1"/>
    <col min="5890" max="5890" width="11.5703125" style="144" customWidth="1"/>
    <col min="5891" max="5891" width="40.42578125" style="144" customWidth="1"/>
    <col min="5892" max="5892" width="5.5703125" style="144" customWidth="1"/>
    <col min="5893" max="5893" width="8.5703125" style="144" customWidth="1"/>
    <col min="5894" max="5894" width="9.85546875" style="144" customWidth="1"/>
    <col min="5895" max="5895" width="13.85546875" style="144" customWidth="1"/>
    <col min="5896" max="5896" width="3.28515625" style="144" customWidth="1"/>
    <col min="5897" max="5897" width="12.140625" style="144" customWidth="1"/>
    <col min="5898" max="5899" width="9.140625" style="144"/>
    <col min="5900" max="5900" width="75.42578125" style="144" customWidth="1"/>
    <col min="5901" max="5901" width="45.28515625" style="144" customWidth="1"/>
    <col min="5902" max="5902" width="75.42578125" style="144" customWidth="1"/>
    <col min="5903" max="5903" width="45.28515625" style="144" customWidth="1"/>
    <col min="5904" max="6144" width="9.140625" style="144"/>
    <col min="6145" max="6145" width="4.42578125" style="144" customWidth="1"/>
    <col min="6146" max="6146" width="11.5703125" style="144" customWidth="1"/>
    <col min="6147" max="6147" width="40.42578125" style="144" customWidth="1"/>
    <col min="6148" max="6148" width="5.5703125" style="144" customWidth="1"/>
    <col min="6149" max="6149" width="8.5703125" style="144" customWidth="1"/>
    <col min="6150" max="6150" width="9.85546875" style="144" customWidth="1"/>
    <col min="6151" max="6151" width="13.85546875" style="144" customWidth="1"/>
    <col min="6152" max="6152" width="3.28515625" style="144" customWidth="1"/>
    <col min="6153" max="6153" width="12.140625" style="144" customWidth="1"/>
    <col min="6154" max="6155" width="9.140625" style="144"/>
    <col min="6156" max="6156" width="75.42578125" style="144" customWidth="1"/>
    <col min="6157" max="6157" width="45.28515625" style="144" customWidth="1"/>
    <col min="6158" max="6158" width="75.42578125" style="144" customWidth="1"/>
    <col min="6159" max="6159" width="45.28515625" style="144" customWidth="1"/>
    <col min="6160" max="6400" width="9.140625" style="144"/>
    <col min="6401" max="6401" width="4.42578125" style="144" customWidth="1"/>
    <col min="6402" max="6402" width="11.5703125" style="144" customWidth="1"/>
    <col min="6403" max="6403" width="40.42578125" style="144" customWidth="1"/>
    <col min="6404" max="6404" width="5.5703125" style="144" customWidth="1"/>
    <col min="6405" max="6405" width="8.5703125" style="144" customWidth="1"/>
    <col min="6406" max="6406" width="9.85546875" style="144" customWidth="1"/>
    <col min="6407" max="6407" width="13.85546875" style="144" customWidth="1"/>
    <col min="6408" max="6408" width="3.28515625" style="144" customWidth="1"/>
    <col min="6409" max="6409" width="12.140625" style="144" customWidth="1"/>
    <col min="6410" max="6411" width="9.140625" style="144"/>
    <col min="6412" max="6412" width="75.42578125" style="144" customWidth="1"/>
    <col min="6413" max="6413" width="45.28515625" style="144" customWidth="1"/>
    <col min="6414" max="6414" width="75.42578125" style="144" customWidth="1"/>
    <col min="6415" max="6415" width="45.28515625" style="144" customWidth="1"/>
    <col min="6416" max="6656" width="9.140625" style="144"/>
    <col min="6657" max="6657" width="4.42578125" style="144" customWidth="1"/>
    <col min="6658" max="6658" width="11.5703125" style="144" customWidth="1"/>
    <col min="6659" max="6659" width="40.42578125" style="144" customWidth="1"/>
    <col min="6660" max="6660" width="5.5703125" style="144" customWidth="1"/>
    <col min="6661" max="6661" width="8.5703125" style="144" customWidth="1"/>
    <col min="6662" max="6662" width="9.85546875" style="144" customWidth="1"/>
    <col min="6663" max="6663" width="13.85546875" style="144" customWidth="1"/>
    <col min="6664" max="6664" width="3.28515625" style="144" customWidth="1"/>
    <col min="6665" max="6665" width="12.140625" style="144" customWidth="1"/>
    <col min="6666" max="6667" width="9.140625" style="144"/>
    <col min="6668" max="6668" width="75.42578125" style="144" customWidth="1"/>
    <col min="6669" max="6669" width="45.28515625" style="144" customWidth="1"/>
    <col min="6670" max="6670" width="75.42578125" style="144" customWidth="1"/>
    <col min="6671" max="6671" width="45.28515625" style="144" customWidth="1"/>
    <col min="6672" max="6912" width="9.140625" style="144"/>
    <col min="6913" max="6913" width="4.42578125" style="144" customWidth="1"/>
    <col min="6914" max="6914" width="11.5703125" style="144" customWidth="1"/>
    <col min="6915" max="6915" width="40.42578125" style="144" customWidth="1"/>
    <col min="6916" max="6916" width="5.5703125" style="144" customWidth="1"/>
    <col min="6917" max="6917" width="8.5703125" style="144" customWidth="1"/>
    <col min="6918" max="6918" width="9.85546875" style="144" customWidth="1"/>
    <col min="6919" max="6919" width="13.85546875" style="144" customWidth="1"/>
    <col min="6920" max="6920" width="3.28515625" style="144" customWidth="1"/>
    <col min="6921" max="6921" width="12.140625" style="144" customWidth="1"/>
    <col min="6922" max="6923" width="9.140625" style="144"/>
    <col min="6924" max="6924" width="75.42578125" style="144" customWidth="1"/>
    <col min="6925" max="6925" width="45.28515625" style="144" customWidth="1"/>
    <col min="6926" max="6926" width="75.42578125" style="144" customWidth="1"/>
    <col min="6927" max="6927" width="45.28515625" style="144" customWidth="1"/>
    <col min="6928" max="7168" width="9.140625" style="144"/>
    <col min="7169" max="7169" width="4.42578125" style="144" customWidth="1"/>
    <col min="7170" max="7170" width="11.5703125" style="144" customWidth="1"/>
    <col min="7171" max="7171" width="40.42578125" style="144" customWidth="1"/>
    <col min="7172" max="7172" width="5.5703125" style="144" customWidth="1"/>
    <col min="7173" max="7173" width="8.5703125" style="144" customWidth="1"/>
    <col min="7174" max="7174" width="9.85546875" style="144" customWidth="1"/>
    <col min="7175" max="7175" width="13.85546875" style="144" customWidth="1"/>
    <col min="7176" max="7176" width="3.28515625" style="144" customWidth="1"/>
    <col min="7177" max="7177" width="12.140625" style="144" customWidth="1"/>
    <col min="7178" max="7179" width="9.140625" style="144"/>
    <col min="7180" max="7180" width="75.42578125" style="144" customWidth="1"/>
    <col min="7181" max="7181" width="45.28515625" style="144" customWidth="1"/>
    <col min="7182" max="7182" width="75.42578125" style="144" customWidth="1"/>
    <col min="7183" max="7183" width="45.28515625" style="144" customWidth="1"/>
    <col min="7184" max="7424" width="9.140625" style="144"/>
    <col min="7425" max="7425" width="4.42578125" style="144" customWidth="1"/>
    <col min="7426" max="7426" width="11.5703125" style="144" customWidth="1"/>
    <col min="7427" max="7427" width="40.42578125" style="144" customWidth="1"/>
    <col min="7428" max="7428" width="5.5703125" style="144" customWidth="1"/>
    <col min="7429" max="7429" width="8.5703125" style="144" customWidth="1"/>
    <col min="7430" max="7430" width="9.85546875" style="144" customWidth="1"/>
    <col min="7431" max="7431" width="13.85546875" style="144" customWidth="1"/>
    <col min="7432" max="7432" width="3.28515625" style="144" customWidth="1"/>
    <col min="7433" max="7433" width="12.140625" style="144" customWidth="1"/>
    <col min="7434" max="7435" width="9.140625" style="144"/>
    <col min="7436" max="7436" width="75.42578125" style="144" customWidth="1"/>
    <col min="7437" max="7437" width="45.28515625" style="144" customWidth="1"/>
    <col min="7438" max="7438" width="75.42578125" style="144" customWidth="1"/>
    <col min="7439" max="7439" width="45.28515625" style="144" customWidth="1"/>
    <col min="7440" max="7680" width="9.140625" style="144"/>
    <col min="7681" max="7681" width="4.42578125" style="144" customWidth="1"/>
    <col min="7682" max="7682" width="11.5703125" style="144" customWidth="1"/>
    <col min="7683" max="7683" width="40.42578125" style="144" customWidth="1"/>
    <col min="7684" max="7684" width="5.5703125" style="144" customWidth="1"/>
    <col min="7685" max="7685" width="8.5703125" style="144" customWidth="1"/>
    <col min="7686" max="7686" width="9.85546875" style="144" customWidth="1"/>
    <col min="7687" max="7687" width="13.85546875" style="144" customWidth="1"/>
    <col min="7688" max="7688" width="3.28515625" style="144" customWidth="1"/>
    <col min="7689" max="7689" width="12.140625" style="144" customWidth="1"/>
    <col min="7690" max="7691" width="9.140625" style="144"/>
    <col min="7692" max="7692" width="75.42578125" style="144" customWidth="1"/>
    <col min="7693" max="7693" width="45.28515625" style="144" customWidth="1"/>
    <col min="7694" max="7694" width="75.42578125" style="144" customWidth="1"/>
    <col min="7695" max="7695" width="45.28515625" style="144" customWidth="1"/>
    <col min="7696" max="7936" width="9.140625" style="144"/>
    <col min="7937" max="7937" width="4.42578125" style="144" customWidth="1"/>
    <col min="7938" max="7938" width="11.5703125" style="144" customWidth="1"/>
    <col min="7939" max="7939" width="40.42578125" style="144" customWidth="1"/>
    <col min="7940" max="7940" width="5.5703125" style="144" customWidth="1"/>
    <col min="7941" max="7941" width="8.5703125" style="144" customWidth="1"/>
    <col min="7942" max="7942" width="9.85546875" style="144" customWidth="1"/>
    <col min="7943" max="7943" width="13.85546875" style="144" customWidth="1"/>
    <col min="7944" max="7944" width="3.28515625" style="144" customWidth="1"/>
    <col min="7945" max="7945" width="12.140625" style="144" customWidth="1"/>
    <col min="7946" max="7947" width="9.140625" style="144"/>
    <col min="7948" max="7948" width="75.42578125" style="144" customWidth="1"/>
    <col min="7949" max="7949" width="45.28515625" style="144" customWidth="1"/>
    <col min="7950" max="7950" width="75.42578125" style="144" customWidth="1"/>
    <col min="7951" max="7951" width="45.28515625" style="144" customWidth="1"/>
    <col min="7952" max="8192" width="9.140625" style="144"/>
    <col min="8193" max="8193" width="4.42578125" style="144" customWidth="1"/>
    <col min="8194" max="8194" width="11.5703125" style="144" customWidth="1"/>
    <col min="8195" max="8195" width="40.42578125" style="144" customWidth="1"/>
    <col min="8196" max="8196" width="5.5703125" style="144" customWidth="1"/>
    <col min="8197" max="8197" width="8.5703125" style="144" customWidth="1"/>
    <col min="8198" max="8198" width="9.85546875" style="144" customWidth="1"/>
    <col min="8199" max="8199" width="13.85546875" style="144" customWidth="1"/>
    <col min="8200" max="8200" width="3.28515625" style="144" customWidth="1"/>
    <col min="8201" max="8201" width="12.140625" style="144" customWidth="1"/>
    <col min="8202" max="8203" width="9.140625" style="144"/>
    <col min="8204" max="8204" width="75.42578125" style="144" customWidth="1"/>
    <col min="8205" max="8205" width="45.28515625" style="144" customWidth="1"/>
    <col min="8206" max="8206" width="75.42578125" style="144" customWidth="1"/>
    <col min="8207" max="8207" width="45.28515625" style="144" customWidth="1"/>
    <col min="8208" max="8448" width="9.140625" style="144"/>
    <col min="8449" max="8449" width="4.42578125" style="144" customWidth="1"/>
    <col min="8450" max="8450" width="11.5703125" style="144" customWidth="1"/>
    <col min="8451" max="8451" width="40.42578125" style="144" customWidth="1"/>
    <col min="8452" max="8452" width="5.5703125" style="144" customWidth="1"/>
    <col min="8453" max="8453" width="8.5703125" style="144" customWidth="1"/>
    <col min="8454" max="8454" width="9.85546875" style="144" customWidth="1"/>
    <col min="8455" max="8455" width="13.85546875" style="144" customWidth="1"/>
    <col min="8456" max="8456" width="3.28515625" style="144" customWidth="1"/>
    <col min="8457" max="8457" width="12.140625" style="144" customWidth="1"/>
    <col min="8458" max="8459" width="9.140625" style="144"/>
    <col min="8460" max="8460" width="75.42578125" style="144" customWidth="1"/>
    <col min="8461" max="8461" width="45.28515625" style="144" customWidth="1"/>
    <col min="8462" max="8462" width="75.42578125" style="144" customWidth="1"/>
    <col min="8463" max="8463" width="45.28515625" style="144" customWidth="1"/>
    <col min="8464" max="8704" width="9.140625" style="144"/>
    <col min="8705" max="8705" width="4.42578125" style="144" customWidth="1"/>
    <col min="8706" max="8706" width="11.5703125" style="144" customWidth="1"/>
    <col min="8707" max="8707" width="40.42578125" style="144" customWidth="1"/>
    <col min="8708" max="8708" width="5.5703125" style="144" customWidth="1"/>
    <col min="8709" max="8709" width="8.5703125" style="144" customWidth="1"/>
    <col min="8710" max="8710" width="9.85546875" style="144" customWidth="1"/>
    <col min="8711" max="8711" width="13.85546875" style="144" customWidth="1"/>
    <col min="8712" max="8712" width="3.28515625" style="144" customWidth="1"/>
    <col min="8713" max="8713" width="12.140625" style="144" customWidth="1"/>
    <col min="8714" max="8715" width="9.140625" style="144"/>
    <col min="8716" max="8716" width="75.42578125" style="144" customWidth="1"/>
    <col min="8717" max="8717" width="45.28515625" style="144" customWidth="1"/>
    <col min="8718" max="8718" width="75.42578125" style="144" customWidth="1"/>
    <col min="8719" max="8719" width="45.28515625" style="144" customWidth="1"/>
    <col min="8720" max="8960" width="9.140625" style="144"/>
    <col min="8961" max="8961" width="4.42578125" style="144" customWidth="1"/>
    <col min="8962" max="8962" width="11.5703125" style="144" customWidth="1"/>
    <col min="8963" max="8963" width="40.42578125" style="144" customWidth="1"/>
    <col min="8964" max="8964" width="5.5703125" style="144" customWidth="1"/>
    <col min="8965" max="8965" width="8.5703125" style="144" customWidth="1"/>
    <col min="8966" max="8966" width="9.85546875" style="144" customWidth="1"/>
    <col min="8967" max="8967" width="13.85546875" style="144" customWidth="1"/>
    <col min="8968" max="8968" width="3.28515625" style="144" customWidth="1"/>
    <col min="8969" max="8969" width="12.140625" style="144" customWidth="1"/>
    <col min="8970" max="8971" width="9.140625" style="144"/>
    <col min="8972" max="8972" width="75.42578125" style="144" customWidth="1"/>
    <col min="8973" max="8973" width="45.28515625" style="144" customWidth="1"/>
    <col min="8974" max="8974" width="75.42578125" style="144" customWidth="1"/>
    <col min="8975" max="8975" width="45.28515625" style="144" customWidth="1"/>
    <col min="8976" max="9216" width="9.140625" style="144"/>
    <col min="9217" max="9217" width="4.42578125" style="144" customWidth="1"/>
    <col min="9218" max="9218" width="11.5703125" style="144" customWidth="1"/>
    <col min="9219" max="9219" width="40.42578125" style="144" customWidth="1"/>
    <col min="9220" max="9220" width="5.5703125" style="144" customWidth="1"/>
    <col min="9221" max="9221" width="8.5703125" style="144" customWidth="1"/>
    <col min="9222" max="9222" width="9.85546875" style="144" customWidth="1"/>
    <col min="9223" max="9223" width="13.85546875" style="144" customWidth="1"/>
    <col min="9224" max="9224" width="3.28515625" style="144" customWidth="1"/>
    <col min="9225" max="9225" width="12.140625" style="144" customWidth="1"/>
    <col min="9226" max="9227" width="9.140625" style="144"/>
    <col min="9228" max="9228" width="75.42578125" style="144" customWidth="1"/>
    <col min="9229" max="9229" width="45.28515625" style="144" customWidth="1"/>
    <col min="9230" max="9230" width="75.42578125" style="144" customWidth="1"/>
    <col min="9231" max="9231" width="45.28515625" style="144" customWidth="1"/>
    <col min="9232" max="9472" width="9.140625" style="144"/>
    <col min="9473" max="9473" width="4.42578125" style="144" customWidth="1"/>
    <col min="9474" max="9474" width="11.5703125" style="144" customWidth="1"/>
    <col min="9475" max="9475" width="40.42578125" style="144" customWidth="1"/>
    <col min="9476" max="9476" width="5.5703125" style="144" customWidth="1"/>
    <col min="9477" max="9477" width="8.5703125" style="144" customWidth="1"/>
    <col min="9478" max="9478" width="9.85546875" style="144" customWidth="1"/>
    <col min="9479" max="9479" width="13.85546875" style="144" customWidth="1"/>
    <col min="9480" max="9480" width="3.28515625" style="144" customWidth="1"/>
    <col min="9481" max="9481" width="12.140625" style="144" customWidth="1"/>
    <col min="9482" max="9483" width="9.140625" style="144"/>
    <col min="9484" max="9484" width="75.42578125" style="144" customWidth="1"/>
    <col min="9485" max="9485" width="45.28515625" style="144" customWidth="1"/>
    <col min="9486" max="9486" width="75.42578125" style="144" customWidth="1"/>
    <col min="9487" max="9487" width="45.28515625" style="144" customWidth="1"/>
    <col min="9488" max="9728" width="9.140625" style="144"/>
    <col min="9729" max="9729" width="4.42578125" style="144" customWidth="1"/>
    <col min="9730" max="9730" width="11.5703125" style="144" customWidth="1"/>
    <col min="9731" max="9731" width="40.42578125" style="144" customWidth="1"/>
    <col min="9732" max="9732" width="5.5703125" style="144" customWidth="1"/>
    <col min="9733" max="9733" width="8.5703125" style="144" customWidth="1"/>
    <col min="9734" max="9734" width="9.85546875" style="144" customWidth="1"/>
    <col min="9735" max="9735" width="13.85546875" style="144" customWidth="1"/>
    <col min="9736" max="9736" width="3.28515625" style="144" customWidth="1"/>
    <col min="9737" max="9737" width="12.140625" style="144" customWidth="1"/>
    <col min="9738" max="9739" width="9.140625" style="144"/>
    <col min="9740" max="9740" width="75.42578125" style="144" customWidth="1"/>
    <col min="9741" max="9741" width="45.28515625" style="144" customWidth="1"/>
    <col min="9742" max="9742" width="75.42578125" style="144" customWidth="1"/>
    <col min="9743" max="9743" width="45.28515625" style="144" customWidth="1"/>
    <col min="9744" max="9984" width="9.140625" style="144"/>
    <col min="9985" max="9985" width="4.42578125" style="144" customWidth="1"/>
    <col min="9986" max="9986" width="11.5703125" style="144" customWidth="1"/>
    <col min="9987" max="9987" width="40.42578125" style="144" customWidth="1"/>
    <col min="9988" max="9988" width="5.5703125" style="144" customWidth="1"/>
    <col min="9989" max="9989" width="8.5703125" style="144" customWidth="1"/>
    <col min="9990" max="9990" width="9.85546875" style="144" customWidth="1"/>
    <col min="9991" max="9991" width="13.85546875" style="144" customWidth="1"/>
    <col min="9992" max="9992" width="3.28515625" style="144" customWidth="1"/>
    <col min="9993" max="9993" width="12.140625" style="144" customWidth="1"/>
    <col min="9994" max="9995" width="9.140625" style="144"/>
    <col min="9996" max="9996" width="75.42578125" style="144" customWidth="1"/>
    <col min="9997" max="9997" width="45.28515625" style="144" customWidth="1"/>
    <col min="9998" max="9998" width="75.42578125" style="144" customWidth="1"/>
    <col min="9999" max="9999" width="45.28515625" style="144" customWidth="1"/>
    <col min="10000" max="10240" width="9.140625" style="144"/>
    <col min="10241" max="10241" width="4.42578125" style="144" customWidth="1"/>
    <col min="10242" max="10242" width="11.5703125" style="144" customWidth="1"/>
    <col min="10243" max="10243" width="40.42578125" style="144" customWidth="1"/>
    <col min="10244" max="10244" width="5.5703125" style="144" customWidth="1"/>
    <col min="10245" max="10245" width="8.5703125" style="144" customWidth="1"/>
    <col min="10246" max="10246" width="9.85546875" style="144" customWidth="1"/>
    <col min="10247" max="10247" width="13.85546875" style="144" customWidth="1"/>
    <col min="10248" max="10248" width="3.28515625" style="144" customWidth="1"/>
    <col min="10249" max="10249" width="12.140625" style="144" customWidth="1"/>
    <col min="10250" max="10251" width="9.140625" style="144"/>
    <col min="10252" max="10252" width="75.42578125" style="144" customWidth="1"/>
    <col min="10253" max="10253" width="45.28515625" style="144" customWidth="1"/>
    <col min="10254" max="10254" width="75.42578125" style="144" customWidth="1"/>
    <col min="10255" max="10255" width="45.28515625" style="144" customWidth="1"/>
    <col min="10256" max="10496" width="9.140625" style="144"/>
    <col min="10497" max="10497" width="4.42578125" style="144" customWidth="1"/>
    <col min="10498" max="10498" width="11.5703125" style="144" customWidth="1"/>
    <col min="10499" max="10499" width="40.42578125" style="144" customWidth="1"/>
    <col min="10500" max="10500" width="5.5703125" style="144" customWidth="1"/>
    <col min="10501" max="10501" width="8.5703125" style="144" customWidth="1"/>
    <col min="10502" max="10502" width="9.85546875" style="144" customWidth="1"/>
    <col min="10503" max="10503" width="13.85546875" style="144" customWidth="1"/>
    <col min="10504" max="10504" width="3.28515625" style="144" customWidth="1"/>
    <col min="10505" max="10505" width="12.140625" style="144" customWidth="1"/>
    <col min="10506" max="10507" width="9.140625" style="144"/>
    <col min="10508" max="10508" width="75.42578125" style="144" customWidth="1"/>
    <col min="10509" max="10509" width="45.28515625" style="144" customWidth="1"/>
    <col min="10510" max="10510" width="75.42578125" style="144" customWidth="1"/>
    <col min="10511" max="10511" width="45.28515625" style="144" customWidth="1"/>
    <col min="10512" max="10752" width="9.140625" style="144"/>
    <col min="10753" max="10753" width="4.42578125" style="144" customWidth="1"/>
    <col min="10754" max="10754" width="11.5703125" style="144" customWidth="1"/>
    <col min="10755" max="10755" width="40.42578125" style="144" customWidth="1"/>
    <col min="10756" max="10756" width="5.5703125" style="144" customWidth="1"/>
    <col min="10757" max="10757" width="8.5703125" style="144" customWidth="1"/>
    <col min="10758" max="10758" width="9.85546875" style="144" customWidth="1"/>
    <col min="10759" max="10759" width="13.85546875" style="144" customWidth="1"/>
    <col min="10760" max="10760" width="3.28515625" style="144" customWidth="1"/>
    <col min="10761" max="10761" width="12.140625" style="144" customWidth="1"/>
    <col min="10762" max="10763" width="9.140625" style="144"/>
    <col min="10764" max="10764" width="75.42578125" style="144" customWidth="1"/>
    <col min="10765" max="10765" width="45.28515625" style="144" customWidth="1"/>
    <col min="10766" max="10766" width="75.42578125" style="144" customWidth="1"/>
    <col min="10767" max="10767" width="45.28515625" style="144" customWidth="1"/>
    <col min="10768" max="11008" width="9.140625" style="144"/>
    <col min="11009" max="11009" width="4.42578125" style="144" customWidth="1"/>
    <col min="11010" max="11010" width="11.5703125" style="144" customWidth="1"/>
    <col min="11011" max="11011" width="40.42578125" style="144" customWidth="1"/>
    <col min="11012" max="11012" width="5.5703125" style="144" customWidth="1"/>
    <col min="11013" max="11013" width="8.5703125" style="144" customWidth="1"/>
    <col min="11014" max="11014" width="9.85546875" style="144" customWidth="1"/>
    <col min="11015" max="11015" width="13.85546875" style="144" customWidth="1"/>
    <col min="11016" max="11016" width="3.28515625" style="144" customWidth="1"/>
    <col min="11017" max="11017" width="12.140625" style="144" customWidth="1"/>
    <col min="11018" max="11019" width="9.140625" style="144"/>
    <col min="11020" max="11020" width="75.42578125" style="144" customWidth="1"/>
    <col min="11021" max="11021" width="45.28515625" style="144" customWidth="1"/>
    <col min="11022" max="11022" width="75.42578125" style="144" customWidth="1"/>
    <col min="11023" max="11023" width="45.28515625" style="144" customWidth="1"/>
    <col min="11024" max="11264" width="9.140625" style="144"/>
    <col min="11265" max="11265" width="4.42578125" style="144" customWidth="1"/>
    <col min="11266" max="11266" width="11.5703125" style="144" customWidth="1"/>
    <col min="11267" max="11267" width="40.42578125" style="144" customWidth="1"/>
    <col min="11268" max="11268" width="5.5703125" style="144" customWidth="1"/>
    <col min="11269" max="11269" width="8.5703125" style="144" customWidth="1"/>
    <col min="11270" max="11270" width="9.85546875" style="144" customWidth="1"/>
    <col min="11271" max="11271" width="13.85546875" style="144" customWidth="1"/>
    <col min="11272" max="11272" width="3.28515625" style="144" customWidth="1"/>
    <col min="11273" max="11273" width="12.140625" style="144" customWidth="1"/>
    <col min="11274" max="11275" width="9.140625" style="144"/>
    <col min="11276" max="11276" width="75.42578125" style="144" customWidth="1"/>
    <col min="11277" max="11277" width="45.28515625" style="144" customWidth="1"/>
    <col min="11278" max="11278" width="75.42578125" style="144" customWidth="1"/>
    <col min="11279" max="11279" width="45.28515625" style="144" customWidth="1"/>
    <col min="11280" max="11520" width="9.140625" style="144"/>
    <col min="11521" max="11521" width="4.42578125" style="144" customWidth="1"/>
    <col min="11522" max="11522" width="11.5703125" style="144" customWidth="1"/>
    <col min="11523" max="11523" width="40.42578125" style="144" customWidth="1"/>
    <col min="11524" max="11524" width="5.5703125" style="144" customWidth="1"/>
    <col min="11525" max="11525" width="8.5703125" style="144" customWidth="1"/>
    <col min="11526" max="11526" width="9.85546875" style="144" customWidth="1"/>
    <col min="11527" max="11527" width="13.85546875" style="144" customWidth="1"/>
    <col min="11528" max="11528" width="3.28515625" style="144" customWidth="1"/>
    <col min="11529" max="11529" width="12.140625" style="144" customWidth="1"/>
    <col min="11530" max="11531" width="9.140625" style="144"/>
    <col min="11532" max="11532" width="75.42578125" style="144" customWidth="1"/>
    <col min="11533" max="11533" width="45.28515625" style="144" customWidth="1"/>
    <col min="11534" max="11534" width="75.42578125" style="144" customWidth="1"/>
    <col min="11535" max="11535" width="45.28515625" style="144" customWidth="1"/>
    <col min="11536" max="11776" width="9.140625" style="144"/>
    <col min="11777" max="11777" width="4.42578125" style="144" customWidth="1"/>
    <col min="11778" max="11778" width="11.5703125" style="144" customWidth="1"/>
    <col min="11779" max="11779" width="40.42578125" style="144" customWidth="1"/>
    <col min="11780" max="11780" width="5.5703125" style="144" customWidth="1"/>
    <col min="11781" max="11781" width="8.5703125" style="144" customWidth="1"/>
    <col min="11782" max="11782" width="9.85546875" style="144" customWidth="1"/>
    <col min="11783" max="11783" width="13.85546875" style="144" customWidth="1"/>
    <col min="11784" max="11784" width="3.28515625" style="144" customWidth="1"/>
    <col min="11785" max="11785" width="12.140625" style="144" customWidth="1"/>
    <col min="11786" max="11787" width="9.140625" style="144"/>
    <col min="11788" max="11788" width="75.42578125" style="144" customWidth="1"/>
    <col min="11789" max="11789" width="45.28515625" style="144" customWidth="1"/>
    <col min="11790" max="11790" width="75.42578125" style="144" customWidth="1"/>
    <col min="11791" max="11791" width="45.28515625" style="144" customWidth="1"/>
    <col min="11792" max="12032" width="9.140625" style="144"/>
    <col min="12033" max="12033" width="4.42578125" style="144" customWidth="1"/>
    <col min="12034" max="12034" width="11.5703125" style="144" customWidth="1"/>
    <col min="12035" max="12035" width="40.42578125" style="144" customWidth="1"/>
    <col min="12036" max="12036" width="5.5703125" style="144" customWidth="1"/>
    <col min="12037" max="12037" width="8.5703125" style="144" customWidth="1"/>
    <col min="12038" max="12038" width="9.85546875" style="144" customWidth="1"/>
    <col min="12039" max="12039" width="13.85546875" style="144" customWidth="1"/>
    <col min="12040" max="12040" width="3.28515625" style="144" customWidth="1"/>
    <col min="12041" max="12041" width="12.140625" style="144" customWidth="1"/>
    <col min="12042" max="12043" width="9.140625" style="144"/>
    <col min="12044" max="12044" width="75.42578125" style="144" customWidth="1"/>
    <col min="12045" max="12045" width="45.28515625" style="144" customWidth="1"/>
    <col min="12046" max="12046" width="75.42578125" style="144" customWidth="1"/>
    <col min="12047" max="12047" width="45.28515625" style="144" customWidth="1"/>
    <col min="12048" max="12288" width="9.140625" style="144"/>
    <col min="12289" max="12289" width="4.42578125" style="144" customWidth="1"/>
    <col min="12290" max="12290" width="11.5703125" style="144" customWidth="1"/>
    <col min="12291" max="12291" width="40.42578125" style="144" customWidth="1"/>
    <col min="12292" max="12292" width="5.5703125" style="144" customWidth="1"/>
    <col min="12293" max="12293" width="8.5703125" style="144" customWidth="1"/>
    <col min="12294" max="12294" width="9.85546875" style="144" customWidth="1"/>
    <col min="12295" max="12295" width="13.85546875" style="144" customWidth="1"/>
    <col min="12296" max="12296" width="3.28515625" style="144" customWidth="1"/>
    <col min="12297" max="12297" width="12.140625" style="144" customWidth="1"/>
    <col min="12298" max="12299" width="9.140625" style="144"/>
    <col min="12300" max="12300" width="75.42578125" style="144" customWidth="1"/>
    <col min="12301" max="12301" width="45.28515625" style="144" customWidth="1"/>
    <col min="12302" max="12302" width="75.42578125" style="144" customWidth="1"/>
    <col min="12303" max="12303" width="45.28515625" style="144" customWidth="1"/>
    <col min="12304" max="12544" width="9.140625" style="144"/>
    <col min="12545" max="12545" width="4.42578125" style="144" customWidth="1"/>
    <col min="12546" max="12546" width="11.5703125" style="144" customWidth="1"/>
    <col min="12547" max="12547" width="40.42578125" style="144" customWidth="1"/>
    <col min="12548" max="12548" width="5.5703125" style="144" customWidth="1"/>
    <col min="12549" max="12549" width="8.5703125" style="144" customWidth="1"/>
    <col min="12550" max="12550" width="9.85546875" style="144" customWidth="1"/>
    <col min="12551" max="12551" width="13.85546875" style="144" customWidth="1"/>
    <col min="12552" max="12552" width="3.28515625" style="144" customWidth="1"/>
    <col min="12553" max="12553" width="12.140625" style="144" customWidth="1"/>
    <col min="12554" max="12555" width="9.140625" style="144"/>
    <col min="12556" max="12556" width="75.42578125" style="144" customWidth="1"/>
    <col min="12557" max="12557" width="45.28515625" style="144" customWidth="1"/>
    <col min="12558" max="12558" width="75.42578125" style="144" customWidth="1"/>
    <col min="12559" max="12559" width="45.28515625" style="144" customWidth="1"/>
    <col min="12560" max="12800" width="9.140625" style="144"/>
    <col min="12801" max="12801" width="4.42578125" style="144" customWidth="1"/>
    <col min="12802" max="12802" width="11.5703125" style="144" customWidth="1"/>
    <col min="12803" max="12803" width="40.42578125" style="144" customWidth="1"/>
    <col min="12804" max="12804" width="5.5703125" style="144" customWidth="1"/>
    <col min="12805" max="12805" width="8.5703125" style="144" customWidth="1"/>
    <col min="12806" max="12806" width="9.85546875" style="144" customWidth="1"/>
    <col min="12807" max="12807" width="13.85546875" style="144" customWidth="1"/>
    <col min="12808" max="12808" width="3.28515625" style="144" customWidth="1"/>
    <col min="12809" max="12809" width="12.140625" style="144" customWidth="1"/>
    <col min="12810" max="12811" width="9.140625" style="144"/>
    <col min="12812" max="12812" width="75.42578125" style="144" customWidth="1"/>
    <col min="12813" max="12813" width="45.28515625" style="144" customWidth="1"/>
    <col min="12814" max="12814" width="75.42578125" style="144" customWidth="1"/>
    <col min="12815" max="12815" width="45.28515625" style="144" customWidth="1"/>
    <col min="12816" max="13056" width="9.140625" style="144"/>
    <col min="13057" max="13057" width="4.42578125" style="144" customWidth="1"/>
    <col min="13058" max="13058" width="11.5703125" style="144" customWidth="1"/>
    <col min="13059" max="13059" width="40.42578125" style="144" customWidth="1"/>
    <col min="13060" max="13060" width="5.5703125" style="144" customWidth="1"/>
    <col min="13061" max="13061" width="8.5703125" style="144" customWidth="1"/>
    <col min="13062" max="13062" width="9.85546875" style="144" customWidth="1"/>
    <col min="13063" max="13063" width="13.85546875" style="144" customWidth="1"/>
    <col min="13064" max="13064" width="3.28515625" style="144" customWidth="1"/>
    <col min="13065" max="13065" width="12.140625" style="144" customWidth="1"/>
    <col min="13066" max="13067" width="9.140625" style="144"/>
    <col min="13068" max="13068" width="75.42578125" style="144" customWidth="1"/>
    <col min="13069" max="13069" width="45.28515625" style="144" customWidth="1"/>
    <col min="13070" max="13070" width="75.42578125" style="144" customWidth="1"/>
    <col min="13071" max="13071" width="45.28515625" style="144" customWidth="1"/>
    <col min="13072" max="13312" width="9.140625" style="144"/>
    <col min="13313" max="13313" width="4.42578125" style="144" customWidth="1"/>
    <col min="13314" max="13314" width="11.5703125" style="144" customWidth="1"/>
    <col min="13315" max="13315" width="40.42578125" style="144" customWidth="1"/>
    <col min="13316" max="13316" width="5.5703125" style="144" customWidth="1"/>
    <col min="13317" max="13317" width="8.5703125" style="144" customWidth="1"/>
    <col min="13318" max="13318" width="9.85546875" style="144" customWidth="1"/>
    <col min="13319" max="13319" width="13.85546875" style="144" customWidth="1"/>
    <col min="13320" max="13320" width="3.28515625" style="144" customWidth="1"/>
    <col min="13321" max="13321" width="12.140625" style="144" customWidth="1"/>
    <col min="13322" max="13323" width="9.140625" style="144"/>
    <col min="13324" max="13324" width="75.42578125" style="144" customWidth="1"/>
    <col min="13325" max="13325" width="45.28515625" style="144" customWidth="1"/>
    <col min="13326" max="13326" width="75.42578125" style="144" customWidth="1"/>
    <col min="13327" max="13327" width="45.28515625" style="144" customWidth="1"/>
    <col min="13328" max="13568" width="9.140625" style="144"/>
    <col min="13569" max="13569" width="4.42578125" style="144" customWidth="1"/>
    <col min="13570" max="13570" width="11.5703125" style="144" customWidth="1"/>
    <col min="13571" max="13571" width="40.42578125" style="144" customWidth="1"/>
    <col min="13572" max="13572" width="5.5703125" style="144" customWidth="1"/>
    <col min="13573" max="13573" width="8.5703125" style="144" customWidth="1"/>
    <col min="13574" max="13574" width="9.85546875" style="144" customWidth="1"/>
    <col min="13575" max="13575" width="13.85546875" style="144" customWidth="1"/>
    <col min="13576" max="13576" width="3.28515625" style="144" customWidth="1"/>
    <col min="13577" max="13577" width="12.140625" style="144" customWidth="1"/>
    <col min="13578" max="13579" width="9.140625" style="144"/>
    <col min="13580" max="13580" width="75.42578125" style="144" customWidth="1"/>
    <col min="13581" max="13581" width="45.28515625" style="144" customWidth="1"/>
    <col min="13582" max="13582" width="75.42578125" style="144" customWidth="1"/>
    <col min="13583" max="13583" width="45.28515625" style="144" customWidth="1"/>
    <col min="13584" max="13824" width="9.140625" style="144"/>
    <col min="13825" max="13825" width="4.42578125" style="144" customWidth="1"/>
    <col min="13826" max="13826" width="11.5703125" style="144" customWidth="1"/>
    <col min="13827" max="13827" width="40.42578125" style="144" customWidth="1"/>
    <col min="13828" max="13828" width="5.5703125" style="144" customWidth="1"/>
    <col min="13829" max="13829" width="8.5703125" style="144" customWidth="1"/>
    <col min="13830" max="13830" width="9.85546875" style="144" customWidth="1"/>
    <col min="13831" max="13831" width="13.85546875" style="144" customWidth="1"/>
    <col min="13832" max="13832" width="3.28515625" style="144" customWidth="1"/>
    <col min="13833" max="13833" width="12.140625" style="144" customWidth="1"/>
    <col min="13834" max="13835" width="9.140625" style="144"/>
    <col min="13836" max="13836" width="75.42578125" style="144" customWidth="1"/>
    <col min="13837" max="13837" width="45.28515625" style="144" customWidth="1"/>
    <col min="13838" max="13838" width="75.42578125" style="144" customWidth="1"/>
    <col min="13839" max="13839" width="45.28515625" style="144" customWidth="1"/>
    <col min="13840" max="14080" width="9.140625" style="144"/>
    <col min="14081" max="14081" width="4.42578125" style="144" customWidth="1"/>
    <col min="14082" max="14082" width="11.5703125" style="144" customWidth="1"/>
    <col min="14083" max="14083" width="40.42578125" style="144" customWidth="1"/>
    <col min="14084" max="14084" width="5.5703125" style="144" customWidth="1"/>
    <col min="14085" max="14085" width="8.5703125" style="144" customWidth="1"/>
    <col min="14086" max="14086" width="9.85546875" style="144" customWidth="1"/>
    <col min="14087" max="14087" width="13.85546875" style="144" customWidth="1"/>
    <col min="14088" max="14088" width="3.28515625" style="144" customWidth="1"/>
    <col min="14089" max="14089" width="12.140625" style="144" customWidth="1"/>
    <col min="14090" max="14091" width="9.140625" style="144"/>
    <col min="14092" max="14092" width="75.42578125" style="144" customWidth="1"/>
    <col min="14093" max="14093" width="45.28515625" style="144" customWidth="1"/>
    <col min="14094" max="14094" width="75.42578125" style="144" customWidth="1"/>
    <col min="14095" max="14095" width="45.28515625" style="144" customWidth="1"/>
    <col min="14096" max="14336" width="9.140625" style="144"/>
    <col min="14337" max="14337" width="4.42578125" style="144" customWidth="1"/>
    <col min="14338" max="14338" width="11.5703125" style="144" customWidth="1"/>
    <col min="14339" max="14339" width="40.42578125" style="144" customWidth="1"/>
    <col min="14340" max="14340" width="5.5703125" style="144" customWidth="1"/>
    <col min="14341" max="14341" width="8.5703125" style="144" customWidth="1"/>
    <col min="14342" max="14342" width="9.85546875" style="144" customWidth="1"/>
    <col min="14343" max="14343" width="13.85546875" style="144" customWidth="1"/>
    <col min="14344" max="14344" width="3.28515625" style="144" customWidth="1"/>
    <col min="14345" max="14345" width="12.140625" style="144" customWidth="1"/>
    <col min="14346" max="14347" width="9.140625" style="144"/>
    <col min="14348" max="14348" width="75.42578125" style="144" customWidth="1"/>
    <col min="14349" max="14349" width="45.28515625" style="144" customWidth="1"/>
    <col min="14350" max="14350" width="75.42578125" style="144" customWidth="1"/>
    <col min="14351" max="14351" width="45.28515625" style="144" customWidth="1"/>
    <col min="14352" max="14592" width="9.140625" style="144"/>
    <col min="14593" max="14593" width="4.42578125" style="144" customWidth="1"/>
    <col min="14594" max="14594" width="11.5703125" style="144" customWidth="1"/>
    <col min="14595" max="14595" width="40.42578125" style="144" customWidth="1"/>
    <col min="14596" max="14596" width="5.5703125" style="144" customWidth="1"/>
    <col min="14597" max="14597" width="8.5703125" style="144" customWidth="1"/>
    <col min="14598" max="14598" width="9.85546875" style="144" customWidth="1"/>
    <col min="14599" max="14599" width="13.85546875" style="144" customWidth="1"/>
    <col min="14600" max="14600" width="3.28515625" style="144" customWidth="1"/>
    <col min="14601" max="14601" width="12.140625" style="144" customWidth="1"/>
    <col min="14602" max="14603" width="9.140625" style="144"/>
    <col min="14604" max="14604" width="75.42578125" style="144" customWidth="1"/>
    <col min="14605" max="14605" width="45.28515625" style="144" customWidth="1"/>
    <col min="14606" max="14606" width="75.42578125" style="144" customWidth="1"/>
    <col min="14607" max="14607" width="45.28515625" style="144" customWidth="1"/>
    <col min="14608" max="14848" width="9.140625" style="144"/>
    <col min="14849" max="14849" width="4.42578125" style="144" customWidth="1"/>
    <col min="14850" max="14850" width="11.5703125" style="144" customWidth="1"/>
    <col min="14851" max="14851" width="40.42578125" style="144" customWidth="1"/>
    <col min="14852" max="14852" width="5.5703125" style="144" customWidth="1"/>
    <col min="14853" max="14853" width="8.5703125" style="144" customWidth="1"/>
    <col min="14854" max="14854" width="9.85546875" style="144" customWidth="1"/>
    <col min="14855" max="14855" width="13.85546875" style="144" customWidth="1"/>
    <col min="14856" max="14856" width="3.28515625" style="144" customWidth="1"/>
    <col min="14857" max="14857" width="12.140625" style="144" customWidth="1"/>
    <col min="14858" max="14859" width="9.140625" style="144"/>
    <col min="14860" max="14860" width="75.42578125" style="144" customWidth="1"/>
    <col min="14861" max="14861" width="45.28515625" style="144" customWidth="1"/>
    <col min="14862" max="14862" width="75.42578125" style="144" customWidth="1"/>
    <col min="14863" max="14863" width="45.28515625" style="144" customWidth="1"/>
    <col min="14864" max="15104" width="9.140625" style="144"/>
    <col min="15105" max="15105" width="4.42578125" style="144" customWidth="1"/>
    <col min="15106" max="15106" width="11.5703125" style="144" customWidth="1"/>
    <col min="15107" max="15107" width="40.42578125" style="144" customWidth="1"/>
    <col min="15108" max="15108" width="5.5703125" style="144" customWidth="1"/>
    <col min="15109" max="15109" width="8.5703125" style="144" customWidth="1"/>
    <col min="15110" max="15110" width="9.85546875" style="144" customWidth="1"/>
    <col min="15111" max="15111" width="13.85546875" style="144" customWidth="1"/>
    <col min="15112" max="15112" width="3.28515625" style="144" customWidth="1"/>
    <col min="15113" max="15113" width="12.140625" style="144" customWidth="1"/>
    <col min="15114" max="15115" width="9.140625" style="144"/>
    <col min="15116" max="15116" width="75.42578125" style="144" customWidth="1"/>
    <col min="15117" max="15117" width="45.28515625" style="144" customWidth="1"/>
    <col min="15118" max="15118" width="75.42578125" style="144" customWidth="1"/>
    <col min="15119" max="15119" width="45.28515625" style="144" customWidth="1"/>
    <col min="15120" max="15360" width="9.140625" style="144"/>
    <col min="15361" max="15361" width="4.42578125" style="144" customWidth="1"/>
    <col min="15362" max="15362" width="11.5703125" style="144" customWidth="1"/>
    <col min="15363" max="15363" width="40.42578125" style="144" customWidth="1"/>
    <col min="15364" max="15364" width="5.5703125" style="144" customWidth="1"/>
    <col min="15365" max="15365" width="8.5703125" style="144" customWidth="1"/>
    <col min="15366" max="15366" width="9.85546875" style="144" customWidth="1"/>
    <col min="15367" max="15367" width="13.85546875" style="144" customWidth="1"/>
    <col min="15368" max="15368" width="3.28515625" style="144" customWidth="1"/>
    <col min="15369" max="15369" width="12.140625" style="144" customWidth="1"/>
    <col min="15370" max="15371" width="9.140625" style="144"/>
    <col min="15372" max="15372" width="75.42578125" style="144" customWidth="1"/>
    <col min="15373" max="15373" width="45.28515625" style="144" customWidth="1"/>
    <col min="15374" max="15374" width="75.42578125" style="144" customWidth="1"/>
    <col min="15375" max="15375" width="45.28515625" style="144" customWidth="1"/>
    <col min="15376" max="15616" width="9.140625" style="144"/>
    <col min="15617" max="15617" width="4.42578125" style="144" customWidth="1"/>
    <col min="15618" max="15618" width="11.5703125" style="144" customWidth="1"/>
    <col min="15619" max="15619" width="40.42578125" style="144" customWidth="1"/>
    <col min="15620" max="15620" width="5.5703125" style="144" customWidth="1"/>
    <col min="15621" max="15621" width="8.5703125" style="144" customWidth="1"/>
    <col min="15622" max="15622" width="9.85546875" style="144" customWidth="1"/>
    <col min="15623" max="15623" width="13.85546875" style="144" customWidth="1"/>
    <col min="15624" max="15624" width="3.28515625" style="144" customWidth="1"/>
    <col min="15625" max="15625" width="12.140625" style="144" customWidth="1"/>
    <col min="15626" max="15627" width="9.140625" style="144"/>
    <col min="15628" max="15628" width="75.42578125" style="144" customWidth="1"/>
    <col min="15629" max="15629" width="45.28515625" style="144" customWidth="1"/>
    <col min="15630" max="15630" width="75.42578125" style="144" customWidth="1"/>
    <col min="15631" max="15631" width="45.28515625" style="144" customWidth="1"/>
    <col min="15632" max="15872" width="9.140625" style="144"/>
    <col min="15873" max="15873" width="4.42578125" style="144" customWidth="1"/>
    <col min="15874" max="15874" width="11.5703125" style="144" customWidth="1"/>
    <col min="15875" max="15875" width="40.42578125" style="144" customWidth="1"/>
    <col min="15876" max="15876" width="5.5703125" style="144" customWidth="1"/>
    <col min="15877" max="15877" width="8.5703125" style="144" customWidth="1"/>
    <col min="15878" max="15878" width="9.85546875" style="144" customWidth="1"/>
    <col min="15879" max="15879" width="13.85546875" style="144" customWidth="1"/>
    <col min="15880" max="15880" width="3.28515625" style="144" customWidth="1"/>
    <col min="15881" max="15881" width="12.140625" style="144" customWidth="1"/>
    <col min="15882" max="15883" width="9.140625" style="144"/>
    <col min="15884" max="15884" width="75.42578125" style="144" customWidth="1"/>
    <col min="15885" max="15885" width="45.28515625" style="144" customWidth="1"/>
    <col min="15886" max="15886" width="75.42578125" style="144" customWidth="1"/>
    <col min="15887" max="15887" width="45.28515625" style="144" customWidth="1"/>
    <col min="15888" max="16128" width="9.140625" style="144"/>
    <col min="16129" max="16129" width="4.42578125" style="144" customWidth="1"/>
    <col min="16130" max="16130" width="11.5703125" style="144" customWidth="1"/>
    <col min="16131" max="16131" width="40.42578125" style="144" customWidth="1"/>
    <col min="16132" max="16132" width="5.5703125" style="144" customWidth="1"/>
    <col min="16133" max="16133" width="8.5703125" style="144" customWidth="1"/>
    <col min="16134" max="16134" width="9.85546875" style="144" customWidth="1"/>
    <col min="16135" max="16135" width="13.85546875" style="144" customWidth="1"/>
    <col min="16136" max="16136" width="3.28515625" style="144" customWidth="1"/>
    <col min="16137" max="16137" width="12.140625" style="144" customWidth="1"/>
    <col min="16138" max="16139" width="9.140625" style="144"/>
    <col min="16140" max="16140" width="75.42578125" style="144" customWidth="1"/>
    <col min="16141" max="16141" width="45.28515625" style="144" customWidth="1"/>
    <col min="16142" max="16142" width="75.42578125" style="144" customWidth="1"/>
    <col min="16143" max="16143" width="45.28515625" style="144" customWidth="1"/>
    <col min="16144" max="16384" width="9.140625" style="144"/>
  </cols>
  <sheetData>
    <row r="1" spans="1:104" ht="15.75" x14ac:dyDescent="0.25">
      <c r="A1" s="231" t="s">
        <v>64</v>
      </c>
      <c r="B1" s="231"/>
      <c r="C1" s="231"/>
      <c r="D1" s="231"/>
      <c r="E1" s="231"/>
      <c r="F1" s="231"/>
      <c r="G1" s="231"/>
    </row>
    <row r="2" spans="1:104" ht="14.25" customHeight="1" thickBot="1" x14ac:dyDescent="0.25">
      <c r="B2" s="145"/>
      <c r="C2" s="146"/>
      <c r="D2" s="146"/>
      <c r="E2" s="147"/>
      <c r="F2" s="146"/>
      <c r="G2" s="146"/>
    </row>
    <row r="3" spans="1:104" ht="13.5" thickTop="1" x14ac:dyDescent="0.2">
      <c r="A3" s="220" t="s">
        <v>48</v>
      </c>
      <c r="B3" s="221"/>
      <c r="C3" s="95" t="str">
        <f>CONCATENATE(cislostavby," ",nazevstavby)</f>
        <v>01 Otrokovice - Freetime zóna Trávníky - parkour</v>
      </c>
      <c r="D3" s="96"/>
      <c r="E3" s="148" t="s">
        <v>65</v>
      </c>
      <c r="F3" s="149">
        <f>Rekapitulace!H1</f>
        <v>1</v>
      </c>
      <c r="G3" s="150"/>
    </row>
    <row r="4" spans="1:104" ht="13.5" thickBot="1" x14ac:dyDescent="0.25">
      <c r="A4" s="232" t="s">
        <v>50</v>
      </c>
      <c r="B4" s="223"/>
      <c r="C4" s="101" t="str">
        <f>CONCATENATE(cisloobjektu," ",nazevobjektu)</f>
        <v>SO 02 Mobiliář - parkourové prvky</v>
      </c>
      <c r="D4" s="102"/>
      <c r="E4" s="233" t="str">
        <f>Rekapitulace!G2</f>
        <v>Mobiliář - parkourové prvky</v>
      </c>
      <c r="F4" s="234"/>
      <c r="G4" s="235"/>
    </row>
    <row r="5" spans="1:104" ht="13.5" thickTop="1" x14ac:dyDescent="0.2">
      <c r="A5" s="151"/>
      <c r="G5" s="153"/>
    </row>
    <row r="6" spans="1:104" x14ac:dyDescent="0.2">
      <c r="A6" s="154" t="s">
        <v>66</v>
      </c>
      <c r="B6" s="155" t="s">
        <v>67</v>
      </c>
      <c r="C6" s="155" t="s">
        <v>68</v>
      </c>
      <c r="D6" s="155" t="s">
        <v>69</v>
      </c>
      <c r="E6" s="156" t="s">
        <v>70</v>
      </c>
      <c r="F6" s="155" t="s">
        <v>71</v>
      </c>
      <c r="G6" s="157" t="s">
        <v>72</v>
      </c>
      <c r="H6" s="158" t="s">
        <v>73</v>
      </c>
      <c r="I6" s="159" t="s">
        <v>74</v>
      </c>
    </row>
    <row r="7" spans="1:104" x14ac:dyDescent="0.2">
      <c r="A7" s="160" t="s">
        <v>75</v>
      </c>
      <c r="B7" s="161" t="s">
        <v>76</v>
      </c>
      <c r="C7" s="162" t="s">
        <v>77</v>
      </c>
      <c r="D7" s="163"/>
      <c r="E7" s="164"/>
      <c r="F7" s="164"/>
      <c r="G7" s="165"/>
      <c r="H7" s="166" t="s">
        <v>5</v>
      </c>
      <c r="I7" s="167" t="s">
        <v>5</v>
      </c>
      <c r="J7" s="168"/>
      <c r="K7" s="168"/>
      <c r="Q7" s="169">
        <v>1</v>
      </c>
    </row>
    <row r="8" spans="1:104" x14ac:dyDescent="0.2">
      <c r="A8" s="170">
        <v>1</v>
      </c>
      <c r="B8" s="171" t="s">
        <v>81</v>
      </c>
      <c r="C8" s="172" t="s">
        <v>82</v>
      </c>
      <c r="D8" s="173" t="s">
        <v>83</v>
      </c>
      <c r="E8" s="174">
        <v>2.3098999999999998</v>
      </c>
      <c r="F8" s="174"/>
      <c r="G8" s="175">
        <f>E8*F8</f>
        <v>0</v>
      </c>
      <c r="H8" s="176">
        <v>19</v>
      </c>
      <c r="I8" s="175">
        <f>(H8+100)*G8/100</f>
        <v>0</v>
      </c>
      <c r="Q8" s="169">
        <v>2</v>
      </c>
      <c r="AA8" s="144">
        <v>1</v>
      </c>
      <c r="AB8" s="144">
        <v>1</v>
      </c>
      <c r="AC8" s="144">
        <v>1</v>
      </c>
      <c r="BB8" s="144">
        <v>1</v>
      </c>
      <c r="BC8" s="144">
        <f>IF(BB8=1,G8,0)</f>
        <v>0</v>
      </c>
      <c r="BD8" s="144">
        <f>IF(BB8=2,G8,0)</f>
        <v>0</v>
      </c>
      <c r="BE8" s="144">
        <f>IF(BB8=3,G8,0)</f>
        <v>0</v>
      </c>
      <c r="BF8" s="144">
        <f>IF(BB8=4,G8,0)</f>
        <v>0</v>
      </c>
      <c r="BG8" s="144">
        <f>IF(BB8=5,G8,0)</f>
        <v>0</v>
      </c>
      <c r="CZ8" s="144">
        <v>0</v>
      </c>
    </row>
    <row r="9" spans="1:104" x14ac:dyDescent="0.2">
      <c r="A9" s="177"/>
      <c r="B9" s="178"/>
      <c r="C9" s="229" t="s">
        <v>84</v>
      </c>
      <c r="D9" s="230"/>
      <c r="E9" s="182">
        <v>0</v>
      </c>
      <c r="F9" s="183"/>
      <c r="G9" s="184"/>
      <c r="H9" s="185"/>
      <c r="I9" s="186"/>
      <c r="M9" s="181" t="s">
        <v>84</v>
      </c>
      <c r="O9" s="181"/>
      <c r="Q9" s="169"/>
    </row>
    <row r="10" spans="1:104" x14ac:dyDescent="0.2">
      <c r="A10" s="177"/>
      <c r="B10" s="178"/>
      <c r="C10" s="229" t="s">
        <v>85</v>
      </c>
      <c r="D10" s="230"/>
      <c r="E10" s="182">
        <v>0</v>
      </c>
      <c r="F10" s="183"/>
      <c r="G10" s="184"/>
      <c r="H10" s="185"/>
      <c r="I10" s="186"/>
      <c r="M10" s="181" t="s">
        <v>85</v>
      </c>
      <c r="O10" s="181"/>
      <c r="Q10" s="169"/>
    </row>
    <row r="11" spans="1:104" x14ac:dyDescent="0.2">
      <c r="A11" s="177"/>
      <c r="B11" s="178"/>
      <c r="C11" s="229" t="s">
        <v>86</v>
      </c>
      <c r="D11" s="230"/>
      <c r="E11" s="182">
        <v>0.21390000000000001</v>
      </c>
      <c r="F11" s="183"/>
      <c r="G11" s="184"/>
      <c r="H11" s="185"/>
      <c r="I11" s="186"/>
      <c r="M11" s="181" t="s">
        <v>86</v>
      </c>
      <c r="O11" s="181"/>
      <c r="Q11" s="169"/>
    </row>
    <row r="12" spans="1:104" x14ac:dyDescent="0.2">
      <c r="A12" s="177"/>
      <c r="B12" s="178"/>
      <c r="C12" s="229" t="s">
        <v>87</v>
      </c>
      <c r="D12" s="230"/>
      <c r="E12" s="182">
        <v>0.8226</v>
      </c>
      <c r="F12" s="183"/>
      <c r="G12" s="184"/>
      <c r="H12" s="185"/>
      <c r="I12" s="186"/>
      <c r="M12" s="181" t="s">
        <v>87</v>
      </c>
      <c r="O12" s="181"/>
      <c r="Q12" s="169"/>
    </row>
    <row r="13" spans="1:104" x14ac:dyDescent="0.2">
      <c r="A13" s="177"/>
      <c r="B13" s="178"/>
      <c r="C13" s="229" t="s">
        <v>88</v>
      </c>
      <c r="D13" s="230"/>
      <c r="E13" s="182">
        <v>0.4</v>
      </c>
      <c r="F13" s="183"/>
      <c r="G13" s="184"/>
      <c r="H13" s="185"/>
      <c r="I13" s="186"/>
      <c r="M13" s="181" t="s">
        <v>88</v>
      </c>
      <c r="O13" s="181"/>
      <c r="Q13" s="169"/>
    </row>
    <row r="14" spans="1:104" x14ac:dyDescent="0.2">
      <c r="A14" s="177"/>
      <c r="B14" s="178"/>
      <c r="C14" s="229" t="s">
        <v>89</v>
      </c>
      <c r="D14" s="230"/>
      <c r="E14" s="182">
        <v>0.87329999999999997</v>
      </c>
      <c r="F14" s="183"/>
      <c r="G14" s="184"/>
      <c r="H14" s="185"/>
      <c r="I14" s="186"/>
      <c r="M14" s="181" t="s">
        <v>89</v>
      </c>
      <c r="O14" s="181"/>
      <c r="Q14" s="169"/>
    </row>
    <row r="15" spans="1:104" x14ac:dyDescent="0.2">
      <c r="A15" s="170">
        <v>2</v>
      </c>
      <c r="B15" s="171" t="s">
        <v>90</v>
      </c>
      <c r="C15" s="172" t="s">
        <v>91</v>
      </c>
      <c r="D15" s="173" t="s">
        <v>83</v>
      </c>
      <c r="E15" s="174">
        <v>2.3098999999999998</v>
      </c>
      <c r="F15" s="174"/>
      <c r="G15" s="175">
        <f>E15*F15</f>
        <v>0</v>
      </c>
      <c r="H15" s="176">
        <v>19</v>
      </c>
      <c r="I15" s="175">
        <f>(H15+100)*G15/100</f>
        <v>0</v>
      </c>
      <c r="Q15" s="169">
        <v>2</v>
      </c>
      <c r="AA15" s="144">
        <v>1</v>
      </c>
      <c r="AB15" s="144">
        <v>1</v>
      </c>
      <c r="AC15" s="144">
        <v>1</v>
      </c>
      <c r="BB15" s="144">
        <v>1</v>
      </c>
      <c r="BC15" s="144">
        <f>IF(BB15=1,G15,0)</f>
        <v>0</v>
      </c>
      <c r="BD15" s="144">
        <f>IF(BB15=2,G15,0)</f>
        <v>0</v>
      </c>
      <c r="BE15" s="144">
        <f>IF(BB15=3,G15,0)</f>
        <v>0</v>
      </c>
      <c r="BF15" s="144">
        <f>IF(BB15=4,G15,0)</f>
        <v>0</v>
      </c>
      <c r="BG15" s="144">
        <f>IF(BB15=5,G15,0)</f>
        <v>0</v>
      </c>
      <c r="CZ15" s="144">
        <v>0</v>
      </c>
    </row>
    <row r="16" spans="1:104" x14ac:dyDescent="0.2">
      <c r="A16" s="170">
        <v>3</v>
      </c>
      <c r="B16" s="171" t="s">
        <v>92</v>
      </c>
      <c r="C16" s="172" t="s">
        <v>93</v>
      </c>
      <c r="D16" s="173" t="s">
        <v>83</v>
      </c>
      <c r="E16" s="174">
        <v>0.71650000000000003</v>
      </c>
      <c r="F16" s="174"/>
      <c r="G16" s="175">
        <f>E16*F16</f>
        <v>0</v>
      </c>
      <c r="H16" s="176">
        <v>19</v>
      </c>
      <c r="I16" s="175">
        <f>(H16+100)*G16/100</f>
        <v>0</v>
      </c>
      <c r="Q16" s="169">
        <v>2</v>
      </c>
      <c r="AA16" s="144">
        <v>1</v>
      </c>
      <c r="AB16" s="144">
        <v>1</v>
      </c>
      <c r="AC16" s="144">
        <v>1</v>
      </c>
      <c r="BB16" s="144">
        <v>1</v>
      </c>
      <c r="BC16" s="144">
        <f>IF(BB16=1,G16,0)</f>
        <v>0</v>
      </c>
      <c r="BD16" s="144">
        <f>IF(BB16=2,G16,0)</f>
        <v>0</v>
      </c>
      <c r="BE16" s="144">
        <f>IF(BB16=3,G16,0)</f>
        <v>0</v>
      </c>
      <c r="BF16" s="144">
        <f>IF(BB16=4,G16,0)</f>
        <v>0</v>
      </c>
      <c r="BG16" s="144">
        <f>IF(BB16=5,G16,0)</f>
        <v>0</v>
      </c>
      <c r="CZ16" s="144">
        <v>0</v>
      </c>
    </row>
    <row r="17" spans="1:104" x14ac:dyDescent="0.2">
      <c r="A17" s="177"/>
      <c r="B17" s="178"/>
      <c r="C17" s="229" t="s">
        <v>94</v>
      </c>
      <c r="D17" s="230"/>
      <c r="E17" s="182">
        <v>0</v>
      </c>
      <c r="F17" s="183"/>
      <c r="G17" s="184"/>
      <c r="H17" s="185"/>
      <c r="I17" s="186"/>
      <c r="M17" s="181" t="s">
        <v>94</v>
      </c>
      <c r="O17" s="181"/>
      <c r="Q17" s="169"/>
    </row>
    <row r="18" spans="1:104" x14ac:dyDescent="0.2">
      <c r="A18" s="177"/>
      <c r="B18" s="178"/>
      <c r="C18" s="229" t="s">
        <v>85</v>
      </c>
      <c r="D18" s="230"/>
      <c r="E18" s="182">
        <v>0</v>
      </c>
      <c r="F18" s="183"/>
      <c r="G18" s="184"/>
      <c r="H18" s="185"/>
      <c r="I18" s="186"/>
      <c r="M18" s="181" t="s">
        <v>85</v>
      </c>
      <c r="O18" s="181"/>
      <c r="Q18" s="169"/>
    </row>
    <row r="19" spans="1:104" x14ac:dyDescent="0.2">
      <c r="A19" s="177"/>
      <c r="B19" s="178"/>
      <c r="C19" s="229" t="s">
        <v>95</v>
      </c>
      <c r="D19" s="230"/>
      <c r="E19" s="182">
        <v>0.21429999999999999</v>
      </c>
      <c r="F19" s="183"/>
      <c r="G19" s="184"/>
      <c r="H19" s="185"/>
      <c r="I19" s="186"/>
      <c r="M19" s="181" t="s">
        <v>95</v>
      </c>
      <c r="O19" s="181"/>
      <c r="Q19" s="169"/>
    </row>
    <row r="20" spans="1:104" x14ac:dyDescent="0.2">
      <c r="A20" s="177"/>
      <c r="B20" s="178"/>
      <c r="C20" s="229" t="s">
        <v>96</v>
      </c>
      <c r="D20" s="230"/>
      <c r="E20" s="182">
        <v>0.18240000000000001</v>
      </c>
      <c r="F20" s="183"/>
      <c r="G20" s="184"/>
      <c r="H20" s="185"/>
      <c r="I20" s="186"/>
      <c r="M20" s="181" t="s">
        <v>96</v>
      </c>
      <c r="O20" s="181"/>
      <c r="Q20" s="169"/>
    </row>
    <row r="21" spans="1:104" x14ac:dyDescent="0.2">
      <c r="A21" s="177"/>
      <c r="B21" s="178"/>
      <c r="C21" s="229" t="s">
        <v>97</v>
      </c>
      <c r="D21" s="230"/>
      <c r="E21" s="182">
        <v>0.19900000000000001</v>
      </c>
      <c r="F21" s="183"/>
      <c r="G21" s="184"/>
      <c r="H21" s="185"/>
      <c r="I21" s="186"/>
      <c r="M21" s="181" t="s">
        <v>97</v>
      </c>
      <c r="O21" s="181"/>
      <c r="Q21" s="169"/>
    </row>
    <row r="22" spans="1:104" x14ac:dyDescent="0.2">
      <c r="A22" s="177"/>
      <c r="B22" s="178"/>
      <c r="C22" s="229" t="s">
        <v>98</v>
      </c>
      <c r="D22" s="230"/>
      <c r="E22" s="182">
        <v>-3.9399999999999998E-2</v>
      </c>
      <c r="F22" s="183"/>
      <c r="G22" s="184"/>
      <c r="H22" s="185"/>
      <c r="I22" s="186"/>
      <c r="M22" s="181" t="s">
        <v>98</v>
      </c>
      <c r="O22" s="181"/>
      <c r="Q22" s="169"/>
    </row>
    <row r="23" spans="1:104" x14ac:dyDescent="0.2">
      <c r="A23" s="177"/>
      <c r="B23" s="178"/>
      <c r="C23" s="229" t="s">
        <v>99</v>
      </c>
      <c r="D23" s="230"/>
      <c r="E23" s="182">
        <v>0.19900000000000001</v>
      </c>
      <c r="F23" s="183"/>
      <c r="G23" s="184"/>
      <c r="H23" s="185"/>
      <c r="I23" s="186"/>
      <c r="M23" s="181" t="s">
        <v>99</v>
      </c>
      <c r="O23" s="181"/>
      <c r="Q23" s="169"/>
    </row>
    <row r="24" spans="1:104" x14ac:dyDescent="0.2">
      <c r="A24" s="177"/>
      <c r="B24" s="178"/>
      <c r="C24" s="229" t="s">
        <v>100</v>
      </c>
      <c r="D24" s="230"/>
      <c r="E24" s="182">
        <v>-3.8800000000000001E-2</v>
      </c>
      <c r="F24" s="183"/>
      <c r="G24" s="184"/>
      <c r="H24" s="185"/>
      <c r="I24" s="186"/>
      <c r="M24" s="181" t="s">
        <v>100</v>
      </c>
      <c r="O24" s="181"/>
      <c r="Q24" s="169"/>
    </row>
    <row r="25" spans="1:104" x14ac:dyDescent="0.2">
      <c r="A25" s="170">
        <v>4</v>
      </c>
      <c r="B25" s="171" t="s">
        <v>101</v>
      </c>
      <c r="C25" s="172" t="s">
        <v>102</v>
      </c>
      <c r="D25" s="173" t="s">
        <v>83</v>
      </c>
      <c r="E25" s="174">
        <v>0.71650000000000003</v>
      </c>
      <c r="F25" s="174"/>
      <c r="G25" s="175">
        <f>E25*F25</f>
        <v>0</v>
      </c>
      <c r="H25" s="176">
        <v>19</v>
      </c>
      <c r="I25" s="175">
        <f>(H25+100)*G25/100</f>
        <v>0</v>
      </c>
      <c r="Q25" s="169">
        <v>2</v>
      </c>
      <c r="AA25" s="144">
        <v>1</v>
      </c>
      <c r="AB25" s="144">
        <v>1</v>
      </c>
      <c r="AC25" s="144">
        <v>1</v>
      </c>
      <c r="BB25" s="144">
        <v>1</v>
      </c>
      <c r="BC25" s="144">
        <f>IF(BB25=1,G25,0)</f>
        <v>0</v>
      </c>
      <c r="BD25" s="144">
        <f>IF(BB25=2,G25,0)</f>
        <v>0</v>
      </c>
      <c r="BE25" s="144">
        <f>IF(BB25=3,G25,0)</f>
        <v>0</v>
      </c>
      <c r="BF25" s="144">
        <f>IF(BB25=4,G25,0)</f>
        <v>0</v>
      </c>
      <c r="BG25" s="144">
        <f>IF(BB25=5,G25,0)</f>
        <v>0</v>
      </c>
      <c r="CZ25" s="144">
        <v>0</v>
      </c>
    </row>
    <row r="26" spans="1:104" x14ac:dyDescent="0.2">
      <c r="A26" s="170">
        <v>5</v>
      </c>
      <c r="B26" s="171" t="s">
        <v>103</v>
      </c>
      <c r="C26" s="172" t="s">
        <v>104</v>
      </c>
      <c r="D26" s="173" t="s">
        <v>83</v>
      </c>
      <c r="E26" s="174">
        <v>3.0264000000000002</v>
      </c>
      <c r="F26" s="174"/>
      <c r="G26" s="175">
        <f>E26*F26</f>
        <v>0</v>
      </c>
      <c r="H26" s="176">
        <v>19</v>
      </c>
      <c r="I26" s="175">
        <f>(H26+100)*G26/100</f>
        <v>0</v>
      </c>
      <c r="Q26" s="169">
        <v>2</v>
      </c>
      <c r="AA26" s="144">
        <v>1</v>
      </c>
      <c r="AB26" s="144">
        <v>1</v>
      </c>
      <c r="AC26" s="144">
        <v>1</v>
      </c>
      <c r="BB26" s="144">
        <v>1</v>
      </c>
      <c r="BC26" s="144">
        <f>IF(BB26=1,G26,0)</f>
        <v>0</v>
      </c>
      <c r="BD26" s="144">
        <f>IF(BB26=2,G26,0)</f>
        <v>0</v>
      </c>
      <c r="BE26" s="144">
        <f>IF(BB26=3,G26,0)</f>
        <v>0</v>
      </c>
      <c r="BF26" s="144">
        <f>IF(BB26=4,G26,0)</f>
        <v>0</v>
      </c>
      <c r="BG26" s="144">
        <f>IF(BB26=5,G26,0)</f>
        <v>0</v>
      </c>
      <c r="CZ26" s="144">
        <v>0</v>
      </c>
    </row>
    <row r="27" spans="1:104" x14ac:dyDescent="0.2">
      <c r="A27" s="177"/>
      <c r="B27" s="178"/>
      <c r="C27" s="229" t="s">
        <v>105</v>
      </c>
      <c r="D27" s="230"/>
      <c r="E27" s="182">
        <v>3.0264000000000002</v>
      </c>
      <c r="F27" s="183"/>
      <c r="G27" s="184"/>
      <c r="H27" s="185"/>
      <c r="I27" s="186"/>
      <c r="M27" s="181" t="s">
        <v>105</v>
      </c>
      <c r="O27" s="181"/>
      <c r="Q27" s="169"/>
    </row>
    <row r="28" spans="1:104" x14ac:dyDescent="0.2">
      <c r="A28" s="187"/>
      <c r="B28" s="188" t="s">
        <v>79</v>
      </c>
      <c r="C28" s="189" t="str">
        <f>CONCATENATE(B7," ",C7)</f>
        <v>1 Zemní práce</v>
      </c>
      <c r="D28" s="190"/>
      <c r="E28" s="191"/>
      <c r="F28" s="192"/>
      <c r="G28" s="193">
        <f>SUM(G7:G27)</f>
        <v>0</v>
      </c>
      <c r="H28" s="194"/>
      <c r="I28" s="195">
        <f>SUM(I7:I27)</f>
        <v>0</v>
      </c>
      <c r="Q28" s="169">
        <v>4</v>
      </c>
      <c r="BC28" s="196">
        <f>SUM(BC7:BC27)</f>
        <v>0</v>
      </c>
      <c r="BD28" s="196">
        <f>SUM(BD7:BD27)</f>
        <v>0</v>
      </c>
      <c r="BE28" s="196">
        <f>SUM(BE7:BE27)</f>
        <v>0</v>
      </c>
      <c r="BF28" s="196">
        <f>SUM(BF7:BF27)</f>
        <v>0</v>
      </c>
      <c r="BG28" s="196">
        <f>SUM(BG7:BG27)</f>
        <v>0</v>
      </c>
    </row>
    <row r="29" spans="1:104" x14ac:dyDescent="0.2">
      <c r="A29" s="160" t="s">
        <v>75</v>
      </c>
      <c r="B29" s="161" t="s">
        <v>106</v>
      </c>
      <c r="C29" s="162" t="s">
        <v>107</v>
      </c>
      <c r="D29" s="163"/>
      <c r="E29" s="164"/>
      <c r="F29" s="164"/>
      <c r="G29" s="165"/>
      <c r="H29" s="166" t="s">
        <v>5</v>
      </c>
      <c r="I29" s="167" t="s">
        <v>5</v>
      </c>
      <c r="J29" s="168"/>
      <c r="K29" s="168"/>
      <c r="Q29" s="169">
        <v>1</v>
      </c>
    </row>
    <row r="30" spans="1:104" x14ac:dyDescent="0.2">
      <c r="A30" s="170">
        <v>6</v>
      </c>
      <c r="B30" s="171" t="s">
        <v>108</v>
      </c>
      <c r="C30" s="172" t="s">
        <v>109</v>
      </c>
      <c r="D30" s="173" t="s">
        <v>83</v>
      </c>
      <c r="E30" s="174">
        <v>1.5083</v>
      </c>
      <c r="F30" s="174"/>
      <c r="G30" s="175">
        <f>E30*F30</f>
        <v>0</v>
      </c>
      <c r="H30" s="176">
        <v>19</v>
      </c>
      <c r="I30" s="175">
        <f>(H30+100)*G30/100</f>
        <v>0</v>
      </c>
      <c r="Q30" s="169">
        <v>2</v>
      </c>
      <c r="AA30" s="144">
        <v>1</v>
      </c>
      <c r="AB30" s="144">
        <v>1</v>
      </c>
      <c r="AC30" s="144">
        <v>1</v>
      </c>
      <c r="BB30" s="144">
        <v>1</v>
      </c>
      <c r="BC30" s="144">
        <f>IF(BB30=1,G30,0)</f>
        <v>0</v>
      </c>
      <c r="BD30" s="144">
        <f>IF(BB30=2,G30,0)</f>
        <v>0</v>
      </c>
      <c r="BE30" s="144">
        <f>IF(BB30=3,G30,0)</f>
        <v>0</v>
      </c>
      <c r="BF30" s="144">
        <f>IF(BB30=4,G30,0)</f>
        <v>0</v>
      </c>
      <c r="BG30" s="144">
        <f>IF(BB30=5,G30,0)</f>
        <v>0</v>
      </c>
      <c r="CZ30" s="144">
        <v>2.5250000000014601</v>
      </c>
    </row>
    <row r="31" spans="1:104" x14ac:dyDescent="0.2">
      <c r="A31" s="177"/>
      <c r="B31" s="178"/>
      <c r="C31" s="229" t="s">
        <v>110</v>
      </c>
      <c r="D31" s="230"/>
      <c r="E31" s="182">
        <v>0.45119999999999999</v>
      </c>
      <c r="F31" s="183"/>
      <c r="G31" s="184"/>
      <c r="H31" s="185"/>
      <c r="I31" s="186"/>
      <c r="M31" s="181" t="s">
        <v>110</v>
      </c>
      <c r="O31" s="181"/>
      <c r="Q31" s="169"/>
    </row>
    <row r="32" spans="1:104" x14ac:dyDescent="0.2">
      <c r="A32" s="177"/>
      <c r="B32" s="178"/>
      <c r="C32" s="229" t="s">
        <v>111</v>
      </c>
      <c r="D32" s="230"/>
      <c r="E32" s="182">
        <v>0.38400000000000001</v>
      </c>
      <c r="F32" s="183"/>
      <c r="G32" s="184"/>
      <c r="H32" s="185"/>
      <c r="I32" s="186"/>
      <c r="M32" s="181" t="s">
        <v>111</v>
      </c>
      <c r="O32" s="181"/>
      <c r="Q32" s="169"/>
    </row>
    <row r="33" spans="1:104" x14ac:dyDescent="0.2">
      <c r="A33" s="177"/>
      <c r="B33" s="178"/>
      <c r="C33" s="229" t="s">
        <v>112</v>
      </c>
      <c r="D33" s="230"/>
      <c r="E33" s="182">
        <v>0.41889999999999999</v>
      </c>
      <c r="F33" s="183"/>
      <c r="G33" s="184"/>
      <c r="H33" s="185"/>
      <c r="I33" s="186"/>
      <c r="M33" s="181" t="s">
        <v>112</v>
      </c>
      <c r="O33" s="181"/>
      <c r="Q33" s="169"/>
    </row>
    <row r="34" spans="1:104" x14ac:dyDescent="0.2">
      <c r="A34" s="177"/>
      <c r="B34" s="178"/>
      <c r="C34" s="229" t="s">
        <v>113</v>
      </c>
      <c r="D34" s="230"/>
      <c r="E34" s="182">
        <v>-8.2900000000000001E-2</v>
      </c>
      <c r="F34" s="183"/>
      <c r="G34" s="184"/>
      <c r="H34" s="185"/>
      <c r="I34" s="186"/>
      <c r="M34" s="181" t="s">
        <v>113</v>
      </c>
      <c r="O34" s="181"/>
      <c r="Q34" s="169"/>
    </row>
    <row r="35" spans="1:104" x14ac:dyDescent="0.2">
      <c r="A35" s="177"/>
      <c r="B35" s="178"/>
      <c r="C35" s="229" t="s">
        <v>114</v>
      </c>
      <c r="D35" s="230"/>
      <c r="E35" s="182">
        <v>0.41889999999999999</v>
      </c>
      <c r="F35" s="183"/>
      <c r="G35" s="184"/>
      <c r="H35" s="185"/>
      <c r="I35" s="186"/>
      <c r="M35" s="181" t="s">
        <v>114</v>
      </c>
      <c r="O35" s="181"/>
      <c r="Q35" s="169"/>
    </row>
    <row r="36" spans="1:104" x14ac:dyDescent="0.2">
      <c r="A36" s="177"/>
      <c r="B36" s="178"/>
      <c r="C36" s="229" t="s">
        <v>115</v>
      </c>
      <c r="D36" s="230"/>
      <c r="E36" s="182">
        <v>-8.1799999999999998E-2</v>
      </c>
      <c r="F36" s="183"/>
      <c r="G36" s="184"/>
      <c r="H36" s="185"/>
      <c r="I36" s="186"/>
      <c r="M36" s="181" t="s">
        <v>115</v>
      </c>
      <c r="O36" s="181"/>
      <c r="Q36" s="169"/>
    </row>
    <row r="37" spans="1:104" x14ac:dyDescent="0.2">
      <c r="A37" s="170">
        <v>7</v>
      </c>
      <c r="B37" s="171" t="s">
        <v>116</v>
      </c>
      <c r="C37" s="172" t="s">
        <v>117</v>
      </c>
      <c r="D37" s="173" t="s">
        <v>118</v>
      </c>
      <c r="E37" s="174">
        <v>5.1520000000000001</v>
      </c>
      <c r="F37" s="174"/>
      <c r="G37" s="175">
        <f>E37*F37</f>
        <v>0</v>
      </c>
      <c r="H37" s="176">
        <v>19</v>
      </c>
      <c r="I37" s="175">
        <f>(H37+100)*G37/100</f>
        <v>0</v>
      </c>
      <c r="Q37" s="169">
        <v>2</v>
      </c>
      <c r="AA37" s="144">
        <v>1</v>
      </c>
      <c r="AB37" s="144">
        <v>1</v>
      </c>
      <c r="AC37" s="144">
        <v>1</v>
      </c>
      <c r="BB37" s="144">
        <v>1</v>
      </c>
      <c r="BC37" s="144">
        <f>IF(BB37=1,G37,0)</f>
        <v>0</v>
      </c>
      <c r="BD37" s="144">
        <f>IF(BB37=2,G37,0)</f>
        <v>0</v>
      </c>
      <c r="BE37" s="144">
        <f>IF(BB37=3,G37,0)</f>
        <v>0</v>
      </c>
      <c r="BF37" s="144">
        <f>IF(BB37=4,G37,0)</f>
        <v>0</v>
      </c>
      <c r="BG37" s="144">
        <f>IF(BB37=5,G37,0)</f>
        <v>0</v>
      </c>
      <c r="CZ37" s="144">
        <v>3.9199999999993899E-2</v>
      </c>
    </row>
    <row r="38" spans="1:104" x14ac:dyDescent="0.2">
      <c r="A38" s="177"/>
      <c r="B38" s="178"/>
      <c r="C38" s="229" t="s">
        <v>119</v>
      </c>
      <c r="D38" s="230"/>
      <c r="E38" s="182">
        <v>1.232</v>
      </c>
      <c r="F38" s="183"/>
      <c r="G38" s="184"/>
      <c r="H38" s="185"/>
      <c r="I38" s="186"/>
      <c r="M38" s="181" t="s">
        <v>119</v>
      </c>
      <c r="O38" s="181"/>
      <c r="Q38" s="169"/>
    </row>
    <row r="39" spans="1:104" x14ac:dyDescent="0.2">
      <c r="A39" s="177"/>
      <c r="B39" s="178"/>
      <c r="C39" s="229" t="s">
        <v>120</v>
      </c>
      <c r="D39" s="230"/>
      <c r="E39" s="182">
        <v>1.6</v>
      </c>
      <c r="F39" s="183"/>
      <c r="G39" s="184"/>
      <c r="H39" s="185"/>
      <c r="I39" s="186"/>
      <c r="M39" s="181" t="s">
        <v>120</v>
      </c>
      <c r="O39" s="181"/>
      <c r="Q39" s="169"/>
    </row>
    <row r="40" spans="1:104" x14ac:dyDescent="0.2">
      <c r="A40" s="177"/>
      <c r="B40" s="178"/>
      <c r="C40" s="229" t="s">
        <v>121</v>
      </c>
      <c r="D40" s="230"/>
      <c r="E40" s="182">
        <v>1.1599999999999999</v>
      </c>
      <c r="F40" s="183"/>
      <c r="G40" s="184"/>
      <c r="H40" s="185"/>
      <c r="I40" s="186"/>
      <c r="M40" s="181" t="s">
        <v>121</v>
      </c>
      <c r="O40" s="181"/>
      <c r="Q40" s="169"/>
    </row>
    <row r="41" spans="1:104" x14ac:dyDescent="0.2">
      <c r="A41" s="177"/>
      <c r="B41" s="178"/>
      <c r="C41" s="229" t="s">
        <v>122</v>
      </c>
      <c r="D41" s="230"/>
      <c r="E41" s="182">
        <v>1.1599999999999999</v>
      </c>
      <c r="F41" s="183"/>
      <c r="G41" s="184"/>
      <c r="H41" s="185"/>
      <c r="I41" s="186"/>
      <c r="M41" s="181" t="s">
        <v>122</v>
      </c>
      <c r="O41" s="181"/>
      <c r="Q41" s="169"/>
    </row>
    <row r="42" spans="1:104" x14ac:dyDescent="0.2">
      <c r="A42" s="170">
        <v>8</v>
      </c>
      <c r="B42" s="171" t="s">
        <v>123</v>
      </c>
      <c r="C42" s="172" t="s">
        <v>124</v>
      </c>
      <c r="D42" s="173" t="s">
        <v>118</v>
      </c>
      <c r="E42" s="174">
        <v>5.1520000000000001</v>
      </c>
      <c r="F42" s="174"/>
      <c r="G42" s="175">
        <f>E42*F42</f>
        <v>0</v>
      </c>
      <c r="H42" s="176">
        <v>19</v>
      </c>
      <c r="I42" s="175">
        <f>(H42+100)*G42/100</f>
        <v>0</v>
      </c>
      <c r="Q42" s="169">
        <v>2</v>
      </c>
      <c r="AA42" s="144">
        <v>1</v>
      </c>
      <c r="AB42" s="144">
        <v>1</v>
      </c>
      <c r="AC42" s="144">
        <v>1</v>
      </c>
      <c r="BB42" s="144">
        <v>1</v>
      </c>
      <c r="BC42" s="144">
        <f>IF(BB42=1,G42,0)</f>
        <v>0</v>
      </c>
      <c r="BD42" s="144">
        <f>IF(BB42=2,G42,0)</f>
        <v>0</v>
      </c>
      <c r="BE42" s="144">
        <f>IF(BB42=3,G42,0)</f>
        <v>0</v>
      </c>
      <c r="BF42" s="144">
        <f>IF(BB42=4,G42,0)</f>
        <v>0</v>
      </c>
      <c r="BG42" s="144">
        <f>IF(BB42=5,G42,0)</f>
        <v>0</v>
      </c>
      <c r="CZ42" s="144">
        <v>0</v>
      </c>
    </row>
    <row r="43" spans="1:104" ht="22.5" x14ac:dyDescent="0.2">
      <c r="A43" s="170">
        <v>9</v>
      </c>
      <c r="B43" s="171" t="s">
        <v>125</v>
      </c>
      <c r="C43" s="172" t="s">
        <v>126</v>
      </c>
      <c r="D43" s="173" t="s">
        <v>127</v>
      </c>
      <c r="E43" s="174">
        <v>8.3699999999999997E-2</v>
      </c>
      <c r="F43" s="174"/>
      <c r="G43" s="175">
        <f>E43*F43</f>
        <v>0</v>
      </c>
      <c r="H43" s="176">
        <v>19</v>
      </c>
      <c r="I43" s="175">
        <f>(H43+100)*G43/100</f>
        <v>0</v>
      </c>
      <c r="Q43" s="169">
        <v>2</v>
      </c>
      <c r="AA43" s="144">
        <v>1</v>
      </c>
      <c r="AB43" s="144">
        <v>1</v>
      </c>
      <c r="AC43" s="144">
        <v>1</v>
      </c>
      <c r="BB43" s="144">
        <v>1</v>
      </c>
      <c r="BC43" s="144">
        <f>IF(BB43=1,G43,0)</f>
        <v>0</v>
      </c>
      <c r="BD43" s="144">
        <f>IF(BB43=2,G43,0)</f>
        <v>0</v>
      </c>
      <c r="BE43" s="144">
        <f>IF(BB43=3,G43,0)</f>
        <v>0</v>
      </c>
      <c r="BF43" s="144">
        <f>IF(BB43=4,G43,0)</f>
        <v>0</v>
      </c>
      <c r="BG43" s="144">
        <f>IF(BB43=5,G43,0)</f>
        <v>0</v>
      </c>
      <c r="CZ43" s="144">
        <v>1.0454800000006801</v>
      </c>
    </row>
    <row r="44" spans="1:104" x14ac:dyDescent="0.2">
      <c r="A44" s="177"/>
      <c r="B44" s="178"/>
      <c r="C44" s="229" t="s">
        <v>128</v>
      </c>
      <c r="D44" s="230"/>
      <c r="E44" s="182">
        <v>0</v>
      </c>
      <c r="F44" s="183"/>
      <c r="G44" s="184"/>
      <c r="H44" s="185"/>
      <c r="I44" s="186"/>
      <c r="M44" s="181" t="s">
        <v>128</v>
      </c>
      <c r="O44" s="181"/>
      <c r="Q44" s="169"/>
    </row>
    <row r="45" spans="1:104" x14ac:dyDescent="0.2">
      <c r="A45" s="177"/>
      <c r="B45" s="178"/>
      <c r="C45" s="229" t="s">
        <v>129</v>
      </c>
      <c r="D45" s="230"/>
      <c r="E45" s="182">
        <v>2.5000000000000001E-2</v>
      </c>
      <c r="F45" s="183"/>
      <c r="G45" s="184"/>
      <c r="H45" s="185"/>
      <c r="I45" s="186"/>
      <c r="M45" s="181" t="s">
        <v>129</v>
      </c>
      <c r="O45" s="181"/>
      <c r="Q45" s="169"/>
    </row>
    <row r="46" spans="1:104" x14ac:dyDescent="0.2">
      <c r="A46" s="177"/>
      <c r="B46" s="178"/>
      <c r="C46" s="229" t="s">
        <v>130</v>
      </c>
      <c r="D46" s="230"/>
      <c r="E46" s="182">
        <v>2.1299999999999999E-2</v>
      </c>
      <c r="F46" s="183"/>
      <c r="G46" s="184"/>
      <c r="H46" s="185"/>
      <c r="I46" s="186"/>
      <c r="M46" s="181" t="s">
        <v>130</v>
      </c>
      <c r="O46" s="181"/>
      <c r="Q46" s="169"/>
    </row>
    <row r="47" spans="1:104" x14ac:dyDescent="0.2">
      <c r="A47" s="177"/>
      <c r="B47" s="178"/>
      <c r="C47" s="229" t="s">
        <v>131</v>
      </c>
      <c r="D47" s="230"/>
      <c r="E47" s="182">
        <v>2.3199999999999998E-2</v>
      </c>
      <c r="F47" s="183"/>
      <c r="G47" s="184"/>
      <c r="H47" s="185"/>
      <c r="I47" s="186"/>
      <c r="M47" s="181" t="s">
        <v>131</v>
      </c>
      <c r="O47" s="181"/>
      <c r="Q47" s="169"/>
    </row>
    <row r="48" spans="1:104" x14ac:dyDescent="0.2">
      <c r="A48" s="177"/>
      <c r="B48" s="178"/>
      <c r="C48" s="229" t="s">
        <v>132</v>
      </c>
      <c r="D48" s="230"/>
      <c r="E48" s="182">
        <v>-4.5999999999999999E-3</v>
      </c>
      <c r="F48" s="183"/>
      <c r="G48" s="184"/>
      <c r="H48" s="185"/>
      <c r="I48" s="186"/>
      <c r="M48" s="181" t="s">
        <v>132</v>
      </c>
      <c r="O48" s="181"/>
      <c r="Q48" s="169"/>
    </row>
    <row r="49" spans="1:104" x14ac:dyDescent="0.2">
      <c r="A49" s="177"/>
      <c r="B49" s="178"/>
      <c r="C49" s="229" t="s">
        <v>133</v>
      </c>
      <c r="D49" s="230"/>
      <c r="E49" s="182">
        <v>2.3199999999999998E-2</v>
      </c>
      <c r="F49" s="183"/>
      <c r="G49" s="184"/>
      <c r="H49" s="185"/>
      <c r="I49" s="186"/>
      <c r="M49" s="181" t="s">
        <v>133</v>
      </c>
      <c r="O49" s="181"/>
      <c r="Q49" s="169"/>
    </row>
    <row r="50" spans="1:104" x14ac:dyDescent="0.2">
      <c r="A50" s="177"/>
      <c r="B50" s="178"/>
      <c r="C50" s="229" t="s">
        <v>134</v>
      </c>
      <c r="D50" s="230"/>
      <c r="E50" s="182">
        <v>-4.4999999999999997E-3</v>
      </c>
      <c r="F50" s="183"/>
      <c r="G50" s="184"/>
      <c r="H50" s="185"/>
      <c r="I50" s="186"/>
      <c r="M50" s="181" t="s">
        <v>134</v>
      </c>
      <c r="O50" s="181"/>
      <c r="Q50" s="169"/>
    </row>
    <row r="51" spans="1:104" ht="22.5" x14ac:dyDescent="0.2">
      <c r="A51" s="170">
        <v>10</v>
      </c>
      <c r="B51" s="171" t="s">
        <v>135</v>
      </c>
      <c r="C51" s="172" t="s">
        <v>136</v>
      </c>
      <c r="D51" s="173" t="s">
        <v>118</v>
      </c>
      <c r="E51" s="174">
        <v>2</v>
      </c>
      <c r="F51" s="174"/>
      <c r="G51" s="175">
        <f>E51*F51</f>
        <v>0</v>
      </c>
      <c r="H51" s="176">
        <v>19</v>
      </c>
      <c r="I51" s="175">
        <f>(H51+100)*G51/100</f>
        <v>0</v>
      </c>
      <c r="Q51" s="169">
        <v>2</v>
      </c>
      <c r="AA51" s="144">
        <v>1</v>
      </c>
      <c r="AB51" s="144">
        <v>0</v>
      </c>
      <c r="AC51" s="144">
        <v>0</v>
      </c>
      <c r="BB51" s="144">
        <v>1</v>
      </c>
      <c r="BC51" s="144">
        <f>IF(BB51=1,G51,0)</f>
        <v>0</v>
      </c>
      <c r="BD51" s="144">
        <f>IF(BB51=2,G51,0)</f>
        <v>0</v>
      </c>
      <c r="BE51" s="144">
        <f>IF(BB51=3,G51,0)</f>
        <v>0</v>
      </c>
      <c r="BF51" s="144">
        <f>IF(BB51=4,G51,0)</f>
        <v>0</v>
      </c>
      <c r="BG51" s="144">
        <f>IF(BB51=5,G51,0)</f>
        <v>0</v>
      </c>
      <c r="CZ51" s="144">
        <v>0.59000000000014596</v>
      </c>
    </row>
    <row r="52" spans="1:104" x14ac:dyDescent="0.2">
      <c r="A52" s="177"/>
      <c r="B52" s="178"/>
      <c r="C52" s="229" t="s">
        <v>137</v>
      </c>
      <c r="D52" s="230"/>
      <c r="E52" s="182">
        <v>2</v>
      </c>
      <c r="F52" s="183"/>
      <c r="G52" s="184"/>
      <c r="H52" s="185"/>
      <c r="I52" s="186"/>
      <c r="M52" s="181" t="s">
        <v>137</v>
      </c>
      <c r="O52" s="181"/>
      <c r="Q52" s="169"/>
    </row>
    <row r="53" spans="1:104" x14ac:dyDescent="0.2">
      <c r="A53" s="170">
        <v>11</v>
      </c>
      <c r="B53" s="171" t="s">
        <v>138</v>
      </c>
      <c r="C53" s="172" t="s">
        <v>139</v>
      </c>
      <c r="D53" s="173" t="s">
        <v>83</v>
      </c>
      <c r="E53" s="174">
        <v>3.4129999999999998</v>
      </c>
      <c r="F53" s="174"/>
      <c r="G53" s="175">
        <f>E53*F53</f>
        <v>0</v>
      </c>
      <c r="H53" s="176">
        <v>19</v>
      </c>
      <c r="I53" s="175">
        <f>(H53+100)*G53/100</f>
        <v>0</v>
      </c>
      <c r="Q53" s="169">
        <v>2</v>
      </c>
      <c r="AA53" s="144">
        <v>1</v>
      </c>
      <c r="AB53" s="144">
        <v>1</v>
      </c>
      <c r="AC53" s="144">
        <v>1</v>
      </c>
      <c r="BB53" s="144">
        <v>1</v>
      </c>
      <c r="BC53" s="144">
        <f>IF(BB53=1,G53,0)</f>
        <v>0</v>
      </c>
      <c r="BD53" s="144">
        <f>IF(BB53=2,G53,0)</f>
        <v>0</v>
      </c>
      <c r="BE53" s="144">
        <f>IF(BB53=3,G53,0)</f>
        <v>0</v>
      </c>
      <c r="BF53" s="144">
        <f>IF(BB53=4,G53,0)</f>
        <v>0</v>
      </c>
      <c r="BG53" s="144">
        <f>IF(BB53=5,G53,0)</f>
        <v>0</v>
      </c>
      <c r="CZ53" s="144">
        <v>2.5250000000014601</v>
      </c>
    </row>
    <row r="54" spans="1:104" x14ac:dyDescent="0.2">
      <c r="A54" s="177"/>
      <c r="B54" s="178"/>
      <c r="C54" s="229" t="s">
        <v>140</v>
      </c>
      <c r="D54" s="230"/>
      <c r="E54" s="182">
        <v>0.27479999999999999</v>
      </c>
      <c r="F54" s="183"/>
      <c r="G54" s="184"/>
      <c r="H54" s="185"/>
      <c r="I54" s="186"/>
      <c r="M54" s="181" t="s">
        <v>140</v>
      </c>
      <c r="O54" s="181"/>
      <c r="Q54" s="169"/>
    </row>
    <row r="55" spans="1:104" x14ac:dyDescent="0.2">
      <c r="A55" s="177"/>
      <c r="B55" s="178"/>
      <c r="C55" s="229" t="s">
        <v>141</v>
      </c>
      <c r="D55" s="230"/>
      <c r="E55" s="182">
        <v>1.1921999999999999</v>
      </c>
      <c r="F55" s="183"/>
      <c r="G55" s="184"/>
      <c r="H55" s="185"/>
      <c r="I55" s="186"/>
      <c r="M55" s="181" t="s">
        <v>141</v>
      </c>
      <c r="O55" s="181"/>
      <c r="Q55" s="169"/>
    </row>
    <row r="56" spans="1:104" x14ac:dyDescent="0.2">
      <c r="A56" s="177"/>
      <c r="B56" s="178"/>
      <c r="C56" s="229" t="s">
        <v>142</v>
      </c>
      <c r="D56" s="230"/>
      <c r="E56" s="182">
        <v>0.65310000000000001</v>
      </c>
      <c r="F56" s="183"/>
      <c r="G56" s="184"/>
      <c r="H56" s="185"/>
      <c r="I56" s="186"/>
      <c r="M56" s="181" t="s">
        <v>142</v>
      </c>
      <c r="O56" s="181"/>
      <c r="Q56" s="169"/>
    </row>
    <row r="57" spans="1:104" x14ac:dyDescent="0.2">
      <c r="A57" s="177"/>
      <c r="B57" s="178"/>
      <c r="C57" s="229" t="s">
        <v>143</v>
      </c>
      <c r="D57" s="230"/>
      <c r="E57" s="182">
        <v>1.1775</v>
      </c>
      <c r="F57" s="183"/>
      <c r="G57" s="184"/>
      <c r="H57" s="185"/>
      <c r="I57" s="186"/>
      <c r="M57" s="181" t="s">
        <v>143</v>
      </c>
      <c r="O57" s="181"/>
      <c r="Q57" s="169"/>
    </row>
    <row r="58" spans="1:104" x14ac:dyDescent="0.2">
      <c r="A58" s="177"/>
      <c r="B58" s="178"/>
      <c r="C58" s="236" t="s">
        <v>144</v>
      </c>
      <c r="D58" s="230"/>
      <c r="E58" s="208">
        <v>3.2976000000000001</v>
      </c>
      <c r="F58" s="183"/>
      <c r="G58" s="184"/>
      <c r="H58" s="185"/>
      <c r="I58" s="186"/>
      <c r="M58" s="181" t="s">
        <v>144</v>
      </c>
      <c r="O58" s="181"/>
      <c r="Q58" s="169"/>
    </row>
    <row r="59" spans="1:104" x14ac:dyDescent="0.2">
      <c r="A59" s="177"/>
      <c r="B59" s="178"/>
      <c r="C59" s="229" t="s">
        <v>145</v>
      </c>
      <c r="D59" s="230"/>
      <c r="E59" s="182">
        <v>0.1154</v>
      </c>
      <c r="F59" s="183"/>
      <c r="G59" s="184"/>
      <c r="H59" s="185"/>
      <c r="I59" s="186"/>
      <c r="M59" s="181" t="s">
        <v>145</v>
      </c>
      <c r="O59" s="181"/>
      <c r="Q59" s="169"/>
    </row>
    <row r="60" spans="1:104" x14ac:dyDescent="0.2">
      <c r="A60" s="170">
        <v>12</v>
      </c>
      <c r="B60" s="171" t="s">
        <v>146</v>
      </c>
      <c r="C60" s="172" t="s">
        <v>147</v>
      </c>
      <c r="D60" s="173" t="s">
        <v>148</v>
      </c>
      <c r="E60" s="174">
        <v>28</v>
      </c>
      <c r="F60" s="174"/>
      <c r="G60" s="175">
        <f>E60*F60</f>
        <v>0</v>
      </c>
      <c r="H60" s="176">
        <v>19</v>
      </c>
      <c r="I60" s="175">
        <f>(H60+100)*G60/100</f>
        <v>0</v>
      </c>
      <c r="Q60" s="169">
        <v>2</v>
      </c>
      <c r="AA60" s="144">
        <v>1</v>
      </c>
      <c r="AB60" s="144">
        <v>1</v>
      </c>
      <c r="AC60" s="144">
        <v>1</v>
      </c>
      <c r="BB60" s="144">
        <v>1</v>
      </c>
      <c r="BC60" s="144">
        <f>IF(BB60=1,G60,0)</f>
        <v>0</v>
      </c>
      <c r="BD60" s="144">
        <f>IF(BB60=2,G60,0)</f>
        <v>0</v>
      </c>
      <c r="BE60" s="144">
        <f>IF(BB60=3,G60,0)</f>
        <v>0</v>
      </c>
      <c r="BF60" s="144">
        <f>IF(BB60=4,G60,0)</f>
        <v>0</v>
      </c>
      <c r="BG60" s="144">
        <f>IF(BB60=5,G60,0)</f>
        <v>0</v>
      </c>
      <c r="CZ60" s="144">
        <v>4.9899999999993803E-3</v>
      </c>
    </row>
    <row r="61" spans="1:104" x14ac:dyDescent="0.2">
      <c r="A61" s="177"/>
      <c r="B61" s="178"/>
      <c r="C61" s="229" t="s">
        <v>149</v>
      </c>
      <c r="D61" s="230"/>
      <c r="E61" s="182">
        <v>15</v>
      </c>
      <c r="F61" s="183"/>
      <c r="G61" s="184"/>
      <c r="H61" s="185"/>
      <c r="I61" s="186"/>
      <c r="M61" s="181" t="s">
        <v>149</v>
      </c>
      <c r="O61" s="181"/>
      <c r="Q61" s="169"/>
    </row>
    <row r="62" spans="1:104" x14ac:dyDescent="0.2">
      <c r="A62" s="177"/>
      <c r="B62" s="178"/>
      <c r="C62" s="229" t="s">
        <v>150</v>
      </c>
      <c r="D62" s="230"/>
      <c r="E62" s="182">
        <v>13</v>
      </c>
      <c r="F62" s="183"/>
      <c r="G62" s="184"/>
      <c r="H62" s="185"/>
      <c r="I62" s="186"/>
      <c r="M62" s="181" t="s">
        <v>150</v>
      </c>
      <c r="O62" s="181"/>
      <c r="Q62" s="169"/>
    </row>
    <row r="63" spans="1:104" x14ac:dyDescent="0.2">
      <c r="A63" s="170">
        <v>13</v>
      </c>
      <c r="B63" s="171" t="s">
        <v>151</v>
      </c>
      <c r="C63" s="172" t="s">
        <v>152</v>
      </c>
      <c r="D63" s="173" t="s">
        <v>148</v>
      </c>
      <c r="E63" s="174">
        <v>2</v>
      </c>
      <c r="F63" s="174"/>
      <c r="G63" s="175">
        <f>E63*F63</f>
        <v>0</v>
      </c>
      <c r="H63" s="176">
        <v>19</v>
      </c>
      <c r="I63" s="175">
        <f>(H63+100)*G63/100</f>
        <v>0</v>
      </c>
      <c r="Q63" s="169">
        <v>2</v>
      </c>
      <c r="AA63" s="144">
        <v>1</v>
      </c>
      <c r="AB63" s="144">
        <v>1</v>
      </c>
      <c r="AC63" s="144">
        <v>1</v>
      </c>
      <c r="BB63" s="144">
        <v>1</v>
      </c>
      <c r="BC63" s="144">
        <f>IF(BB63=1,G63,0)</f>
        <v>0</v>
      </c>
      <c r="BD63" s="144">
        <f>IF(BB63=2,G63,0)</f>
        <v>0</v>
      </c>
      <c r="BE63" s="144">
        <f>IF(BB63=3,G63,0)</f>
        <v>0</v>
      </c>
      <c r="BF63" s="144">
        <f>IF(BB63=4,G63,0)</f>
        <v>0</v>
      </c>
      <c r="BG63" s="144">
        <f>IF(BB63=5,G63,0)</f>
        <v>0</v>
      </c>
      <c r="CZ63" s="144">
        <v>9.4200000000057606E-3</v>
      </c>
    </row>
    <row r="64" spans="1:104" x14ac:dyDescent="0.2">
      <c r="A64" s="177"/>
      <c r="B64" s="178"/>
      <c r="C64" s="229" t="s">
        <v>153</v>
      </c>
      <c r="D64" s="230"/>
      <c r="E64" s="182">
        <v>2</v>
      </c>
      <c r="F64" s="183"/>
      <c r="G64" s="184"/>
      <c r="H64" s="185"/>
      <c r="I64" s="186"/>
      <c r="M64" s="181" t="s">
        <v>153</v>
      </c>
      <c r="O64" s="181"/>
      <c r="Q64" s="169"/>
    </row>
    <row r="65" spans="1:104" x14ac:dyDescent="0.2">
      <c r="A65" s="170">
        <v>14</v>
      </c>
      <c r="B65" s="171" t="s">
        <v>154</v>
      </c>
      <c r="C65" s="172" t="s">
        <v>155</v>
      </c>
      <c r="D65" s="173" t="s">
        <v>148</v>
      </c>
      <c r="E65" s="174">
        <v>10</v>
      </c>
      <c r="F65" s="174"/>
      <c r="G65" s="175">
        <f>E65*F65</f>
        <v>0</v>
      </c>
      <c r="H65" s="176">
        <v>19</v>
      </c>
      <c r="I65" s="175">
        <f>(H65+100)*G65/100</f>
        <v>0</v>
      </c>
      <c r="Q65" s="169">
        <v>2</v>
      </c>
      <c r="AA65" s="144">
        <v>1</v>
      </c>
      <c r="AB65" s="144">
        <v>1</v>
      </c>
      <c r="AC65" s="144">
        <v>1</v>
      </c>
      <c r="BB65" s="144">
        <v>1</v>
      </c>
      <c r="BC65" s="144">
        <f>IF(BB65=1,G65,0)</f>
        <v>0</v>
      </c>
      <c r="BD65" s="144">
        <f>IF(BB65=2,G65,0)</f>
        <v>0</v>
      </c>
      <c r="BE65" s="144">
        <f>IF(BB65=3,G65,0)</f>
        <v>0</v>
      </c>
      <c r="BF65" s="144">
        <f>IF(BB65=4,G65,0)</f>
        <v>0</v>
      </c>
      <c r="BG65" s="144">
        <f>IF(BB65=5,G65,0)</f>
        <v>0</v>
      </c>
      <c r="CZ65" s="144">
        <v>1.3530000000002901E-2</v>
      </c>
    </row>
    <row r="66" spans="1:104" x14ac:dyDescent="0.2">
      <c r="A66" s="177"/>
      <c r="B66" s="178"/>
      <c r="C66" s="229" t="s">
        <v>156</v>
      </c>
      <c r="D66" s="230"/>
      <c r="E66" s="182">
        <v>10</v>
      </c>
      <c r="F66" s="183"/>
      <c r="G66" s="184"/>
      <c r="H66" s="185"/>
      <c r="I66" s="186"/>
      <c r="M66" s="181" t="s">
        <v>156</v>
      </c>
      <c r="O66" s="181"/>
      <c r="Q66" s="169"/>
    </row>
    <row r="67" spans="1:104" x14ac:dyDescent="0.2">
      <c r="A67" s="170">
        <v>15</v>
      </c>
      <c r="B67" s="171" t="s">
        <v>157</v>
      </c>
      <c r="C67" s="172" t="s">
        <v>158</v>
      </c>
      <c r="D67" s="173" t="s">
        <v>118</v>
      </c>
      <c r="E67" s="174">
        <v>8.7363</v>
      </c>
      <c r="F67" s="174"/>
      <c r="G67" s="175">
        <f>E67*F67</f>
        <v>0</v>
      </c>
      <c r="H67" s="176">
        <v>19</v>
      </c>
      <c r="I67" s="175">
        <f>(H67+100)*G67/100</f>
        <v>0</v>
      </c>
      <c r="Q67" s="169">
        <v>2</v>
      </c>
      <c r="AA67" s="144">
        <v>1</v>
      </c>
      <c r="AB67" s="144">
        <v>1</v>
      </c>
      <c r="AC67" s="144">
        <v>1</v>
      </c>
      <c r="BB67" s="144">
        <v>1</v>
      </c>
      <c r="BC67" s="144">
        <f>IF(BB67=1,G67,0)</f>
        <v>0</v>
      </c>
      <c r="BD67" s="144">
        <f>IF(BB67=2,G67,0)</f>
        <v>0</v>
      </c>
      <c r="BE67" s="144">
        <f>IF(BB67=3,G67,0)</f>
        <v>0</v>
      </c>
      <c r="BF67" s="144">
        <f>IF(BB67=4,G67,0)</f>
        <v>0</v>
      </c>
      <c r="BG67" s="144">
        <f>IF(BB67=5,G67,0)</f>
        <v>0</v>
      </c>
      <c r="CZ67" s="144">
        <v>1.99999999999978E-4</v>
      </c>
    </row>
    <row r="68" spans="1:104" x14ac:dyDescent="0.2">
      <c r="A68" s="177"/>
      <c r="B68" s="178"/>
      <c r="C68" s="229" t="s">
        <v>159</v>
      </c>
      <c r="D68" s="230"/>
      <c r="E68" s="182">
        <v>0.48670000000000002</v>
      </c>
      <c r="F68" s="183"/>
      <c r="G68" s="184"/>
      <c r="H68" s="185"/>
      <c r="I68" s="186"/>
      <c r="M68" s="181" t="s">
        <v>159</v>
      </c>
      <c r="O68" s="181"/>
      <c r="Q68" s="169"/>
    </row>
    <row r="69" spans="1:104" x14ac:dyDescent="0.2">
      <c r="A69" s="177"/>
      <c r="B69" s="178"/>
      <c r="C69" s="229" t="s">
        <v>160</v>
      </c>
      <c r="D69" s="230"/>
      <c r="E69" s="182">
        <v>3.2852000000000001</v>
      </c>
      <c r="F69" s="183"/>
      <c r="G69" s="184"/>
      <c r="H69" s="185"/>
      <c r="I69" s="186"/>
      <c r="M69" s="181" t="s">
        <v>160</v>
      </c>
      <c r="O69" s="181"/>
      <c r="Q69" s="169"/>
    </row>
    <row r="70" spans="1:104" x14ac:dyDescent="0.2">
      <c r="A70" s="177"/>
      <c r="B70" s="178"/>
      <c r="C70" s="229" t="s">
        <v>161</v>
      </c>
      <c r="D70" s="230"/>
      <c r="E70" s="182">
        <v>2.5308000000000002</v>
      </c>
      <c r="F70" s="183"/>
      <c r="G70" s="184"/>
      <c r="H70" s="185"/>
      <c r="I70" s="186"/>
      <c r="M70" s="181" t="s">
        <v>161</v>
      </c>
      <c r="O70" s="181"/>
      <c r="Q70" s="169"/>
    </row>
    <row r="71" spans="1:104" x14ac:dyDescent="0.2">
      <c r="A71" s="177"/>
      <c r="B71" s="178"/>
      <c r="C71" s="229" t="s">
        <v>162</v>
      </c>
      <c r="D71" s="230"/>
      <c r="E71" s="182">
        <v>2.4335</v>
      </c>
      <c r="F71" s="183"/>
      <c r="G71" s="184"/>
      <c r="H71" s="185"/>
      <c r="I71" s="186"/>
      <c r="M71" s="181" t="s">
        <v>162</v>
      </c>
      <c r="O71" s="181"/>
      <c r="Q71" s="169"/>
    </row>
    <row r="72" spans="1:104" x14ac:dyDescent="0.2">
      <c r="A72" s="170">
        <v>16</v>
      </c>
      <c r="B72" s="171" t="s">
        <v>163</v>
      </c>
      <c r="C72" s="172" t="s">
        <v>164</v>
      </c>
      <c r="D72" s="173" t="s">
        <v>118</v>
      </c>
      <c r="E72" s="174">
        <v>8.7363</v>
      </c>
      <c r="F72" s="174"/>
      <c r="G72" s="175">
        <f>E72*F72</f>
        <v>0</v>
      </c>
      <c r="H72" s="176">
        <v>19</v>
      </c>
      <c r="I72" s="175">
        <f>(H72+100)*G72/100</f>
        <v>0</v>
      </c>
      <c r="Q72" s="169">
        <v>2</v>
      </c>
      <c r="AA72" s="144">
        <v>1</v>
      </c>
      <c r="AB72" s="144">
        <v>1</v>
      </c>
      <c r="AC72" s="144">
        <v>1</v>
      </c>
      <c r="BB72" s="144">
        <v>1</v>
      </c>
      <c r="BC72" s="144">
        <f>IF(BB72=1,G72,0)</f>
        <v>0</v>
      </c>
      <c r="BD72" s="144">
        <f>IF(BB72=2,G72,0)</f>
        <v>0</v>
      </c>
      <c r="BE72" s="144">
        <f>IF(BB72=3,G72,0)</f>
        <v>0</v>
      </c>
      <c r="BF72" s="144">
        <f>IF(BB72=4,G72,0)</f>
        <v>0</v>
      </c>
      <c r="BG72" s="144">
        <f>IF(BB72=5,G72,0)</f>
        <v>0</v>
      </c>
      <c r="CZ72" s="144">
        <v>0</v>
      </c>
    </row>
    <row r="73" spans="1:104" x14ac:dyDescent="0.2">
      <c r="A73" s="187"/>
      <c r="B73" s="188" t="s">
        <v>79</v>
      </c>
      <c r="C73" s="189" t="str">
        <f>CONCATENATE(B29," ",C29)</f>
        <v>2 Základy a zvláštní zakládání</v>
      </c>
      <c r="D73" s="190"/>
      <c r="E73" s="191"/>
      <c r="F73" s="192"/>
      <c r="G73" s="193">
        <f>SUM(G29:G72)</f>
        <v>0</v>
      </c>
      <c r="H73" s="194"/>
      <c r="I73" s="195">
        <f>SUM(I29:I72)</f>
        <v>0</v>
      </c>
      <c r="Q73" s="169">
        <v>4</v>
      </c>
      <c r="BC73" s="196">
        <f>SUM(BC29:BC72)</f>
        <v>0</v>
      </c>
      <c r="BD73" s="196">
        <f>SUM(BD29:BD72)</f>
        <v>0</v>
      </c>
      <c r="BE73" s="196">
        <f>SUM(BE29:BE72)</f>
        <v>0</v>
      </c>
      <c r="BF73" s="196">
        <f>SUM(BF29:BF72)</f>
        <v>0</v>
      </c>
      <c r="BG73" s="196">
        <f>SUM(BG29:BG72)</f>
        <v>0</v>
      </c>
    </row>
    <row r="74" spans="1:104" x14ac:dyDescent="0.2">
      <c r="A74" s="160" t="s">
        <v>75</v>
      </c>
      <c r="B74" s="161" t="s">
        <v>165</v>
      </c>
      <c r="C74" s="162" t="s">
        <v>166</v>
      </c>
      <c r="D74" s="163"/>
      <c r="E74" s="164"/>
      <c r="F74" s="164"/>
      <c r="G74" s="165"/>
      <c r="H74" s="166" t="s">
        <v>5</v>
      </c>
      <c r="I74" s="167" t="s">
        <v>5</v>
      </c>
      <c r="J74" s="168"/>
      <c r="K74" s="168"/>
      <c r="Q74" s="169">
        <v>1</v>
      </c>
    </row>
    <row r="75" spans="1:104" x14ac:dyDescent="0.2">
      <c r="A75" s="170">
        <v>17</v>
      </c>
      <c r="B75" s="171" t="s">
        <v>167</v>
      </c>
      <c r="C75" s="172" t="s">
        <v>168</v>
      </c>
      <c r="D75" s="173"/>
      <c r="E75" s="174">
        <v>0</v>
      </c>
      <c r="F75" s="174">
        <v>0</v>
      </c>
      <c r="G75" s="175">
        <f>E75*F75</f>
        <v>0</v>
      </c>
      <c r="H75" s="176">
        <v>19</v>
      </c>
      <c r="I75" s="175">
        <f>(H75+100)*G75/100</f>
        <v>0</v>
      </c>
      <c r="Q75" s="169">
        <v>2</v>
      </c>
      <c r="AA75" s="144">
        <v>12</v>
      </c>
      <c r="AB75" s="144">
        <v>0</v>
      </c>
      <c r="AC75" s="144">
        <v>1</v>
      </c>
      <c r="BB75" s="144">
        <v>1</v>
      </c>
      <c r="BC75" s="144">
        <f>IF(BB75=1,G75,0)</f>
        <v>0</v>
      </c>
      <c r="BD75" s="144">
        <f>IF(BB75=2,G75,0)</f>
        <v>0</v>
      </c>
      <c r="BE75" s="144">
        <f>IF(BB75=3,G75,0)</f>
        <v>0</v>
      </c>
      <c r="BF75" s="144">
        <f>IF(BB75=4,G75,0)</f>
        <v>0</v>
      </c>
      <c r="BG75" s="144">
        <f>IF(BB75=5,G75,0)</f>
        <v>0</v>
      </c>
      <c r="CZ75" s="144">
        <v>0</v>
      </c>
    </row>
    <row r="76" spans="1:104" ht="33.75" x14ac:dyDescent="0.2">
      <c r="A76" s="177"/>
      <c r="B76" s="178"/>
      <c r="C76" s="237" t="s">
        <v>169</v>
      </c>
      <c r="D76" s="238"/>
      <c r="E76" s="238"/>
      <c r="F76" s="238"/>
      <c r="G76" s="239"/>
      <c r="H76" s="179"/>
      <c r="I76" s="180"/>
      <c r="L76" s="181" t="s">
        <v>169</v>
      </c>
      <c r="N76" s="181"/>
      <c r="Q76" s="169">
        <v>3</v>
      </c>
    </row>
    <row r="77" spans="1:104" x14ac:dyDescent="0.2">
      <c r="A77" s="177"/>
      <c r="B77" s="178"/>
      <c r="C77" s="237" t="s">
        <v>170</v>
      </c>
      <c r="D77" s="238"/>
      <c r="E77" s="238"/>
      <c r="F77" s="238"/>
      <c r="G77" s="239"/>
      <c r="H77" s="179"/>
      <c r="I77" s="180"/>
      <c r="L77" s="181" t="s">
        <v>170</v>
      </c>
      <c r="N77" s="181"/>
      <c r="Q77" s="169">
        <v>3</v>
      </c>
    </row>
    <row r="78" spans="1:104" x14ac:dyDescent="0.2">
      <c r="A78" s="170">
        <v>18</v>
      </c>
      <c r="B78" s="171" t="s">
        <v>171</v>
      </c>
      <c r="C78" s="172" t="s">
        <v>172</v>
      </c>
      <c r="D78" s="173" t="s">
        <v>78</v>
      </c>
      <c r="E78" s="174">
        <v>1</v>
      </c>
      <c r="F78" s="174"/>
      <c r="G78" s="175">
        <f t="shared" ref="G78:G86" si="0">E78*F78</f>
        <v>0</v>
      </c>
      <c r="H78" s="176">
        <v>19</v>
      </c>
      <c r="I78" s="175">
        <f t="shared" ref="I78:I86" si="1">(H78+100)*G78/100</f>
        <v>0</v>
      </c>
      <c r="Q78" s="169">
        <v>2</v>
      </c>
      <c r="AA78" s="144">
        <v>12</v>
      </c>
      <c r="AB78" s="144">
        <v>0</v>
      </c>
      <c r="AC78" s="144">
        <v>2</v>
      </c>
      <c r="BB78" s="144">
        <v>1</v>
      </c>
      <c r="BC78" s="144">
        <f t="shared" ref="BC78:BC86" si="2">IF(BB78=1,G78,0)</f>
        <v>0</v>
      </c>
      <c r="BD78" s="144">
        <f t="shared" ref="BD78:BD86" si="3">IF(BB78=2,G78,0)</f>
        <v>0</v>
      </c>
      <c r="BE78" s="144">
        <f t="shared" ref="BE78:BE86" si="4">IF(BB78=3,G78,0)</f>
        <v>0</v>
      </c>
      <c r="BF78" s="144">
        <f t="shared" ref="BF78:BF86" si="5">IF(BB78=4,G78,0)</f>
        <v>0</v>
      </c>
      <c r="BG78" s="144">
        <f t="shared" ref="BG78:BG86" si="6">IF(BB78=5,G78,0)</f>
        <v>0</v>
      </c>
      <c r="CZ78" s="144">
        <v>0</v>
      </c>
    </row>
    <row r="79" spans="1:104" x14ac:dyDescent="0.2">
      <c r="A79" s="170">
        <v>19</v>
      </c>
      <c r="B79" s="171" t="s">
        <v>173</v>
      </c>
      <c r="C79" s="172" t="s">
        <v>174</v>
      </c>
      <c r="D79" s="173" t="s">
        <v>78</v>
      </c>
      <c r="E79" s="174">
        <v>1</v>
      </c>
      <c r="F79" s="174"/>
      <c r="G79" s="175">
        <f t="shared" si="0"/>
        <v>0</v>
      </c>
      <c r="H79" s="176">
        <v>19</v>
      </c>
      <c r="I79" s="175">
        <f t="shared" si="1"/>
        <v>0</v>
      </c>
      <c r="Q79" s="169">
        <v>2</v>
      </c>
      <c r="AA79" s="144">
        <v>12</v>
      </c>
      <c r="AB79" s="144">
        <v>0</v>
      </c>
      <c r="AC79" s="144">
        <v>3</v>
      </c>
      <c r="BB79" s="144">
        <v>1</v>
      </c>
      <c r="BC79" s="144">
        <f t="shared" si="2"/>
        <v>0</v>
      </c>
      <c r="BD79" s="144">
        <f t="shared" si="3"/>
        <v>0</v>
      </c>
      <c r="BE79" s="144">
        <f t="shared" si="4"/>
        <v>0</v>
      </c>
      <c r="BF79" s="144">
        <f t="shared" si="5"/>
        <v>0</v>
      </c>
      <c r="BG79" s="144">
        <f t="shared" si="6"/>
        <v>0</v>
      </c>
      <c r="CZ79" s="144">
        <v>0</v>
      </c>
    </row>
    <row r="80" spans="1:104" x14ac:dyDescent="0.2">
      <c r="A80" s="170">
        <v>20</v>
      </c>
      <c r="B80" s="171" t="s">
        <v>175</v>
      </c>
      <c r="C80" s="172" t="s">
        <v>176</v>
      </c>
      <c r="D80" s="173" t="s">
        <v>78</v>
      </c>
      <c r="E80" s="174">
        <v>1</v>
      </c>
      <c r="F80" s="174"/>
      <c r="G80" s="175">
        <f t="shared" si="0"/>
        <v>0</v>
      </c>
      <c r="H80" s="176">
        <v>19</v>
      </c>
      <c r="I80" s="175">
        <f t="shared" si="1"/>
        <v>0</v>
      </c>
      <c r="Q80" s="169">
        <v>2</v>
      </c>
      <c r="AA80" s="144">
        <v>12</v>
      </c>
      <c r="AB80" s="144">
        <v>0</v>
      </c>
      <c r="AC80" s="144">
        <v>4</v>
      </c>
      <c r="BB80" s="144">
        <v>1</v>
      </c>
      <c r="BC80" s="144">
        <f t="shared" si="2"/>
        <v>0</v>
      </c>
      <c r="BD80" s="144">
        <f t="shared" si="3"/>
        <v>0</v>
      </c>
      <c r="BE80" s="144">
        <f t="shared" si="4"/>
        <v>0</v>
      </c>
      <c r="BF80" s="144">
        <f t="shared" si="5"/>
        <v>0</v>
      </c>
      <c r="BG80" s="144">
        <f t="shared" si="6"/>
        <v>0</v>
      </c>
      <c r="CZ80" s="144">
        <v>0</v>
      </c>
    </row>
    <row r="81" spans="1:104" x14ac:dyDescent="0.2">
      <c r="A81" s="170">
        <v>21</v>
      </c>
      <c r="B81" s="171" t="s">
        <v>177</v>
      </c>
      <c r="C81" s="172" t="s">
        <v>178</v>
      </c>
      <c r="D81" s="173" t="s">
        <v>78</v>
      </c>
      <c r="E81" s="174">
        <v>1</v>
      </c>
      <c r="F81" s="174"/>
      <c r="G81" s="175">
        <f t="shared" si="0"/>
        <v>0</v>
      </c>
      <c r="H81" s="176">
        <v>19</v>
      </c>
      <c r="I81" s="175">
        <f t="shared" si="1"/>
        <v>0</v>
      </c>
      <c r="Q81" s="169">
        <v>2</v>
      </c>
      <c r="AA81" s="144">
        <v>12</v>
      </c>
      <c r="AB81" s="144">
        <v>0</v>
      </c>
      <c r="AC81" s="144">
        <v>5</v>
      </c>
      <c r="BB81" s="144">
        <v>1</v>
      </c>
      <c r="BC81" s="144">
        <f t="shared" si="2"/>
        <v>0</v>
      </c>
      <c r="BD81" s="144">
        <f t="shared" si="3"/>
        <v>0</v>
      </c>
      <c r="BE81" s="144">
        <f t="shared" si="4"/>
        <v>0</v>
      </c>
      <c r="BF81" s="144">
        <f t="shared" si="5"/>
        <v>0</v>
      </c>
      <c r="BG81" s="144">
        <f t="shared" si="6"/>
        <v>0</v>
      </c>
      <c r="CZ81" s="144">
        <v>0</v>
      </c>
    </row>
    <row r="82" spans="1:104" x14ac:dyDescent="0.2">
      <c r="A82" s="170">
        <v>22</v>
      </c>
      <c r="B82" s="171" t="s">
        <v>179</v>
      </c>
      <c r="C82" s="172" t="s">
        <v>180</v>
      </c>
      <c r="D82" s="173" t="s">
        <v>78</v>
      </c>
      <c r="E82" s="174">
        <v>1</v>
      </c>
      <c r="F82" s="174"/>
      <c r="G82" s="175">
        <f t="shared" si="0"/>
        <v>0</v>
      </c>
      <c r="H82" s="176">
        <v>19</v>
      </c>
      <c r="I82" s="175">
        <f t="shared" si="1"/>
        <v>0</v>
      </c>
      <c r="Q82" s="169">
        <v>2</v>
      </c>
      <c r="AA82" s="144">
        <v>12</v>
      </c>
      <c r="AB82" s="144">
        <v>0</v>
      </c>
      <c r="AC82" s="144">
        <v>6</v>
      </c>
      <c r="BB82" s="144">
        <v>1</v>
      </c>
      <c r="BC82" s="144">
        <f t="shared" si="2"/>
        <v>0</v>
      </c>
      <c r="BD82" s="144">
        <f t="shared" si="3"/>
        <v>0</v>
      </c>
      <c r="BE82" s="144">
        <f t="shared" si="4"/>
        <v>0</v>
      </c>
      <c r="BF82" s="144">
        <f t="shared" si="5"/>
        <v>0</v>
      </c>
      <c r="BG82" s="144">
        <f t="shared" si="6"/>
        <v>0</v>
      </c>
      <c r="CZ82" s="144">
        <v>0</v>
      </c>
    </row>
    <row r="83" spans="1:104" x14ac:dyDescent="0.2">
      <c r="A83" s="170">
        <v>23</v>
      </c>
      <c r="B83" s="171" t="s">
        <v>181</v>
      </c>
      <c r="C83" s="172" t="s">
        <v>182</v>
      </c>
      <c r="D83" s="173" t="s">
        <v>78</v>
      </c>
      <c r="E83" s="174">
        <v>1</v>
      </c>
      <c r="F83" s="174"/>
      <c r="G83" s="175">
        <f t="shared" si="0"/>
        <v>0</v>
      </c>
      <c r="H83" s="176">
        <v>19</v>
      </c>
      <c r="I83" s="175">
        <f t="shared" si="1"/>
        <v>0</v>
      </c>
      <c r="Q83" s="169">
        <v>2</v>
      </c>
      <c r="AA83" s="144">
        <v>12</v>
      </c>
      <c r="AB83" s="144">
        <v>0</v>
      </c>
      <c r="AC83" s="144">
        <v>7</v>
      </c>
      <c r="BB83" s="144">
        <v>1</v>
      </c>
      <c r="BC83" s="144">
        <f t="shared" si="2"/>
        <v>0</v>
      </c>
      <c r="BD83" s="144">
        <f t="shared" si="3"/>
        <v>0</v>
      </c>
      <c r="BE83" s="144">
        <f t="shared" si="4"/>
        <v>0</v>
      </c>
      <c r="BF83" s="144">
        <f t="shared" si="5"/>
        <v>0</v>
      </c>
      <c r="BG83" s="144">
        <f t="shared" si="6"/>
        <v>0</v>
      </c>
      <c r="CZ83" s="144">
        <v>0</v>
      </c>
    </row>
    <row r="84" spans="1:104" x14ac:dyDescent="0.2">
      <c r="A84" s="170">
        <v>24</v>
      </c>
      <c r="B84" s="171" t="s">
        <v>183</v>
      </c>
      <c r="C84" s="172" t="s">
        <v>184</v>
      </c>
      <c r="D84" s="173" t="s">
        <v>78</v>
      </c>
      <c r="E84" s="174">
        <v>1</v>
      </c>
      <c r="F84" s="174"/>
      <c r="G84" s="175">
        <f t="shared" si="0"/>
        <v>0</v>
      </c>
      <c r="H84" s="176">
        <v>19</v>
      </c>
      <c r="I84" s="175">
        <f t="shared" si="1"/>
        <v>0</v>
      </c>
      <c r="Q84" s="169">
        <v>2</v>
      </c>
      <c r="AA84" s="144">
        <v>12</v>
      </c>
      <c r="AB84" s="144">
        <v>0</v>
      </c>
      <c r="AC84" s="144">
        <v>8</v>
      </c>
      <c r="BB84" s="144">
        <v>1</v>
      </c>
      <c r="BC84" s="144">
        <f t="shared" si="2"/>
        <v>0</v>
      </c>
      <c r="BD84" s="144">
        <f t="shared" si="3"/>
        <v>0</v>
      </c>
      <c r="BE84" s="144">
        <f t="shared" si="4"/>
        <v>0</v>
      </c>
      <c r="BF84" s="144">
        <f t="shared" si="5"/>
        <v>0</v>
      </c>
      <c r="BG84" s="144">
        <f t="shared" si="6"/>
        <v>0</v>
      </c>
      <c r="CZ84" s="144">
        <v>0</v>
      </c>
    </row>
    <row r="85" spans="1:104" x14ac:dyDescent="0.2">
      <c r="A85" s="170">
        <v>25</v>
      </c>
      <c r="B85" s="171" t="s">
        <v>185</v>
      </c>
      <c r="C85" s="172" t="s">
        <v>186</v>
      </c>
      <c r="D85" s="173" t="s">
        <v>78</v>
      </c>
      <c r="E85" s="174">
        <v>2</v>
      </c>
      <c r="F85" s="174"/>
      <c r="G85" s="175">
        <f t="shared" si="0"/>
        <v>0</v>
      </c>
      <c r="H85" s="176">
        <v>19</v>
      </c>
      <c r="I85" s="175">
        <f t="shared" si="1"/>
        <v>0</v>
      </c>
      <c r="Q85" s="169">
        <v>2</v>
      </c>
      <c r="AA85" s="144">
        <v>12</v>
      </c>
      <c r="AB85" s="144">
        <v>0</v>
      </c>
      <c r="AC85" s="144">
        <v>9</v>
      </c>
      <c r="BB85" s="144">
        <v>1</v>
      </c>
      <c r="BC85" s="144">
        <f t="shared" si="2"/>
        <v>0</v>
      </c>
      <c r="BD85" s="144">
        <f t="shared" si="3"/>
        <v>0</v>
      </c>
      <c r="BE85" s="144">
        <f t="shared" si="4"/>
        <v>0</v>
      </c>
      <c r="BF85" s="144">
        <f t="shared" si="5"/>
        <v>0</v>
      </c>
      <c r="BG85" s="144">
        <f t="shared" si="6"/>
        <v>0</v>
      </c>
      <c r="CZ85" s="144">
        <v>0</v>
      </c>
    </row>
    <row r="86" spans="1:104" x14ac:dyDescent="0.2">
      <c r="A86" s="170">
        <v>26</v>
      </c>
      <c r="B86" s="171" t="s">
        <v>187</v>
      </c>
      <c r="C86" s="172" t="s">
        <v>188</v>
      </c>
      <c r="D86" s="173" t="s">
        <v>78</v>
      </c>
      <c r="E86" s="174">
        <v>1</v>
      </c>
      <c r="F86" s="174"/>
      <c r="G86" s="175">
        <f t="shared" si="0"/>
        <v>0</v>
      </c>
      <c r="H86" s="176">
        <v>19</v>
      </c>
      <c r="I86" s="175">
        <f t="shared" si="1"/>
        <v>0</v>
      </c>
      <c r="Q86" s="169">
        <v>2</v>
      </c>
      <c r="AA86" s="144">
        <v>12</v>
      </c>
      <c r="AB86" s="144">
        <v>0</v>
      </c>
      <c r="AC86" s="144">
        <v>10</v>
      </c>
      <c r="BB86" s="144">
        <v>1</v>
      </c>
      <c r="BC86" s="144">
        <f t="shared" si="2"/>
        <v>0</v>
      </c>
      <c r="BD86" s="144">
        <f t="shared" si="3"/>
        <v>0</v>
      </c>
      <c r="BE86" s="144">
        <f t="shared" si="4"/>
        <v>0</v>
      </c>
      <c r="BF86" s="144">
        <f t="shared" si="5"/>
        <v>0</v>
      </c>
      <c r="BG86" s="144">
        <f t="shared" si="6"/>
        <v>0</v>
      </c>
      <c r="CZ86" s="144">
        <v>0</v>
      </c>
    </row>
    <row r="87" spans="1:104" x14ac:dyDescent="0.2">
      <c r="A87" s="177"/>
      <c r="B87" s="178"/>
      <c r="C87" s="237" t="s">
        <v>189</v>
      </c>
      <c r="D87" s="238"/>
      <c r="E87" s="238"/>
      <c r="F87" s="238"/>
      <c r="G87" s="239"/>
      <c r="H87" s="179"/>
      <c r="I87" s="180"/>
      <c r="L87" s="181" t="s">
        <v>189</v>
      </c>
      <c r="N87" s="181"/>
      <c r="Q87" s="169">
        <v>3</v>
      </c>
    </row>
    <row r="88" spans="1:104" x14ac:dyDescent="0.2">
      <c r="A88" s="177"/>
      <c r="B88" s="178"/>
      <c r="C88" s="237" t="s">
        <v>190</v>
      </c>
      <c r="D88" s="238"/>
      <c r="E88" s="238"/>
      <c r="F88" s="238"/>
      <c r="G88" s="239"/>
      <c r="H88" s="179"/>
      <c r="I88" s="180"/>
      <c r="L88" s="181" t="s">
        <v>190</v>
      </c>
      <c r="N88" s="181"/>
      <c r="Q88" s="169">
        <v>3</v>
      </c>
    </row>
    <row r="89" spans="1:104" x14ac:dyDescent="0.2">
      <c r="A89" s="177"/>
      <c r="B89" s="178"/>
      <c r="C89" s="237" t="s">
        <v>191</v>
      </c>
      <c r="D89" s="238"/>
      <c r="E89" s="238"/>
      <c r="F89" s="238"/>
      <c r="G89" s="239"/>
      <c r="H89" s="179"/>
      <c r="I89" s="180"/>
      <c r="L89" s="181" t="s">
        <v>191</v>
      </c>
      <c r="N89" s="181"/>
      <c r="Q89" s="169">
        <v>3</v>
      </c>
    </row>
    <row r="90" spans="1:104" x14ac:dyDescent="0.2">
      <c r="A90" s="170">
        <v>27</v>
      </c>
      <c r="B90" s="171" t="s">
        <v>192</v>
      </c>
      <c r="C90" s="172" t="s">
        <v>193</v>
      </c>
      <c r="D90" s="173" t="s">
        <v>78</v>
      </c>
      <c r="E90" s="174">
        <v>2</v>
      </c>
      <c r="F90" s="174"/>
      <c r="G90" s="175">
        <f>E90*F90</f>
        <v>0</v>
      </c>
      <c r="H90" s="176">
        <v>19</v>
      </c>
      <c r="I90" s="175">
        <f>(H90+100)*G90/100</f>
        <v>0</v>
      </c>
      <c r="Q90" s="169">
        <v>2</v>
      </c>
      <c r="AA90" s="144">
        <v>12</v>
      </c>
      <c r="AB90" s="144">
        <v>0</v>
      </c>
      <c r="AC90" s="144">
        <v>11</v>
      </c>
      <c r="BB90" s="144">
        <v>1</v>
      </c>
      <c r="BC90" s="144">
        <f>IF(BB90=1,G90,0)</f>
        <v>0</v>
      </c>
      <c r="BD90" s="144">
        <f>IF(BB90=2,G90,0)</f>
        <v>0</v>
      </c>
      <c r="BE90" s="144">
        <f>IF(BB90=3,G90,0)</f>
        <v>0</v>
      </c>
      <c r="BF90" s="144">
        <f>IF(BB90=4,G90,0)</f>
        <v>0</v>
      </c>
      <c r="BG90" s="144">
        <f>IF(BB90=5,G90,0)</f>
        <v>0</v>
      </c>
      <c r="CZ90" s="144">
        <v>0</v>
      </c>
    </row>
    <row r="91" spans="1:104" x14ac:dyDescent="0.2">
      <c r="A91" s="170">
        <v>28</v>
      </c>
      <c r="B91" s="171" t="s">
        <v>194</v>
      </c>
      <c r="C91" s="172" t="s">
        <v>195</v>
      </c>
      <c r="D91" s="173" t="s">
        <v>78</v>
      </c>
      <c r="E91" s="174">
        <v>1</v>
      </c>
      <c r="F91" s="174"/>
      <c r="G91" s="175">
        <f>E91*F91</f>
        <v>0</v>
      </c>
      <c r="H91" s="176">
        <v>19</v>
      </c>
      <c r="I91" s="175">
        <f>(H91+100)*G91/100</f>
        <v>0</v>
      </c>
      <c r="Q91" s="169">
        <v>2</v>
      </c>
      <c r="AA91" s="144">
        <v>12</v>
      </c>
      <c r="AB91" s="144">
        <v>0</v>
      </c>
      <c r="AC91" s="144">
        <v>12</v>
      </c>
      <c r="BB91" s="144">
        <v>1</v>
      </c>
      <c r="BC91" s="144">
        <f>IF(BB91=1,G91,0)</f>
        <v>0</v>
      </c>
      <c r="BD91" s="144">
        <f>IF(BB91=2,G91,0)</f>
        <v>0</v>
      </c>
      <c r="BE91" s="144">
        <f>IF(BB91=3,G91,0)</f>
        <v>0</v>
      </c>
      <c r="BF91" s="144">
        <f>IF(BB91=4,G91,0)</f>
        <v>0</v>
      </c>
      <c r="BG91" s="144">
        <f>IF(BB91=5,G91,0)</f>
        <v>0</v>
      </c>
      <c r="CZ91" s="144">
        <v>0</v>
      </c>
    </row>
    <row r="92" spans="1:104" x14ac:dyDescent="0.2">
      <c r="A92" s="187"/>
      <c r="B92" s="188" t="s">
        <v>79</v>
      </c>
      <c r="C92" s="189" t="str">
        <f>CONCATENATE(B74," ",C74)</f>
        <v>95 Dokončovací konstrukce na pozemních stavbách</v>
      </c>
      <c r="D92" s="190"/>
      <c r="E92" s="191"/>
      <c r="F92" s="192"/>
      <c r="G92" s="193">
        <f>SUM(G74:G91)</f>
        <v>0</v>
      </c>
      <c r="H92" s="194"/>
      <c r="I92" s="195">
        <f>SUM(I74:I91)</f>
        <v>0</v>
      </c>
      <c r="Q92" s="169">
        <v>4</v>
      </c>
      <c r="BC92" s="196">
        <f>SUM(BC74:BC91)</f>
        <v>0</v>
      </c>
      <c r="BD92" s="196">
        <f>SUM(BD74:BD91)</f>
        <v>0</v>
      </c>
      <c r="BE92" s="196">
        <f>SUM(BE74:BE91)</f>
        <v>0</v>
      </c>
      <c r="BF92" s="196">
        <f>SUM(BF74:BF91)</f>
        <v>0</v>
      </c>
      <c r="BG92" s="196">
        <f>SUM(BG74:BG91)</f>
        <v>0</v>
      </c>
    </row>
    <row r="93" spans="1:104" x14ac:dyDescent="0.2">
      <c r="A93" s="160" t="s">
        <v>75</v>
      </c>
      <c r="B93" s="161" t="s">
        <v>196</v>
      </c>
      <c r="C93" s="162" t="s">
        <v>197</v>
      </c>
      <c r="D93" s="163"/>
      <c r="E93" s="164"/>
      <c r="F93" s="164"/>
      <c r="G93" s="165"/>
      <c r="H93" s="166" t="s">
        <v>5</v>
      </c>
      <c r="I93" s="167" t="s">
        <v>5</v>
      </c>
      <c r="J93" s="168"/>
      <c r="K93" s="168"/>
      <c r="Q93" s="169">
        <v>1</v>
      </c>
    </row>
    <row r="94" spans="1:104" x14ac:dyDescent="0.2">
      <c r="A94" s="170">
        <v>29</v>
      </c>
      <c r="B94" s="171" t="s">
        <v>198</v>
      </c>
      <c r="C94" s="172" t="s">
        <v>199</v>
      </c>
      <c r="D94" s="173" t="s">
        <v>127</v>
      </c>
      <c r="E94" s="174">
        <v>14.1913548360075</v>
      </c>
      <c r="F94" s="174"/>
      <c r="G94" s="175">
        <f>E94*F94</f>
        <v>0</v>
      </c>
      <c r="H94" s="176">
        <v>19</v>
      </c>
      <c r="I94" s="175">
        <f>(H94+100)*G94/100</f>
        <v>0</v>
      </c>
      <c r="Q94" s="169">
        <v>2</v>
      </c>
      <c r="AA94" s="144">
        <v>7</v>
      </c>
      <c r="AB94" s="144">
        <v>1</v>
      </c>
      <c r="AC94" s="144">
        <v>2</v>
      </c>
      <c r="BB94" s="144">
        <v>1</v>
      </c>
      <c r="BC94" s="144">
        <f>IF(BB94=1,G94,0)</f>
        <v>0</v>
      </c>
      <c r="BD94" s="144">
        <f>IF(BB94=2,G94,0)</f>
        <v>0</v>
      </c>
      <c r="BE94" s="144">
        <f>IF(BB94=3,G94,0)</f>
        <v>0</v>
      </c>
      <c r="BF94" s="144">
        <f>IF(BB94=4,G94,0)</f>
        <v>0</v>
      </c>
      <c r="BG94" s="144">
        <f>IF(BB94=5,G94,0)</f>
        <v>0</v>
      </c>
      <c r="CZ94" s="144">
        <v>0</v>
      </c>
    </row>
    <row r="95" spans="1:104" x14ac:dyDescent="0.2">
      <c r="A95" s="187"/>
      <c r="B95" s="188" t="s">
        <v>79</v>
      </c>
      <c r="C95" s="189" t="str">
        <f>CONCATENATE(B93," ",C93)</f>
        <v>99 Staveništní přesun hmot</v>
      </c>
      <c r="D95" s="190"/>
      <c r="E95" s="191"/>
      <c r="F95" s="192"/>
      <c r="G95" s="193">
        <f>SUM(G93:G94)</f>
        <v>0</v>
      </c>
      <c r="H95" s="194"/>
      <c r="I95" s="195">
        <f>SUM(I93:I94)</f>
        <v>0</v>
      </c>
      <c r="Q95" s="169">
        <v>4</v>
      </c>
      <c r="BC95" s="196">
        <f>SUM(BC93:BC94)</f>
        <v>0</v>
      </c>
      <c r="BD95" s="196">
        <f>SUM(BD93:BD94)</f>
        <v>0</v>
      </c>
      <c r="BE95" s="196">
        <f>SUM(BE93:BE94)</f>
        <v>0</v>
      </c>
      <c r="BF95" s="196">
        <f>SUM(BF93:BF94)</f>
        <v>0</v>
      </c>
      <c r="BG95" s="196">
        <f>SUM(BG93:BG94)</f>
        <v>0</v>
      </c>
    </row>
    <row r="96" spans="1:104" x14ac:dyDescent="0.2">
      <c r="E96" s="144"/>
    </row>
    <row r="97" spans="5:5" x14ac:dyDescent="0.2">
      <c r="E97" s="144"/>
    </row>
    <row r="98" spans="5:5" x14ac:dyDescent="0.2">
      <c r="E98" s="144"/>
    </row>
    <row r="99" spans="5:5" x14ac:dyDescent="0.2">
      <c r="E99" s="144"/>
    </row>
    <row r="100" spans="5:5" x14ac:dyDescent="0.2">
      <c r="E100" s="144"/>
    </row>
    <row r="101" spans="5:5" x14ac:dyDescent="0.2">
      <c r="E101" s="144"/>
    </row>
    <row r="102" spans="5:5" x14ac:dyDescent="0.2">
      <c r="E102" s="144"/>
    </row>
    <row r="103" spans="5:5" x14ac:dyDescent="0.2">
      <c r="E103" s="144"/>
    </row>
    <row r="104" spans="5:5" x14ac:dyDescent="0.2">
      <c r="E104" s="144"/>
    </row>
    <row r="105" spans="5:5" x14ac:dyDescent="0.2">
      <c r="E105" s="144"/>
    </row>
    <row r="106" spans="5:5" x14ac:dyDescent="0.2">
      <c r="E106" s="144"/>
    </row>
    <row r="107" spans="5:5" x14ac:dyDescent="0.2">
      <c r="E107" s="144"/>
    </row>
    <row r="108" spans="5:5" x14ac:dyDescent="0.2">
      <c r="E108" s="144"/>
    </row>
    <row r="109" spans="5:5" x14ac:dyDescent="0.2">
      <c r="E109" s="144"/>
    </row>
    <row r="110" spans="5:5" x14ac:dyDescent="0.2">
      <c r="E110" s="144"/>
    </row>
    <row r="111" spans="5:5" x14ac:dyDescent="0.2">
      <c r="E111" s="144"/>
    </row>
    <row r="112" spans="5:5" x14ac:dyDescent="0.2">
      <c r="E112" s="144"/>
    </row>
    <row r="113" spans="1:7" x14ac:dyDescent="0.2">
      <c r="E113" s="144"/>
    </row>
    <row r="114" spans="1:7" x14ac:dyDescent="0.2">
      <c r="E114" s="144"/>
    </row>
    <row r="115" spans="1:7" x14ac:dyDescent="0.2">
      <c r="E115" s="144"/>
    </row>
    <row r="116" spans="1:7" x14ac:dyDescent="0.2">
      <c r="E116" s="144"/>
    </row>
    <row r="117" spans="1:7" x14ac:dyDescent="0.2">
      <c r="E117" s="144"/>
    </row>
    <row r="118" spans="1:7" x14ac:dyDescent="0.2">
      <c r="E118" s="144"/>
    </row>
    <row r="119" spans="1:7" x14ac:dyDescent="0.2">
      <c r="A119" s="197"/>
      <c r="B119" s="197"/>
      <c r="C119" s="197"/>
      <c r="D119" s="197"/>
      <c r="E119" s="197"/>
      <c r="F119" s="197"/>
      <c r="G119" s="197"/>
    </row>
    <row r="120" spans="1:7" x14ac:dyDescent="0.2">
      <c r="A120" s="197"/>
      <c r="B120" s="197"/>
      <c r="C120" s="197"/>
      <c r="D120" s="197"/>
      <c r="E120" s="197"/>
      <c r="F120" s="197"/>
      <c r="G120" s="197"/>
    </row>
    <row r="121" spans="1:7" x14ac:dyDescent="0.2">
      <c r="A121" s="197"/>
      <c r="B121" s="197"/>
      <c r="C121" s="197"/>
      <c r="D121" s="197"/>
      <c r="E121" s="197"/>
      <c r="F121" s="197"/>
      <c r="G121" s="197"/>
    </row>
    <row r="122" spans="1:7" x14ac:dyDescent="0.2">
      <c r="A122" s="197"/>
      <c r="B122" s="197"/>
      <c r="C122" s="197"/>
      <c r="D122" s="197"/>
      <c r="E122" s="197"/>
      <c r="F122" s="197"/>
      <c r="G122" s="197"/>
    </row>
    <row r="123" spans="1:7" x14ac:dyDescent="0.2">
      <c r="E123" s="144"/>
    </row>
    <row r="124" spans="1:7" x14ac:dyDescent="0.2">
      <c r="E124" s="144"/>
    </row>
    <row r="125" spans="1:7" x14ac:dyDescent="0.2">
      <c r="E125" s="144"/>
    </row>
    <row r="126" spans="1:7" x14ac:dyDescent="0.2">
      <c r="E126" s="144"/>
    </row>
    <row r="127" spans="1:7" x14ac:dyDescent="0.2">
      <c r="E127" s="144"/>
    </row>
    <row r="128" spans="1:7" x14ac:dyDescent="0.2">
      <c r="E128" s="144"/>
    </row>
    <row r="129" spans="5:5" x14ac:dyDescent="0.2">
      <c r="E129" s="144"/>
    </row>
    <row r="130" spans="5:5" x14ac:dyDescent="0.2">
      <c r="E130" s="144"/>
    </row>
    <row r="131" spans="5:5" x14ac:dyDescent="0.2">
      <c r="E131" s="144"/>
    </row>
    <row r="132" spans="5:5" x14ac:dyDescent="0.2">
      <c r="E132" s="144"/>
    </row>
    <row r="133" spans="5:5" x14ac:dyDescent="0.2">
      <c r="E133" s="144"/>
    </row>
    <row r="134" spans="5:5" x14ac:dyDescent="0.2">
      <c r="E134" s="144"/>
    </row>
    <row r="135" spans="5:5" x14ac:dyDescent="0.2">
      <c r="E135" s="144"/>
    </row>
    <row r="136" spans="5:5" x14ac:dyDescent="0.2">
      <c r="E136" s="144"/>
    </row>
    <row r="137" spans="5:5" x14ac:dyDescent="0.2">
      <c r="E137" s="144"/>
    </row>
    <row r="138" spans="5:5" x14ac:dyDescent="0.2">
      <c r="E138" s="144"/>
    </row>
    <row r="139" spans="5:5" x14ac:dyDescent="0.2">
      <c r="E139" s="144"/>
    </row>
    <row r="140" spans="5:5" x14ac:dyDescent="0.2">
      <c r="E140" s="144"/>
    </row>
    <row r="141" spans="5:5" x14ac:dyDescent="0.2">
      <c r="E141" s="144"/>
    </row>
    <row r="142" spans="5:5" x14ac:dyDescent="0.2">
      <c r="E142" s="144"/>
    </row>
    <row r="143" spans="5:5" x14ac:dyDescent="0.2">
      <c r="E143" s="144"/>
    </row>
    <row r="144" spans="5:5" x14ac:dyDescent="0.2">
      <c r="E144" s="144"/>
    </row>
    <row r="145" spans="1:7" x14ac:dyDescent="0.2">
      <c r="E145" s="144"/>
    </row>
    <row r="146" spans="1:7" x14ac:dyDescent="0.2">
      <c r="E146" s="144"/>
    </row>
    <row r="147" spans="1:7" x14ac:dyDescent="0.2">
      <c r="E147" s="144"/>
    </row>
    <row r="148" spans="1:7" x14ac:dyDescent="0.2">
      <c r="E148" s="144"/>
    </row>
    <row r="149" spans="1:7" x14ac:dyDescent="0.2">
      <c r="E149" s="144"/>
    </row>
    <row r="150" spans="1:7" x14ac:dyDescent="0.2">
      <c r="E150" s="144"/>
    </row>
    <row r="151" spans="1:7" x14ac:dyDescent="0.2">
      <c r="E151" s="144"/>
    </row>
    <row r="152" spans="1:7" x14ac:dyDescent="0.2">
      <c r="E152" s="144"/>
    </row>
    <row r="153" spans="1:7" x14ac:dyDescent="0.2">
      <c r="E153" s="144"/>
    </row>
    <row r="154" spans="1:7" x14ac:dyDescent="0.2">
      <c r="A154" s="198"/>
      <c r="B154" s="198"/>
    </row>
    <row r="155" spans="1:7" x14ac:dyDescent="0.2">
      <c r="A155" s="197"/>
      <c r="B155" s="197"/>
      <c r="C155" s="199"/>
      <c r="D155" s="199"/>
      <c r="E155" s="200"/>
      <c r="F155" s="199"/>
      <c r="G155" s="201"/>
    </row>
    <row r="156" spans="1:7" x14ac:dyDescent="0.2">
      <c r="A156" s="202"/>
      <c r="B156" s="202"/>
      <c r="C156" s="197"/>
      <c r="D156" s="197"/>
      <c r="E156" s="203"/>
      <c r="F156" s="197"/>
      <c r="G156" s="197"/>
    </row>
    <row r="157" spans="1:7" x14ac:dyDescent="0.2">
      <c r="A157" s="197"/>
      <c r="B157" s="197"/>
      <c r="C157" s="197"/>
      <c r="D157" s="197"/>
      <c r="E157" s="203"/>
      <c r="F157" s="197"/>
      <c r="G157" s="197"/>
    </row>
    <row r="158" spans="1:7" x14ac:dyDescent="0.2">
      <c r="A158" s="197"/>
      <c r="B158" s="197"/>
      <c r="C158" s="197"/>
      <c r="D158" s="197"/>
      <c r="E158" s="203"/>
      <c r="F158" s="197"/>
      <c r="G158" s="197"/>
    </row>
    <row r="159" spans="1:7" x14ac:dyDescent="0.2">
      <c r="A159" s="197"/>
      <c r="B159" s="197"/>
      <c r="C159" s="197"/>
      <c r="D159" s="197"/>
      <c r="E159" s="203"/>
      <c r="F159" s="197"/>
      <c r="G159" s="197"/>
    </row>
    <row r="160" spans="1:7" x14ac:dyDescent="0.2">
      <c r="A160" s="197"/>
      <c r="B160" s="197"/>
      <c r="C160" s="197"/>
      <c r="D160" s="197"/>
      <c r="E160" s="203"/>
      <c r="F160" s="197"/>
      <c r="G160" s="197"/>
    </row>
    <row r="161" spans="1:7" x14ac:dyDescent="0.2">
      <c r="A161" s="197"/>
      <c r="B161" s="197"/>
      <c r="C161" s="197"/>
      <c r="D161" s="197"/>
      <c r="E161" s="203"/>
      <c r="F161" s="197"/>
      <c r="G161" s="197"/>
    </row>
    <row r="162" spans="1:7" x14ac:dyDescent="0.2">
      <c r="A162" s="197"/>
      <c r="B162" s="197"/>
      <c r="C162" s="197"/>
      <c r="D162" s="197"/>
      <c r="E162" s="203"/>
      <c r="F162" s="197"/>
      <c r="G162" s="197"/>
    </row>
    <row r="163" spans="1:7" x14ac:dyDescent="0.2">
      <c r="A163" s="197"/>
      <c r="B163" s="197"/>
      <c r="C163" s="197"/>
      <c r="D163" s="197"/>
      <c r="E163" s="203"/>
      <c r="F163" s="197"/>
      <c r="G163" s="197"/>
    </row>
    <row r="164" spans="1:7" x14ac:dyDescent="0.2">
      <c r="A164" s="197"/>
      <c r="B164" s="197"/>
      <c r="C164" s="197"/>
      <c r="D164" s="197"/>
      <c r="E164" s="203"/>
      <c r="F164" s="197"/>
      <c r="G164" s="197"/>
    </row>
    <row r="165" spans="1:7" x14ac:dyDescent="0.2">
      <c r="A165" s="197"/>
      <c r="B165" s="197"/>
      <c r="C165" s="197"/>
      <c r="D165" s="197"/>
      <c r="E165" s="203"/>
      <c r="F165" s="197"/>
      <c r="G165" s="197"/>
    </row>
    <row r="166" spans="1:7" x14ac:dyDescent="0.2">
      <c r="A166" s="197"/>
      <c r="B166" s="197"/>
      <c r="C166" s="197"/>
      <c r="D166" s="197"/>
      <c r="E166" s="203"/>
      <c r="F166" s="197"/>
      <c r="G166" s="197"/>
    </row>
    <row r="167" spans="1:7" x14ac:dyDescent="0.2">
      <c r="A167" s="197"/>
      <c r="B167" s="197"/>
      <c r="C167" s="197"/>
      <c r="D167" s="197"/>
      <c r="E167" s="203"/>
      <c r="F167" s="197"/>
      <c r="G167" s="197"/>
    </row>
    <row r="168" spans="1:7" x14ac:dyDescent="0.2">
      <c r="A168" s="197"/>
      <c r="B168" s="197"/>
      <c r="C168" s="197"/>
      <c r="D168" s="197"/>
      <c r="E168" s="203"/>
      <c r="F168" s="197"/>
      <c r="G168" s="197"/>
    </row>
  </sheetData>
  <mergeCells count="56">
    <mergeCell ref="C89:G89"/>
    <mergeCell ref="C62:D62"/>
    <mergeCell ref="C64:D64"/>
    <mergeCell ref="C66:D66"/>
    <mergeCell ref="C68:D68"/>
    <mergeCell ref="C69:D69"/>
    <mergeCell ref="C70:D70"/>
    <mergeCell ref="C71:D71"/>
    <mergeCell ref="C76:G76"/>
    <mergeCell ref="C77:G77"/>
    <mergeCell ref="C87:G87"/>
    <mergeCell ref="C88:G88"/>
    <mergeCell ref="C33:D33"/>
    <mergeCell ref="C34:D34"/>
    <mergeCell ref="C35:D35"/>
    <mergeCell ref="C61:D61"/>
    <mergeCell ref="C47:D47"/>
    <mergeCell ref="C48:D48"/>
    <mergeCell ref="C49:D49"/>
    <mergeCell ref="C50:D50"/>
    <mergeCell ref="C52:D52"/>
    <mergeCell ref="C54:D54"/>
    <mergeCell ref="C55:D55"/>
    <mergeCell ref="C56:D56"/>
    <mergeCell ref="C57:D57"/>
    <mergeCell ref="C58:D58"/>
    <mergeCell ref="C59:D59"/>
    <mergeCell ref="C23:D23"/>
    <mergeCell ref="C24:D24"/>
    <mergeCell ref="C27:D27"/>
    <mergeCell ref="C31:D31"/>
    <mergeCell ref="C32:D32"/>
    <mergeCell ref="C41:D41"/>
    <mergeCell ref="C44:D44"/>
    <mergeCell ref="C45:D45"/>
    <mergeCell ref="C46:D46"/>
    <mergeCell ref="C13:D13"/>
    <mergeCell ref="C14:D14"/>
    <mergeCell ref="C17:D17"/>
    <mergeCell ref="C18:D18"/>
    <mergeCell ref="C19:D19"/>
    <mergeCell ref="C20:D20"/>
    <mergeCell ref="C36:D36"/>
    <mergeCell ref="C38:D38"/>
    <mergeCell ref="C39:D39"/>
    <mergeCell ref="C40:D40"/>
    <mergeCell ref="C21:D21"/>
    <mergeCell ref="C22:D22"/>
    <mergeCell ref="C10:D10"/>
    <mergeCell ref="C11:D11"/>
    <mergeCell ref="C12:D12"/>
    <mergeCell ref="A1:G1"/>
    <mergeCell ref="A3:B3"/>
    <mergeCell ref="A4:B4"/>
    <mergeCell ref="E4:G4"/>
    <mergeCell ref="C9:D9"/>
  </mergeCells>
  <printOptions gridLinesSet="0"/>
  <pageMargins left="0.59055118110236227" right="0.39370078740157483" top="0.98425196850393704" bottom="0.98425196850393704" header="0.51181102362204722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user</cp:lastModifiedBy>
  <cp:lastPrinted>2021-03-11T09:04:04Z</cp:lastPrinted>
  <dcterms:created xsi:type="dcterms:W3CDTF">2021-03-09T13:47:14Z</dcterms:created>
  <dcterms:modified xsi:type="dcterms:W3CDTF">2021-03-11T09:04:09Z</dcterms:modified>
</cp:coreProperties>
</file>