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a\Documents\Documents\akce\Otrokovice\Trávníky_parkour\položkový rozpočet\"/>
    </mc:Choice>
  </mc:AlternateContent>
  <xr:revisionPtr revIDLastSave="0" documentId="13_ncr:1_{951ED569-8C2E-4E88-A8F6-5B161E222AF9}" xr6:coauthVersionLast="46" xr6:coauthVersionMax="46" xr10:uidLastSave="{00000000-0000-0000-0000-000000000000}"/>
  <bookViews>
    <workbookView xWindow="2025" yWindow="75" windowWidth="20895" windowHeight="15360" xr2:uid="{797FA647-C622-4895-B416-0E34CF39374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Položky!$A$1:$I$62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61" i="3" l="1"/>
  <c r="BF61" i="3"/>
  <c r="BE61" i="3"/>
  <c r="BD61" i="3"/>
  <c r="BD62" i="3" s="1"/>
  <c r="F13" i="2" s="1"/>
  <c r="G61" i="3"/>
  <c r="BC61" i="3" s="1"/>
  <c r="BC62" i="3" s="1"/>
  <c r="E13" i="2" s="1"/>
  <c r="B13" i="2"/>
  <c r="A13" i="2"/>
  <c r="BG62" i="3"/>
  <c r="I13" i="2" s="1"/>
  <c r="BF62" i="3"/>
  <c r="H13" i="2" s="1"/>
  <c r="BE62" i="3"/>
  <c r="G13" i="2" s="1"/>
  <c r="G62" i="3"/>
  <c r="C62" i="3"/>
  <c r="BG54" i="3"/>
  <c r="BF54" i="3"/>
  <c r="BE54" i="3"/>
  <c r="BE59" i="3" s="1"/>
  <c r="G12" i="2" s="1"/>
  <c r="BD54" i="3"/>
  <c r="G54" i="3"/>
  <c r="I54" i="3" s="1"/>
  <c r="BG53" i="3"/>
  <c r="BG59" i="3" s="1"/>
  <c r="I12" i="2" s="1"/>
  <c r="BF53" i="3"/>
  <c r="BF59" i="3" s="1"/>
  <c r="H12" i="2" s="1"/>
  <c r="BE53" i="3"/>
  <c r="BD53" i="3"/>
  <c r="BC53" i="3"/>
  <c r="I53" i="3"/>
  <c r="G53" i="3"/>
  <c r="B12" i="2"/>
  <c r="A12" i="2"/>
  <c r="G59" i="3"/>
  <c r="C59" i="3"/>
  <c r="BG47" i="3"/>
  <c r="BF47" i="3"/>
  <c r="BE47" i="3"/>
  <c r="BD47" i="3"/>
  <c r="BD51" i="3" s="1"/>
  <c r="F11" i="2" s="1"/>
  <c r="G47" i="3"/>
  <c r="BC47" i="3" s="1"/>
  <c r="BG45" i="3"/>
  <c r="BF45" i="3"/>
  <c r="BE45" i="3"/>
  <c r="BE51" i="3" s="1"/>
  <c r="G11" i="2" s="1"/>
  <c r="BD45" i="3"/>
  <c r="G45" i="3"/>
  <c r="I45" i="3" s="1"/>
  <c r="BG43" i="3"/>
  <c r="BG51" i="3" s="1"/>
  <c r="I11" i="2" s="1"/>
  <c r="BF43" i="3"/>
  <c r="BE43" i="3"/>
  <c r="BD43" i="3"/>
  <c r="BC43" i="3"/>
  <c r="G43" i="3"/>
  <c r="I43" i="3" s="1"/>
  <c r="B11" i="2"/>
  <c r="A11" i="2"/>
  <c r="G51" i="3"/>
  <c r="C51" i="3"/>
  <c r="BG39" i="3"/>
  <c r="BF39" i="3"/>
  <c r="BE39" i="3"/>
  <c r="BE41" i="3" s="1"/>
  <c r="G10" i="2" s="1"/>
  <c r="BD39" i="3"/>
  <c r="G39" i="3"/>
  <c r="BC39" i="3" s="1"/>
  <c r="BG37" i="3"/>
  <c r="BG41" i="3" s="1"/>
  <c r="I10" i="2" s="1"/>
  <c r="BF37" i="3"/>
  <c r="BE37" i="3"/>
  <c r="BD37" i="3"/>
  <c r="BD41" i="3" s="1"/>
  <c r="F10" i="2" s="1"/>
  <c r="G37" i="3"/>
  <c r="I37" i="3" s="1"/>
  <c r="B10" i="2"/>
  <c r="A10" i="2"/>
  <c r="BF41" i="3"/>
  <c r="H10" i="2" s="1"/>
  <c r="C41" i="3"/>
  <c r="BG34" i="3"/>
  <c r="BF34" i="3"/>
  <c r="BF35" i="3" s="1"/>
  <c r="H9" i="2" s="1"/>
  <c r="BE34" i="3"/>
  <c r="BE35" i="3" s="1"/>
  <c r="G9" i="2" s="1"/>
  <c r="BD34" i="3"/>
  <c r="BD35" i="3" s="1"/>
  <c r="F9" i="2" s="1"/>
  <c r="G34" i="3"/>
  <c r="BC34" i="3" s="1"/>
  <c r="BC35" i="3" s="1"/>
  <c r="E9" i="2" s="1"/>
  <c r="B9" i="2"/>
  <c r="A9" i="2"/>
  <c r="BG35" i="3"/>
  <c r="I9" i="2" s="1"/>
  <c r="C35" i="3"/>
  <c r="BG29" i="3"/>
  <c r="BF29" i="3"/>
  <c r="BE29" i="3"/>
  <c r="BD29" i="3"/>
  <c r="BC29" i="3"/>
  <c r="I29" i="3"/>
  <c r="G29" i="3"/>
  <c r="BG23" i="3"/>
  <c r="BF23" i="3"/>
  <c r="BE23" i="3"/>
  <c r="BD23" i="3"/>
  <c r="G23" i="3"/>
  <c r="BC23" i="3" s="1"/>
  <c r="BG21" i="3"/>
  <c r="BF21" i="3"/>
  <c r="BE21" i="3"/>
  <c r="BD21" i="3"/>
  <c r="BD32" i="3" s="1"/>
  <c r="F8" i="2" s="1"/>
  <c r="G21" i="3"/>
  <c r="BC21" i="3" s="1"/>
  <c r="BG19" i="3"/>
  <c r="BF19" i="3"/>
  <c r="BE19" i="3"/>
  <c r="BD19" i="3"/>
  <c r="G19" i="3"/>
  <c r="BC19" i="3" s="1"/>
  <c r="BG18" i="3"/>
  <c r="BF18" i="3"/>
  <c r="BE18" i="3"/>
  <c r="BD18" i="3"/>
  <c r="BC18" i="3"/>
  <c r="I18" i="3"/>
  <c r="G18" i="3"/>
  <c r="BG15" i="3"/>
  <c r="BF15" i="3"/>
  <c r="BE15" i="3"/>
  <c r="BD15" i="3"/>
  <c r="G15" i="3"/>
  <c r="BC15" i="3" s="1"/>
  <c r="B8" i="2"/>
  <c r="A8" i="2"/>
  <c r="C32" i="3"/>
  <c r="BG11" i="3"/>
  <c r="BF11" i="3"/>
  <c r="BE11" i="3"/>
  <c r="BD11" i="3"/>
  <c r="BD13" i="3" s="1"/>
  <c r="F7" i="2" s="1"/>
  <c r="G11" i="3"/>
  <c r="BC11" i="3" s="1"/>
  <c r="BG10" i="3"/>
  <c r="BF10" i="3"/>
  <c r="BE10" i="3"/>
  <c r="BD10" i="3"/>
  <c r="G10" i="3"/>
  <c r="BC10" i="3" s="1"/>
  <c r="BG9" i="3"/>
  <c r="BF9" i="3"/>
  <c r="BE9" i="3"/>
  <c r="BD9" i="3"/>
  <c r="G9" i="3"/>
  <c r="BC9" i="3" s="1"/>
  <c r="BG8" i="3"/>
  <c r="BG13" i="3" s="1"/>
  <c r="I7" i="2" s="1"/>
  <c r="BF8" i="3"/>
  <c r="BE8" i="3"/>
  <c r="BD8" i="3"/>
  <c r="G8" i="3"/>
  <c r="BC8" i="3" s="1"/>
  <c r="B7" i="2"/>
  <c r="A7" i="2"/>
  <c r="C13" i="3"/>
  <c r="E4" i="3"/>
  <c r="C4" i="3"/>
  <c r="F3" i="3"/>
  <c r="C3" i="3"/>
  <c r="H20" i="2"/>
  <c r="G23" i="1" s="1"/>
  <c r="G22" i="1" s="1"/>
  <c r="G19" i="2"/>
  <c r="I19" i="2" s="1"/>
  <c r="C2" i="2"/>
  <c r="C1" i="2"/>
  <c r="C33" i="1"/>
  <c r="F33" i="1" s="1"/>
  <c r="C31" i="1"/>
  <c r="C9" i="1"/>
  <c r="G7" i="1"/>
  <c r="D2" i="1"/>
  <c r="C2" i="1"/>
  <c r="I59" i="3" l="1"/>
  <c r="I61" i="3"/>
  <c r="I62" i="3" s="1"/>
  <c r="BD59" i="3"/>
  <c r="F12" i="2" s="1"/>
  <c r="F14" i="2" s="1"/>
  <c r="C16" i="1" s="1"/>
  <c r="BC37" i="3"/>
  <c r="BC41" i="3" s="1"/>
  <c r="E10" i="2" s="1"/>
  <c r="G41" i="3"/>
  <c r="BC45" i="3"/>
  <c r="BF51" i="3"/>
  <c r="H11" i="2" s="1"/>
  <c r="I15" i="3"/>
  <c r="BF32" i="3"/>
  <c r="H8" i="2" s="1"/>
  <c r="BE32" i="3"/>
  <c r="G8" i="2" s="1"/>
  <c r="I23" i="3"/>
  <c r="BG32" i="3"/>
  <c r="I8" i="2" s="1"/>
  <c r="I14" i="2" s="1"/>
  <c r="C21" i="1" s="1"/>
  <c r="I10" i="3"/>
  <c r="BE13" i="3"/>
  <c r="G7" i="2" s="1"/>
  <c r="G14" i="2" s="1"/>
  <c r="C18" i="1" s="1"/>
  <c r="I9" i="3"/>
  <c r="BF13" i="3"/>
  <c r="H7" i="2" s="1"/>
  <c r="BC13" i="3"/>
  <c r="E7" i="2" s="1"/>
  <c r="BC51" i="3"/>
  <c r="E11" i="2" s="1"/>
  <c r="BC32" i="3"/>
  <c r="E8" i="2" s="1"/>
  <c r="BC54" i="3"/>
  <c r="BC59" i="3" s="1"/>
  <c r="E12" i="2" s="1"/>
  <c r="I8" i="3"/>
  <c r="G32" i="3"/>
  <c r="I21" i="3"/>
  <c r="I34" i="3"/>
  <c r="I35" i="3" s="1"/>
  <c r="G13" i="3"/>
  <c r="I11" i="3"/>
  <c r="I19" i="3"/>
  <c r="I32" i="3" s="1"/>
  <c r="G35" i="3"/>
  <c r="I39" i="3"/>
  <c r="I41" i="3" s="1"/>
  <c r="I47" i="3"/>
  <c r="I51" i="3" s="1"/>
  <c r="H14" i="2" l="1"/>
  <c r="C17" i="1" s="1"/>
  <c r="I13" i="3"/>
  <c r="E14" i="2"/>
  <c r="C15" i="1" s="1"/>
  <c r="C19" i="1" s="1"/>
  <c r="C22" i="1" s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<sst xmlns="http://schemas.openxmlformats.org/spreadsheetml/2006/main" count="248" uniqueCount="158">
  <si>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</si>
  <si>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</si>
  <si>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</si>
  <si>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</si>
  <si>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</si>
  <si>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</si>
  <si>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</si>
  <si>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</si>
  <si>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</si>
  <si>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</si>
  <si>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</si>
  <si>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</si>
  <si>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</si>
  <si>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</si>
  <si>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</si>
  <si>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</si>
  <si>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</si>
  <si>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</si>
  <si>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</si>
  <si>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</si>
  <si>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</si>
  <si>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</si>
  <si>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</si>
  <si>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</si>
  <si>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</si>
  <si>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</si>
  <si>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</si>
  <si>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</si>
  <si>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</si>
  <si>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</si>
  <si>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</si>
  <si>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</si>
  <si>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</si>
  <si>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</si>
  <si>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</si>
  <si>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</si>
  <si>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</si>
  <si>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</si>
  <si>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</si>
  <si>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</si>
  <si>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</si>
  <si>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</si>
  <si>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</si>
  <si>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</si>
  <si>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</si>
  <si>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</si>
  <si>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</si>
  <si>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</si>
  <si>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</si>
  <si>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</si>
  <si>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</si>
  <si>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</si>
  <si>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</si>
  <si>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</si>
  <si>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</si>
  <si>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</si>
  <si>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</si>
  <si>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</si>
  <si>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</si>
  <si>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</si>
  <si>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</si>
  <si>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</si>
  <si>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</si>
  <si>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</si>
  <si>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</si>
  <si>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</si>
  <si>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</si>
  <si>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</si>
  <si>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</si>
  <si>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</si>
  <si>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</si>
  <si>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</si>
  <si>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</si>
  <si>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 xml:space="preserve">DPH </t>
  </si>
  <si>
    <t xml:space="preserve">cena s DPH </t>
  </si>
  <si>
    <t>Díl:</t>
  </si>
  <si>
    <t>1</t>
  </si>
  <si>
    <t>Zemní práce</t>
  </si>
  <si>
    <t>Celkem za</t>
  </si>
  <si>
    <t>SO 01</t>
  </si>
  <si>
    <t>Zpevněné plochy</t>
  </si>
  <si>
    <t>005 1</t>
  </si>
  <si>
    <t>005121010R</t>
  </si>
  <si>
    <t>Zařízení staveniště a jeho provoz vč. likvidace</t>
  </si>
  <si>
    <t>soubor</t>
  </si>
  <si>
    <t>005241010R</t>
  </si>
  <si>
    <t>Dokumentace skutečného provedení stavby</t>
  </si>
  <si>
    <t>005241020R</t>
  </si>
  <si>
    <t>Geodetické práce - vytýčení IS, vyměření stavby práce probíhající před a během stavby</t>
  </si>
  <si>
    <t>045002000R</t>
  </si>
  <si>
    <t>Kompletační a koordinační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</si>
  <si>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</si>
  <si>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122202201R00</t>
  </si>
  <si>
    <t>Odkopávky pro silnice v hor. 3 do 100 m3</t>
  </si>
  <si>
    <t>m3</t>
  </si>
  <si>
    <t>litý pryž. povrch:207,00*0,255</t>
  </si>
  <si>
    <t>obrubník:60,00*0,30*0,35</t>
  </si>
  <si>
    <t>122202209R00</t>
  </si>
  <si>
    <t>Příplatek za lepivost - odkop. pro silnice v hor.3</t>
  </si>
  <si>
    <t>171201201R00</t>
  </si>
  <si>
    <t>Uložení sypaniny na skl.-sypanina na výšku přes 2m</t>
  </si>
  <si>
    <t>výkopy:59,085</t>
  </si>
  <si>
    <t>175101201R00</t>
  </si>
  <si>
    <t>Obsyp objektu bez prohození sypaniny</t>
  </si>
  <si>
    <t>kolem obrubníků:60,00*0,15*0,35</t>
  </si>
  <si>
    <t>181006114R00</t>
  </si>
  <si>
    <t>Rozprostření zemin v rov./sklonu 1:5, tl. do 30 cm</t>
  </si>
  <si>
    <t>m2</t>
  </si>
  <si>
    <t>Začátek provozního součtu</t>
  </si>
  <si>
    <t>výkopy:59,085+2,3099+0,7165</t>
  </si>
  <si>
    <t>obsyp:-3,15</t>
  </si>
  <si>
    <t>Konec provozního součtu</t>
  </si>
  <si>
    <t>rozprostření:58,9614/0,30</t>
  </si>
  <si>
    <t>181101102R00</t>
  </si>
  <si>
    <t>Úprava pláně v zářezech v hor. 1-4, se zhutněním</t>
  </si>
  <si>
    <t>litý pryž. povrch:207,00</t>
  </si>
  <si>
    <t>obrubník:60,00*0,30</t>
  </si>
  <si>
    <t>18</t>
  </si>
  <si>
    <t>Povrchové úpravy terénu</t>
  </si>
  <si>
    <t>PC 18 - 001</t>
  </si>
  <si>
    <t>Obnova trávníkové plochy poničené stavbou urovnání, rozprostření zeminy, osetí apod.</t>
  </si>
  <si>
    <t>4</t>
  </si>
  <si>
    <t>Vodorovné konstrukce</t>
  </si>
  <si>
    <t>451971111R00</t>
  </si>
  <si>
    <t>Položení vrstvy z geotextil.,uchycení spony, hřeby</t>
  </si>
  <si>
    <t>69366198R</t>
  </si>
  <si>
    <t>Geotextilie 300 g/m2 š. 200cm 100% PP</t>
  </si>
  <si>
    <t>207,00*1,15</t>
  </si>
  <si>
    <t>5</t>
  </si>
  <si>
    <t>Komunikace</t>
  </si>
  <si>
    <t>564801112R00</t>
  </si>
  <si>
    <t>Podklad ze štěrkodrti po zhutnění tloušťky 4 cm frakce 0-4 mm</t>
  </si>
  <si>
    <t>564851115R00</t>
  </si>
  <si>
    <t>Podklad ze štěrkodrti po zhutnění tloušťky 19 cm frakce 0-32 mm</t>
  </si>
  <si>
    <t>PC 5 - 001</t>
  </si>
  <si>
    <t>D+M Monolitický pryžový povrch EPDM tl.10 mm barva písková, dle zkoušek HIC /ČSN 16 899/</t>
  </si>
  <si>
    <t>Podkladní pružná podložka tl. 25 mm</t>
  </si>
  <si>
    <t>/spodní vrstva SBR granulát, barva černá/</t>
  </si>
  <si>
    <t>91</t>
  </si>
  <si>
    <t>Doplňující práce na komunikaci</t>
  </si>
  <si>
    <t>917862111R00</t>
  </si>
  <si>
    <t>Osazení stojat. obrub.bet. s opěrou,lože z C 12/15</t>
  </si>
  <si>
    <t>m</t>
  </si>
  <si>
    <t>59217001</t>
  </si>
  <si>
    <t>Obrubník betonový 100x250x1000 mm</t>
  </si>
  <si>
    <t>kus</t>
  </si>
  <si>
    <t>60*1,02</t>
  </si>
  <si>
    <t>62</t>
  </si>
  <si>
    <t>99</t>
  </si>
  <si>
    <t>Staveništní přesun hmot</t>
  </si>
  <si>
    <t>998222012R00</t>
  </si>
  <si>
    <t xml:space="preserve">Přesun hmot, zpevněné plochy </t>
  </si>
  <si>
    <t>t</t>
  </si>
  <si>
    <t>01</t>
  </si>
  <si>
    <t>Atelier Kosa s.r.o., tř. T. Bati 3296, 760 01 Zlín</t>
  </si>
  <si>
    <t>Město Otrokovice, nám. 3. května 1340, 765 02</t>
  </si>
  <si>
    <t>Otrokovice - Freetime zóna Trávníky - parkour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</si>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</sst>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shrinkToFit="1"/>
    </xf>
    <xf numFmtId="0" fontId="7" fillId="2" borderId="10" xfId="1" applyFont="1" applyFill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4" fontId="7" fillId="0" borderId="8" xfId="1" applyNumberFormat="1" applyFont="1" applyBorder="1"/>
    <xf numFmtId="0" fontId="2" fillId="0" borderId="0" xfId="1" applyNumberFormat="1" applyFont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7" fillId="0" borderId="56" xfId="1" applyFont="1" applyBorder="1"/>
    <xf numFmtId="4" fontId="7" fillId="0" borderId="56" xfId="1" applyNumberFormat="1" applyFont="1" applyBorder="1"/>
    <xf numFmtId="0" fontId="15" fillId="0" borderId="0" xfId="1" applyFont="1" applyAlignment="1">
      <alignment wrapText="1"/>
    </xf>
    <xf numFmtId="4" fontId="16" fillId="3" borderId="62" xfId="1" applyNumberFormat="1" applyFont="1" applyFill="1" applyBorder="1" applyAlignment="1">
      <alignment horizontal="right" wrapText="1"/>
    </xf>
    <xf numFmtId="0" fontId="16" fillId="3" borderId="34" xfId="1" applyFont="1" applyFill="1" applyBorder="1" applyAlignment="1">
      <alignment horizontal="left" wrapText="1"/>
    </xf>
    <xf numFmtId="0" fontId="16" fillId="0" borderId="0" xfId="0" applyFont="1" applyBorder="1" applyAlignment="1">
      <alignment horizontal="right"/>
    </xf>
    <xf numFmtId="0" fontId="7" fillId="0" borderId="0" xfId="1" applyFont="1" applyBorder="1"/>
    <xf numFmtId="4" fontId="7" fillId="0" borderId="13" xfId="1" applyNumberFormat="1" applyFont="1" applyBorder="1"/>
    <xf numFmtId="0" fontId="2" fillId="2" borderId="10" xfId="1" applyFont="1" applyFill="1" applyBorder="1" applyAlignment="1">
      <alignment horizontal="center"/>
    </xf>
    <xf numFmtId="49" fontId="18" fillId="2" borderId="10" xfId="1" applyNumberFormat="1" applyFont="1" applyFill="1" applyBorder="1" applyAlignment="1">
      <alignment horizontal="left"/>
    </xf>
    <xf numFmtId="0" fontId="18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8" xfId="1" applyNumberFormat="1" applyFont="1" applyFill="1" applyBorder="1"/>
    <xf numFmtId="0" fontId="7" fillId="2" borderId="10" xfId="1" applyFont="1" applyFill="1" applyBorder="1"/>
    <xf numFmtId="4" fontId="3" fillId="2" borderId="10" xfId="1" applyNumberFormat="1" applyFont="1" applyFill="1" applyBorder="1"/>
    <xf numFmtId="3" fontId="2" fillId="0" borderId="0" xfId="1" applyNumberFormat="1" applyFont="1"/>
    <xf numFmtId="0" fontId="2" fillId="0" borderId="0" xfId="1" applyFont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4" fontId="13" fillId="3" borderId="62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wrapTex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3" fillId="3" borderId="60" xfId="1" applyNumberFormat="1" applyFont="1" applyFill="1" applyBorder="1" applyAlignment="1">
      <alignment horizontal="left" wrapText="1"/>
    </xf>
    <xf numFmtId="49" fontId="17" fillId="0" borderId="61" xfId="0" applyNumberFormat="1" applyFont="1" applyBorder="1" applyAlignment="1">
      <alignment horizontal="left" wrapText="1"/>
    </xf>
    <xf numFmtId="49" fontId="16" fillId="3" borderId="60" xfId="1" applyNumberFormat="1" applyFont="1" applyFill="1" applyBorder="1" applyAlignment="1">
      <alignment horizontal="left" wrapText="1"/>
    </xf>
    <xf numFmtId="0" fontId="13" fillId="3" borderId="3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13" xfId="0" applyNumberFormat="1" applyFont="1" applyBorder="1"/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59A19E3C-F9BA-40BA-AC8B-9E5D915858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E1917-BFBB-4EED-832D-2B1B269396D6}">
  <sheetPr codeName="List21"/>
  <dimension ref="A1:BE55"/>
  <sheetViews>
    <sheetView tabSelected="1" workbookViewId="0">
      <selection activeCell="F16" sqref="F16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157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1</v>
      </c>
      <c r="D2" s="6" t="str">
        <f>Rekapitulace!G2</f>
        <v>Zpevněné plochy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79</v>
      </c>
      <c r="B5" s="17"/>
      <c r="C5" s="18" t="s">
        <v>80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21" t="s">
        <v>9</v>
      </c>
      <c r="G6" s="22">
        <v>0</v>
      </c>
      <c r="O6" s="23"/>
    </row>
    <row r="7" spans="1:57" ht="12.95" customHeight="1" x14ac:dyDescent="0.2">
      <c r="A7" s="24" t="s">
        <v>153</v>
      </c>
      <c r="B7" s="25"/>
      <c r="C7" s="26" t="s">
        <v>156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2"/>
      <c r="C8" s="215" t="s">
        <v>154</v>
      </c>
      <c r="D8" s="215"/>
      <c r="E8" s="216"/>
      <c r="F8" s="30" t="s">
        <v>12</v>
      </c>
      <c r="G8" s="31"/>
      <c r="H8" s="32"/>
      <c r="I8" s="33"/>
    </row>
    <row r="9" spans="1:57" x14ac:dyDescent="0.2">
      <c r="A9" s="29" t="s">
        <v>13</v>
      </c>
      <c r="B9" s="12"/>
      <c r="C9" s="215" t="str">
        <f>Projektant</f>
        <v>Atelier Kosa s.r.o., tř. T. Bati 3296, 760 01 Zlín</v>
      </c>
      <c r="D9" s="215"/>
      <c r="E9" s="216"/>
      <c r="F9" s="12"/>
      <c r="G9" s="34"/>
      <c r="H9" s="35"/>
    </row>
    <row r="10" spans="1:57" x14ac:dyDescent="0.2">
      <c r="A10" s="29" t="s">
        <v>14</v>
      </c>
      <c r="B10" s="12"/>
      <c r="C10" s="215" t="s">
        <v>155</v>
      </c>
      <c r="D10" s="215"/>
      <c r="E10" s="215"/>
      <c r="F10" s="36"/>
      <c r="G10" s="37"/>
      <c r="H10" s="38"/>
    </row>
    <row r="11" spans="1:57" ht="13.5" customHeight="1" x14ac:dyDescent="0.2">
      <c r="A11" s="29" t="s">
        <v>15</v>
      </c>
      <c r="B11" s="12"/>
      <c r="C11" s="215"/>
      <c r="D11" s="215"/>
      <c r="E11" s="215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7"/>
      <c r="D12" s="217"/>
      <c r="E12" s="217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35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8" t="s">
        <v>33</v>
      </c>
      <c r="B23" s="219"/>
      <c r="C23" s="66">
        <f>C22+G23</f>
        <v>0</v>
      </c>
      <c r="D23" s="67" t="s">
        <v>34</v>
      </c>
      <c r="E23" s="68"/>
      <c r="F23" s="69"/>
      <c r="G23" s="56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5" t="s">
        <v>38</v>
      </c>
      <c r="B25" s="35"/>
      <c r="C25" s="75"/>
      <c r="D25" s="35" t="s">
        <v>38</v>
      </c>
      <c r="F25" s="76" t="s">
        <v>38</v>
      </c>
      <c r="G25" s="77"/>
    </row>
    <row r="26" spans="1:7" ht="37.5" customHeight="1" x14ac:dyDescent="0.2">
      <c r="A26" s="65" t="s">
        <v>39</v>
      </c>
      <c r="B26" s="78"/>
      <c r="C26" s="75"/>
      <c r="D26" s="35" t="s">
        <v>39</v>
      </c>
      <c r="F26" s="76" t="s">
        <v>39</v>
      </c>
      <c r="G26" s="77"/>
    </row>
    <row r="27" spans="1:7" x14ac:dyDescent="0.2">
      <c r="A27" s="65"/>
      <c r="B27" s="79"/>
      <c r="C27" s="75"/>
      <c r="D27" s="35"/>
      <c r="F27" s="76"/>
      <c r="G27" s="77"/>
    </row>
    <row r="28" spans="1:7" x14ac:dyDescent="0.2">
      <c r="A28" s="65" t="s">
        <v>40</v>
      </c>
      <c r="B28" s="35"/>
      <c r="C28" s="75"/>
      <c r="D28" s="76" t="s">
        <v>41</v>
      </c>
      <c r="E28" s="75"/>
      <c r="F28" s="80" t="s">
        <v>41</v>
      </c>
      <c r="G28" s="77"/>
    </row>
    <row r="29" spans="1:7" ht="69" customHeight="1" x14ac:dyDescent="0.2">
      <c r="A29" s="65"/>
      <c r="B29" s="35"/>
      <c r="C29" s="81"/>
      <c r="D29" s="82"/>
      <c r="E29" s="81"/>
      <c r="F29" s="35"/>
      <c r="G29" s="77"/>
    </row>
    <row r="30" spans="1:7" x14ac:dyDescent="0.2">
      <c r="A30" s="83" t="s">
        <v>42</v>
      </c>
      <c r="B30" s="84"/>
      <c r="C30" s="85">
        <v>21</v>
      </c>
      <c r="D30" s="84" t="s">
        <v>43</v>
      </c>
      <c r="E30" s="86"/>
      <c r="F30" s="210">
        <f>ROUND(C23-F32,0)</f>
        <v>0</v>
      </c>
      <c r="G30" s="211"/>
    </row>
    <row r="31" spans="1:7" x14ac:dyDescent="0.2">
      <c r="A31" s="83" t="s">
        <v>44</v>
      </c>
      <c r="B31" s="84"/>
      <c r="C31" s="85">
        <f>SazbaDPH1</f>
        <v>21</v>
      </c>
      <c r="D31" s="84" t="s">
        <v>45</v>
      </c>
      <c r="E31" s="86"/>
      <c r="F31" s="210">
        <f>ROUND(PRODUCT(F30,C31/100),1)</f>
        <v>0</v>
      </c>
      <c r="G31" s="211"/>
    </row>
    <row r="32" spans="1:7" x14ac:dyDescent="0.2">
      <c r="A32" s="83" t="s">
        <v>42</v>
      </c>
      <c r="B32" s="84"/>
      <c r="C32" s="85">
        <v>0</v>
      </c>
      <c r="D32" s="84" t="s">
        <v>45</v>
      </c>
      <c r="E32" s="86"/>
      <c r="F32" s="210">
        <v>0</v>
      </c>
      <c r="G32" s="211"/>
    </row>
    <row r="33" spans="1:8" x14ac:dyDescent="0.2">
      <c r="A33" s="83" t="s">
        <v>44</v>
      </c>
      <c r="B33" s="87"/>
      <c r="C33" s="88">
        <f>SazbaDPH2</f>
        <v>0</v>
      </c>
      <c r="D33" s="84" t="s">
        <v>45</v>
      </c>
      <c r="E33" s="61"/>
      <c r="F33" s="210">
        <f>ROUND(PRODUCT(F32,C33/100),1)</f>
        <v>0</v>
      </c>
      <c r="G33" s="211"/>
    </row>
    <row r="34" spans="1:8" s="92" customFormat="1" ht="19.5" customHeight="1" thickBot="1" x14ac:dyDescent="0.3">
      <c r="A34" s="89" t="s">
        <v>46</v>
      </c>
      <c r="B34" s="90"/>
      <c r="C34" s="90"/>
      <c r="D34" s="90"/>
      <c r="E34" s="91"/>
      <c r="F34" s="212">
        <f>CEILING(SUM(F30:F33),IF(SUM(F30:F33)&gt;=0,1,-1))</f>
        <v>0</v>
      </c>
      <c r="G34" s="213"/>
    </row>
    <row r="36" spans="1:8" x14ac:dyDescent="0.2">
      <c r="A36" s="93" t="s">
        <v>47</v>
      </c>
      <c r="B36" s="93"/>
      <c r="C36" s="93"/>
      <c r="D36" s="93"/>
      <c r="E36" s="93"/>
      <c r="F36" s="93"/>
      <c r="G36" s="93"/>
      <c r="H36" s="3" t="s">
        <v>5</v>
      </c>
    </row>
    <row r="37" spans="1:8" ht="14.25" customHeight="1" x14ac:dyDescent="0.2">
      <c r="A37" s="93"/>
      <c r="B37" s="214"/>
      <c r="C37" s="214"/>
      <c r="D37" s="214"/>
      <c r="E37" s="214"/>
      <c r="F37" s="214"/>
      <c r="G37" s="214"/>
      <c r="H37" s="3" t="s">
        <v>5</v>
      </c>
    </row>
    <row r="38" spans="1:8" ht="12.75" customHeight="1" x14ac:dyDescent="0.2">
      <c r="A38" s="94"/>
      <c r="B38" s="214"/>
      <c r="C38" s="214"/>
      <c r="D38" s="214"/>
      <c r="E38" s="214"/>
      <c r="F38" s="214"/>
      <c r="G38" s="214"/>
      <c r="H38" s="3" t="s">
        <v>5</v>
      </c>
    </row>
    <row r="39" spans="1:8" x14ac:dyDescent="0.2">
      <c r="A39" s="94"/>
      <c r="B39" s="214"/>
      <c r="C39" s="214"/>
      <c r="D39" s="214"/>
      <c r="E39" s="214"/>
      <c r="F39" s="214"/>
      <c r="G39" s="214"/>
      <c r="H39" s="3" t="s">
        <v>5</v>
      </c>
    </row>
    <row r="40" spans="1:8" x14ac:dyDescent="0.2">
      <c r="A40" s="94"/>
      <c r="B40" s="214"/>
      <c r="C40" s="214"/>
      <c r="D40" s="214"/>
      <c r="E40" s="214"/>
      <c r="F40" s="214"/>
      <c r="G40" s="214"/>
      <c r="H40" s="3" t="s">
        <v>5</v>
      </c>
    </row>
    <row r="41" spans="1:8" x14ac:dyDescent="0.2">
      <c r="A41" s="94"/>
      <c r="B41" s="214"/>
      <c r="C41" s="214"/>
      <c r="D41" s="214"/>
      <c r="E41" s="214"/>
      <c r="F41" s="214"/>
      <c r="G41" s="214"/>
      <c r="H41" s="3" t="s">
        <v>5</v>
      </c>
    </row>
    <row r="42" spans="1:8" x14ac:dyDescent="0.2">
      <c r="A42" s="94"/>
      <c r="B42" s="214"/>
      <c r="C42" s="214"/>
      <c r="D42" s="214"/>
      <c r="E42" s="214"/>
      <c r="F42" s="214"/>
      <c r="G42" s="214"/>
      <c r="H42" s="3" t="s">
        <v>5</v>
      </c>
    </row>
    <row r="43" spans="1:8" x14ac:dyDescent="0.2">
      <c r="A43" s="94"/>
      <c r="B43" s="214"/>
      <c r="C43" s="214"/>
      <c r="D43" s="214"/>
      <c r="E43" s="214"/>
      <c r="F43" s="214"/>
      <c r="G43" s="214"/>
      <c r="H43" s="3" t="s">
        <v>5</v>
      </c>
    </row>
    <row r="44" spans="1:8" x14ac:dyDescent="0.2">
      <c r="A44" s="94"/>
      <c r="B44" s="214"/>
      <c r="C44" s="214"/>
      <c r="D44" s="214"/>
      <c r="E44" s="214"/>
      <c r="F44" s="214"/>
      <c r="G44" s="214"/>
      <c r="H44" s="3" t="s">
        <v>5</v>
      </c>
    </row>
    <row r="45" spans="1:8" ht="0.75" customHeight="1" x14ac:dyDescent="0.2">
      <c r="A45" s="94"/>
      <c r="B45" s="214"/>
      <c r="C45" s="214"/>
      <c r="D45" s="214"/>
      <c r="E45" s="214"/>
      <c r="F45" s="214"/>
      <c r="G45" s="214"/>
      <c r="H45" s="3" t="s">
        <v>5</v>
      </c>
    </row>
    <row r="46" spans="1:8" x14ac:dyDescent="0.2">
      <c r="B46" s="209"/>
      <c r="C46" s="209"/>
      <c r="D46" s="209"/>
      <c r="E46" s="209"/>
      <c r="F46" s="209"/>
      <c r="G46" s="209"/>
    </row>
    <row r="47" spans="1:8" x14ac:dyDescent="0.2">
      <c r="B47" s="209"/>
      <c r="C47" s="209"/>
      <c r="D47" s="209"/>
      <c r="E47" s="209"/>
      <c r="F47" s="209"/>
      <c r="G47" s="209"/>
    </row>
    <row r="48" spans="1:8" x14ac:dyDescent="0.2">
      <c r="B48" s="209"/>
      <c r="C48" s="209"/>
      <c r="D48" s="209"/>
      <c r="E48" s="209"/>
      <c r="F48" s="209"/>
      <c r="G48" s="209"/>
    </row>
    <row r="49" spans="2:7" x14ac:dyDescent="0.2">
      <c r="B49" s="209"/>
      <c r="C49" s="209"/>
      <c r="D49" s="209"/>
      <c r="E49" s="209"/>
      <c r="F49" s="209"/>
      <c r="G49" s="209"/>
    </row>
    <row r="50" spans="2:7" x14ac:dyDescent="0.2">
      <c r="B50" s="209"/>
      <c r="C50" s="209"/>
      <c r="D50" s="209"/>
      <c r="E50" s="209"/>
      <c r="F50" s="209"/>
      <c r="G50" s="209"/>
    </row>
    <row r="51" spans="2:7" x14ac:dyDescent="0.2">
      <c r="B51" s="209"/>
      <c r="C51" s="209"/>
      <c r="D51" s="209"/>
      <c r="E51" s="209"/>
      <c r="F51" s="209"/>
      <c r="G51" s="209"/>
    </row>
    <row r="52" spans="2:7" x14ac:dyDescent="0.2">
      <c r="B52" s="209"/>
      <c r="C52" s="209"/>
      <c r="D52" s="209"/>
      <c r="E52" s="209"/>
      <c r="F52" s="209"/>
      <c r="G52" s="209"/>
    </row>
    <row r="53" spans="2:7" x14ac:dyDescent="0.2">
      <c r="B53" s="209"/>
      <c r="C53" s="209"/>
      <c r="D53" s="209"/>
      <c r="E53" s="209"/>
      <c r="F53" s="209"/>
      <c r="G53" s="209"/>
    </row>
    <row r="54" spans="2:7" x14ac:dyDescent="0.2">
      <c r="B54" s="209"/>
      <c r="C54" s="209"/>
      <c r="D54" s="209"/>
      <c r="E54" s="209"/>
      <c r="F54" s="209"/>
      <c r="G54" s="209"/>
    </row>
    <row r="55" spans="2:7" x14ac:dyDescent="0.2">
      <c r="B55" s="209"/>
      <c r="C55" s="209"/>
      <c r="D55" s="209"/>
      <c r="E55" s="209"/>
      <c r="F55" s="209"/>
      <c r="G55" s="209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319F6-B222-4C49-8847-CC4F56F3E4B7}">
  <sheetPr codeName="List31"/>
  <dimension ref="A1:IV71"/>
  <sheetViews>
    <sheetView workbookViewId="0">
      <selection sqref="A1:B1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256" ht="13.5" thickTop="1" x14ac:dyDescent="0.2">
      <c r="A1" s="220" t="s">
        <v>48</v>
      </c>
      <c r="B1" s="221"/>
      <c r="C1" s="95" t="str">
        <f>CONCATENATE(cislostavby," ",nazevstavby)</f>
        <v>01 Otrokovice - Freetime zóna Trávníky - parkour</v>
      </c>
      <c r="D1" s="96"/>
      <c r="E1" s="97"/>
      <c r="F1" s="96"/>
      <c r="G1" s="98" t="s">
        <v>49</v>
      </c>
      <c r="H1" s="99">
        <v>1</v>
      </c>
      <c r="I1" s="100"/>
    </row>
    <row r="2" spans="1:256" ht="13.5" thickBot="1" x14ac:dyDescent="0.25">
      <c r="A2" s="222" t="s">
        <v>50</v>
      </c>
      <c r="B2" s="223"/>
      <c r="C2" s="101" t="str">
        <f>CONCATENATE(cisloobjektu," ",nazevobjektu)</f>
        <v>SO 01 Zpevněné plochy</v>
      </c>
      <c r="D2" s="102"/>
      <c r="E2" s="103"/>
      <c r="F2" s="102"/>
      <c r="G2" s="224" t="s">
        <v>80</v>
      </c>
      <c r="H2" s="225"/>
      <c r="I2" s="226"/>
    </row>
    <row r="3" spans="1:256" ht="13.5" thickTop="1" x14ac:dyDescent="0.2">
      <c r="F3" s="35"/>
    </row>
    <row r="4" spans="1:256" ht="19.5" customHeight="1" x14ac:dyDescent="0.25">
      <c r="A4" s="104" t="s">
        <v>51</v>
      </c>
      <c r="B4" s="105"/>
      <c r="C4" s="105"/>
      <c r="D4" s="105"/>
      <c r="E4" s="106"/>
      <c r="F4" s="105"/>
      <c r="G4" s="105"/>
      <c r="H4" s="105"/>
      <c r="I4" s="105"/>
    </row>
    <row r="5" spans="1:256" ht="13.5" thickBot="1" x14ac:dyDescent="0.25"/>
    <row r="6" spans="1:256" s="35" customFormat="1" ht="13.5" thickBot="1" x14ac:dyDescent="0.25">
      <c r="A6" s="107"/>
      <c r="B6" s="108" t="s">
        <v>52</v>
      </c>
      <c r="C6" s="108"/>
      <c r="D6" s="109"/>
      <c r="E6" s="110" t="s">
        <v>53</v>
      </c>
      <c r="F6" s="111" t="s">
        <v>54</v>
      </c>
      <c r="G6" s="111" t="s">
        <v>55</v>
      </c>
      <c r="H6" s="111" t="s">
        <v>56</v>
      </c>
      <c r="I6" s="112" t="s">
        <v>30</v>
      </c>
    </row>
    <row r="7" spans="1:256" s="35" customFormat="1" x14ac:dyDescent="0.2">
      <c r="A7" s="204" t="str">
        <f>Položky!B7</f>
        <v>005 1</v>
      </c>
      <c r="B7" s="113" t="str">
        <f>Položky!C7</f>
        <v>Zemní práce</v>
      </c>
      <c r="D7" s="114"/>
      <c r="E7" s="205">
        <f>Položky!BC13</f>
        <v>0</v>
      </c>
      <c r="F7" s="206">
        <f>Položky!BD13</f>
        <v>0</v>
      </c>
      <c r="G7" s="206">
        <f>Položky!BE13</f>
        <v>0</v>
      </c>
      <c r="H7" s="206">
        <f>Položky!BF13</f>
        <v>0</v>
      </c>
      <c r="I7" s="207">
        <f>Položky!BG13</f>
        <v>0</v>
      </c>
    </row>
    <row r="8" spans="1:256" s="35" customFormat="1" x14ac:dyDescent="0.2">
      <c r="A8" s="204" t="str">
        <f>Položky!B14</f>
        <v>1</v>
      </c>
      <c r="B8" s="113" t="str">
        <f>Položky!C14</f>
        <v>Zemní práce</v>
      </c>
      <c r="D8" s="114"/>
      <c r="E8" s="205">
        <f>Položky!BC32</f>
        <v>0</v>
      </c>
      <c r="F8" s="206">
        <f>Položky!BD32</f>
        <v>0</v>
      </c>
      <c r="G8" s="206">
        <f>Položky!BE32</f>
        <v>0</v>
      </c>
      <c r="H8" s="206">
        <f>Položky!BF32</f>
        <v>0</v>
      </c>
      <c r="I8" s="207">
        <f>Položky!BG32</f>
        <v>0</v>
      </c>
    </row>
    <row r="9" spans="1:256" s="35" customFormat="1" x14ac:dyDescent="0.2">
      <c r="A9" s="204" t="str">
        <f>Položky!B33</f>
        <v>18</v>
      </c>
      <c r="B9" s="113" t="str">
        <f>Položky!C33</f>
        <v>Povrchové úpravy terénu</v>
      </c>
      <c r="D9" s="114"/>
      <c r="E9" s="205">
        <f>Položky!BC35</f>
        <v>0</v>
      </c>
      <c r="F9" s="206">
        <f>Položky!BD35</f>
        <v>0</v>
      </c>
      <c r="G9" s="206">
        <f>Položky!BE35</f>
        <v>0</v>
      </c>
      <c r="H9" s="206">
        <f>Položky!BF35</f>
        <v>0</v>
      </c>
      <c r="I9" s="207">
        <f>Položky!BG35</f>
        <v>0</v>
      </c>
    </row>
    <row r="10" spans="1:256" s="35" customFormat="1" x14ac:dyDescent="0.2">
      <c r="A10" s="204" t="str">
        <f>Položky!B36</f>
        <v>4</v>
      </c>
      <c r="B10" s="113" t="str">
        <f>Položky!C36</f>
        <v>Vodorovné konstrukce</v>
      </c>
      <c r="D10" s="114"/>
      <c r="E10" s="205">
        <f>Položky!BC41</f>
        <v>0</v>
      </c>
      <c r="F10" s="206">
        <f>Položky!BD41</f>
        <v>0</v>
      </c>
      <c r="G10" s="206">
        <f>Položky!BE41</f>
        <v>0</v>
      </c>
      <c r="H10" s="206">
        <f>Položky!BF41</f>
        <v>0</v>
      </c>
      <c r="I10" s="207">
        <f>Položky!BG41</f>
        <v>0</v>
      </c>
    </row>
    <row r="11" spans="1:256" s="35" customFormat="1" x14ac:dyDescent="0.2">
      <c r="A11" s="204" t="str">
        <f>Položky!B42</f>
        <v>5</v>
      </c>
      <c r="B11" s="113" t="str">
        <f>Položky!C42</f>
        <v>Komunikace</v>
      </c>
      <c r="D11" s="114"/>
      <c r="E11" s="205">
        <f>Položky!BC51</f>
        <v>0</v>
      </c>
      <c r="F11" s="206">
        <f>Položky!BD51</f>
        <v>0</v>
      </c>
      <c r="G11" s="206">
        <f>Položky!BE51</f>
        <v>0</v>
      </c>
      <c r="H11" s="206">
        <f>Položky!BF51</f>
        <v>0</v>
      </c>
      <c r="I11" s="207">
        <f>Položky!BG51</f>
        <v>0</v>
      </c>
    </row>
    <row r="12" spans="1:256" s="35" customFormat="1" x14ac:dyDescent="0.2">
      <c r="A12" s="204" t="str">
        <f>Položky!B52</f>
        <v>91</v>
      </c>
      <c r="B12" s="113" t="str">
        <f>Položky!C52</f>
        <v>Doplňující práce na komunikaci</v>
      </c>
      <c r="D12" s="114"/>
      <c r="E12" s="205">
        <f>Položky!BC59</f>
        <v>0</v>
      </c>
      <c r="F12" s="206">
        <f>Položky!BD59</f>
        <v>0</v>
      </c>
      <c r="G12" s="206">
        <f>Položky!BE59</f>
        <v>0</v>
      </c>
      <c r="H12" s="206">
        <f>Položky!BF59</f>
        <v>0</v>
      </c>
      <c r="I12" s="207">
        <f>Položky!BG59</f>
        <v>0</v>
      </c>
    </row>
    <row r="13" spans="1:256" s="35" customFormat="1" ht="13.5" thickBot="1" x14ac:dyDescent="0.25">
      <c r="A13" s="204" t="str">
        <f>Položky!B60</f>
        <v>99</v>
      </c>
      <c r="B13" s="113" t="str">
        <f>Položky!C60</f>
        <v>Staveništní přesun hmot</v>
      </c>
      <c r="D13" s="114"/>
      <c r="E13" s="205">
        <f>Položky!BC62</f>
        <v>0</v>
      </c>
      <c r="F13" s="206">
        <f>Položky!BD62</f>
        <v>0</v>
      </c>
      <c r="G13" s="206">
        <f>Položky!BE62</f>
        <v>0</v>
      </c>
      <c r="H13" s="206">
        <f>Položky!BF62</f>
        <v>0</v>
      </c>
      <c r="I13" s="207">
        <f>Položky!BG62</f>
        <v>0</v>
      </c>
    </row>
    <row r="14" spans="1:256" ht="13.5" thickBot="1" x14ac:dyDescent="0.25">
      <c r="A14" s="115"/>
      <c r="B14" s="116" t="s">
        <v>57</v>
      </c>
      <c r="C14" s="116"/>
      <c r="D14" s="117"/>
      <c r="E14" s="118">
        <f>SUM(E7:E13)</f>
        <v>0</v>
      </c>
      <c r="F14" s="119">
        <f>SUM(F7:F13)</f>
        <v>0</v>
      </c>
      <c r="G14" s="119">
        <f>SUM(G7:G13)</f>
        <v>0</v>
      </c>
      <c r="H14" s="119">
        <f>SUM(H7:H13)</f>
        <v>0</v>
      </c>
      <c r="I14" s="120">
        <f>SUM(I7:I13)</f>
        <v>0</v>
      </c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121"/>
      <c r="BK14" s="121"/>
      <c r="BL14" s="121"/>
      <c r="BM14" s="121"/>
      <c r="BN14" s="121"/>
      <c r="BO14" s="121"/>
      <c r="BP14" s="121"/>
      <c r="BQ14" s="121"/>
      <c r="BR14" s="121"/>
      <c r="BS14" s="121"/>
      <c r="BT14" s="121"/>
      <c r="BU14" s="121"/>
      <c r="BV14" s="121"/>
      <c r="BW14" s="121"/>
      <c r="BX14" s="121"/>
      <c r="BY14" s="121"/>
      <c r="BZ14" s="121"/>
      <c r="CA14" s="121"/>
      <c r="CB14" s="121"/>
      <c r="CC14" s="121"/>
      <c r="CD14" s="121"/>
      <c r="CE14" s="121"/>
      <c r="CF14" s="121"/>
      <c r="CG14" s="121"/>
      <c r="CH14" s="121"/>
      <c r="CI14" s="121"/>
      <c r="CJ14" s="121"/>
      <c r="CK14" s="121"/>
      <c r="CL14" s="121"/>
      <c r="CM14" s="121"/>
      <c r="CN14" s="121"/>
      <c r="CO14" s="121"/>
      <c r="CP14" s="121"/>
      <c r="CQ14" s="121"/>
      <c r="CR14" s="121"/>
      <c r="CS14" s="121"/>
      <c r="CT14" s="121"/>
      <c r="CU14" s="121"/>
      <c r="CV14" s="121"/>
      <c r="CW14" s="121"/>
      <c r="CX14" s="121"/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21"/>
      <c r="ER14" s="121"/>
      <c r="ES14" s="121"/>
      <c r="ET14" s="121"/>
      <c r="EU14" s="121"/>
      <c r="EV14" s="121"/>
      <c r="EW14" s="121"/>
      <c r="EX14" s="121"/>
      <c r="EY14" s="121"/>
      <c r="EZ14" s="121"/>
      <c r="FA14" s="121"/>
      <c r="FB14" s="121"/>
      <c r="FC14" s="121"/>
      <c r="FD14" s="121"/>
      <c r="FE14" s="121"/>
      <c r="FF14" s="121"/>
      <c r="FG14" s="121"/>
      <c r="FH14" s="121"/>
      <c r="FI14" s="121"/>
      <c r="FJ14" s="121"/>
      <c r="FK14" s="121"/>
      <c r="FL14" s="121"/>
      <c r="FM14" s="121"/>
      <c r="FN14" s="121"/>
      <c r="FO14" s="121"/>
      <c r="FP14" s="121"/>
      <c r="FQ14" s="121"/>
      <c r="FR14" s="121"/>
      <c r="FS14" s="121"/>
      <c r="FT14" s="121"/>
      <c r="FU14" s="121"/>
      <c r="FV14" s="121"/>
      <c r="FW14" s="121"/>
      <c r="FX14" s="121"/>
      <c r="FY14" s="121"/>
      <c r="FZ14" s="121"/>
      <c r="GA14" s="121"/>
      <c r="GB14" s="121"/>
      <c r="GC14" s="121"/>
      <c r="GD14" s="121"/>
      <c r="GE14" s="121"/>
      <c r="GF14" s="121"/>
      <c r="GG14" s="121"/>
      <c r="GH14" s="121"/>
      <c r="GI14" s="121"/>
      <c r="GJ14" s="121"/>
      <c r="GK14" s="121"/>
      <c r="GL14" s="121"/>
      <c r="GM14" s="121"/>
      <c r="GN14" s="121"/>
      <c r="GO14" s="121"/>
      <c r="GP14" s="121"/>
      <c r="GQ14" s="121"/>
      <c r="GR14" s="121"/>
      <c r="GS14" s="121"/>
      <c r="GT14" s="121"/>
      <c r="GU14" s="121"/>
      <c r="GV14" s="121"/>
      <c r="GW14" s="121"/>
      <c r="GX14" s="121"/>
      <c r="GY14" s="121"/>
      <c r="GZ14" s="121"/>
      <c r="HA14" s="121"/>
      <c r="HB14" s="121"/>
      <c r="HC14" s="121"/>
      <c r="HD14" s="121"/>
      <c r="HE14" s="121"/>
      <c r="HF14" s="121"/>
      <c r="HG14" s="121"/>
      <c r="HH14" s="121"/>
      <c r="HI14" s="121"/>
      <c r="HJ14" s="121"/>
      <c r="HK14" s="121"/>
      <c r="HL14" s="121"/>
      <c r="HM14" s="121"/>
      <c r="HN14" s="121"/>
      <c r="HO14" s="121"/>
      <c r="HP14" s="121"/>
      <c r="HQ14" s="121"/>
      <c r="HR14" s="121"/>
      <c r="HS14" s="121"/>
      <c r="HT14" s="121"/>
      <c r="HU14" s="121"/>
      <c r="HV14" s="121"/>
      <c r="HW14" s="121"/>
      <c r="HX14" s="121"/>
      <c r="HY14" s="121"/>
      <c r="HZ14" s="121"/>
      <c r="IA14" s="121"/>
      <c r="IB14" s="121"/>
      <c r="IC14" s="121"/>
      <c r="ID14" s="121"/>
      <c r="IE14" s="121"/>
      <c r="IF14" s="121"/>
      <c r="IG14" s="121"/>
      <c r="IH14" s="121"/>
      <c r="II14" s="121"/>
      <c r="IJ14" s="121"/>
      <c r="IK14" s="121"/>
      <c r="IL14" s="121"/>
      <c r="IM14" s="121"/>
      <c r="IN14" s="121"/>
      <c r="IO14" s="121"/>
      <c r="IP14" s="121"/>
      <c r="IQ14" s="121"/>
      <c r="IR14" s="121"/>
      <c r="IS14" s="121"/>
      <c r="IT14" s="121"/>
      <c r="IU14" s="121"/>
      <c r="IV14" s="121"/>
    </row>
    <row r="15" spans="1:256" x14ac:dyDescent="0.2">
      <c r="A15" s="35"/>
      <c r="B15" s="35"/>
      <c r="C15" s="35"/>
      <c r="D15" s="35"/>
      <c r="E15" s="35"/>
      <c r="F15" s="35"/>
      <c r="G15" s="35"/>
      <c r="H15" s="35"/>
      <c r="I15" s="35"/>
    </row>
    <row r="16" spans="1:256" ht="18" x14ac:dyDescent="0.25">
      <c r="A16" s="105" t="s">
        <v>58</v>
      </c>
      <c r="B16" s="105"/>
      <c r="C16" s="105"/>
      <c r="D16" s="105"/>
      <c r="E16" s="105"/>
      <c r="F16" s="105"/>
      <c r="G16" s="122"/>
      <c r="H16" s="105"/>
      <c r="I16" s="105"/>
      <c r="BA16" s="41"/>
      <c r="BB16" s="41"/>
      <c r="BC16" s="41"/>
      <c r="BD16" s="41"/>
      <c r="BE16" s="41"/>
    </row>
    <row r="17" spans="1:53" ht="13.5" thickBot="1" x14ac:dyDescent="0.25"/>
    <row r="18" spans="1:53" x14ac:dyDescent="0.2">
      <c r="A18" s="70" t="s">
        <v>59</v>
      </c>
      <c r="B18" s="71"/>
      <c r="C18" s="71"/>
      <c r="D18" s="123"/>
      <c r="E18" s="124" t="s">
        <v>60</v>
      </c>
      <c r="F18" s="125" t="s">
        <v>61</v>
      </c>
      <c r="G18" s="126" t="s">
        <v>62</v>
      </c>
      <c r="H18" s="127"/>
      <c r="I18" s="128" t="s">
        <v>60</v>
      </c>
    </row>
    <row r="19" spans="1:53" x14ac:dyDescent="0.2">
      <c r="A19" s="64"/>
      <c r="B19" s="55"/>
      <c r="C19" s="55"/>
      <c r="D19" s="129"/>
      <c r="E19" s="130"/>
      <c r="F19" s="131"/>
      <c r="G19" s="132">
        <f>CHOOSE(BA19+1,HSV+PSV,HSV+PSV+Mont,HSV+PSV+Dodavka+Mont,HSV,PSV,Mont,Dodavka,Mont+Dodavka,0)</f>
        <v>0</v>
      </c>
      <c r="H19" s="133"/>
      <c r="I19" s="134">
        <f>E19+F19*G19/100</f>
        <v>0</v>
      </c>
      <c r="BA19" s="3">
        <v>8</v>
      </c>
    </row>
    <row r="20" spans="1:53" ht="13.5" thickBot="1" x14ac:dyDescent="0.25">
      <c r="A20" s="135"/>
      <c r="B20" s="136" t="s">
        <v>63</v>
      </c>
      <c r="C20" s="137"/>
      <c r="D20" s="138"/>
      <c r="E20" s="139"/>
      <c r="F20" s="140"/>
      <c r="G20" s="140"/>
      <c r="H20" s="227">
        <f>SUM(H19:H19)</f>
        <v>0</v>
      </c>
      <c r="I20" s="228"/>
    </row>
    <row r="22" spans="1:53" x14ac:dyDescent="0.2">
      <c r="B22" s="121"/>
      <c r="F22" s="141"/>
      <c r="G22" s="142"/>
      <c r="H22" s="142"/>
      <c r="I22" s="143"/>
    </row>
    <row r="23" spans="1:53" x14ac:dyDescent="0.2">
      <c r="F23" s="141"/>
      <c r="G23" s="142"/>
      <c r="H23" s="142"/>
      <c r="I23" s="143"/>
    </row>
    <row r="24" spans="1:53" x14ac:dyDescent="0.2">
      <c r="F24" s="141"/>
      <c r="G24" s="142"/>
      <c r="H24" s="142"/>
      <c r="I24" s="143"/>
    </row>
    <row r="25" spans="1:53" x14ac:dyDescent="0.2">
      <c r="F25" s="141"/>
      <c r="G25" s="142"/>
      <c r="H25" s="142"/>
      <c r="I25" s="143"/>
    </row>
    <row r="26" spans="1:53" x14ac:dyDescent="0.2">
      <c r="F26" s="141"/>
      <c r="G26" s="142"/>
      <c r="H26" s="142"/>
      <c r="I26" s="143"/>
    </row>
    <row r="27" spans="1:53" x14ac:dyDescent="0.2">
      <c r="F27" s="141"/>
      <c r="G27" s="142"/>
      <c r="H27" s="142"/>
      <c r="I27" s="143"/>
    </row>
    <row r="28" spans="1:53" x14ac:dyDescent="0.2">
      <c r="F28" s="141"/>
      <c r="G28" s="142"/>
      <c r="H28" s="142"/>
      <c r="I28" s="143"/>
    </row>
    <row r="29" spans="1:53" x14ac:dyDescent="0.2">
      <c r="F29" s="141"/>
      <c r="G29" s="142"/>
      <c r="H29" s="142"/>
      <c r="I29" s="143"/>
    </row>
    <row r="30" spans="1:53" x14ac:dyDescent="0.2">
      <c r="F30" s="141"/>
      <c r="G30" s="142"/>
      <c r="H30" s="142"/>
      <c r="I30" s="143"/>
    </row>
    <row r="31" spans="1:53" x14ac:dyDescent="0.2">
      <c r="F31" s="141"/>
      <c r="G31" s="142"/>
      <c r="H31" s="142"/>
      <c r="I31" s="143"/>
    </row>
    <row r="32" spans="1:53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585FE-84F7-4FCC-BF27-388E42E7C239}">
  <sheetPr codeName="List2"/>
  <dimension ref="A1:CZ135"/>
  <sheetViews>
    <sheetView showGridLines="0" showZeros="0" zoomScaleNormal="100" workbookViewId="0">
      <selection sqref="A1:G1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8" width="3.28515625" style="144" hidden="1" customWidth="1"/>
    <col min="9" max="9" width="12.140625" style="144" hidden="1" customWidth="1"/>
    <col min="10" max="11" width="9.140625" style="144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256" width="9.140625" style="144"/>
    <col min="257" max="257" width="4.42578125" style="144" customWidth="1"/>
    <col min="258" max="258" width="11.5703125" style="144" customWidth="1"/>
    <col min="259" max="259" width="40.42578125" style="144" customWidth="1"/>
    <col min="260" max="260" width="5.5703125" style="144" customWidth="1"/>
    <col min="261" max="261" width="8.5703125" style="144" customWidth="1"/>
    <col min="262" max="262" width="9.85546875" style="144" customWidth="1"/>
    <col min="263" max="263" width="13.85546875" style="144" customWidth="1"/>
    <col min="264" max="264" width="3.28515625" style="144" customWidth="1"/>
    <col min="265" max="265" width="12.140625" style="144" customWidth="1"/>
    <col min="266" max="267" width="9.140625" style="144"/>
    <col min="268" max="268" width="75.42578125" style="144" customWidth="1"/>
    <col min="269" max="269" width="45.28515625" style="144" customWidth="1"/>
    <col min="270" max="270" width="75.42578125" style="144" customWidth="1"/>
    <col min="271" max="271" width="45.28515625" style="144" customWidth="1"/>
    <col min="272" max="512" width="9.140625" style="144"/>
    <col min="513" max="513" width="4.42578125" style="144" customWidth="1"/>
    <col min="514" max="514" width="11.5703125" style="144" customWidth="1"/>
    <col min="515" max="515" width="40.42578125" style="144" customWidth="1"/>
    <col min="516" max="516" width="5.5703125" style="144" customWidth="1"/>
    <col min="517" max="517" width="8.5703125" style="144" customWidth="1"/>
    <col min="518" max="518" width="9.85546875" style="144" customWidth="1"/>
    <col min="519" max="519" width="13.85546875" style="144" customWidth="1"/>
    <col min="520" max="520" width="3.28515625" style="144" customWidth="1"/>
    <col min="521" max="521" width="12.140625" style="144" customWidth="1"/>
    <col min="522" max="523" width="9.140625" style="144"/>
    <col min="524" max="524" width="75.42578125" style="144" customWidth="1"/>
    <col min="525" max="525" width="45.28515625" style="144" customWidth="1"/>
    <col min="526" max="526" width="75.42578125" style="144" customWidth="1"/>
    <col min="527" max="527" width="45.28515625" style="144" customWidth="1"/>
    <col min="528" max="768" width="9.140625" style="144"/>
    <col min="769" max="769" width="4.42578125" style="144" customWidth="1"/>
    <col min="770" max="770" width="11.5703125" style="144" customWidth="1"/>
    <col min="771" max="771" width="40.42578125" style="144" customWidth="1"/>
    <col min="772" max="772" width="5.5703125" style="144" customWidth="1"/>
    <col min="773" max="773" width="8.5703125" style="144" customWidth="1"/>
    <col min="774" max="774" width="9.85546875" style="144" customWidth="1"/>
    <col min="775" max="775" width="13.85546875" style="144" customWidth="1"/>
    <col min="776" max="776" width="3.28515625" style="144" customWidth="1"/>
    <col min="777" max="777" width="12.140625" style="144" customWidth="1"/>
    <col min="778" max="779" width="9.140625" style="144"/>
    <col min="780" max="780" width="75.42578125" style="144" customWidth="1"/>
    <col min="781" max="781" width="45.28515625" style="144" customWidth="1"/>
    <col min="782" max="782" width="75.42578125" style="144" customWidth="1"/>
    <col min="783" max="783" width="45.28515625" style="144" customWidth="1"/>
    <col min="784" max="1024" width="9.140625" style="144"/>
    <col min="1025" max="1025" width="4.42578125" style="144" customWidth="1"/>
    <col min="1026" max="1026" width="11.5703125" style="144" customWidth="1"/>
    <col min="1027" max="1027" width="40.42578125" style="144" customWidth="1"/>
    <col min="1028" max="1028" width="5.5703125" style="144" customWidth="1"/>
    <col min="1029" max="1029" width="8.5703125" style="144" customWidth="1"/>
    <col min="1030" max="1030" width="9.85546875" style="144" customWidth="1"/>
    <col min="1031" max="1031" width="13.85546875" style="144" customWidth="1"/>
    <col min="1032" max="1032" width="3.28515625" style="144" customWidth="1"/>
    <col min="1033" max="1033" width="12.140625" style="144" customWidth="1"/>
    <col min="1034" max="1035" width="9.140625" style="144"/>
    <col min="1036" max="1036" width="75.42578125" style="144" customWidth="1"/>
    <col min="1037" max="1037" width="45.28515625" style="144" customWidth="1"/>
    <col min="1038" max="1038" width="75.42578125" style="144" customWidth="1"/>
    <col min="1039" max="1039" width="45.28515625" style="144" customWidth="1"/>
    <col min="1040" max="1280" width="9.140625" style="144"/>
    <col min="1281" max="1281" width="4.42578125" style="144" customWidth="1"/>
    <col min="1282" max="1282" width="11.5703125" style="144" customWidth="1"/>
    <col min="1283" max="1283" width="40.42578125" style="144" customWidth="1"/>
    <col min="1284" max="1284" width="5.5703125" style="144" customWidth="1"/>
    <col min="1285" max="1285" width="8.5703125" style="144" customWidth="1"/>
    <col min="1286" max="1286" width="9.85546875" style="144" customWidth="1"/>
    <col min="1287" max="1287" width="13.85546875" style="144" customWidth="1"/>
    <col min="1288" max="1288" width="3.28515625" style="144" customWidth="1"/>
    <col min="1289" max="1289" width="12.140625" style="144" customWidth="1"/>
    <col min="1290" max="1291" width="9.140625" style="144"/>
    <col min="1292" max="1292" width="75.42578125" style="144" customWidth="1"/>
    <col min="1293" max="1293" width="45.28515625" style="144" customWidth="1"/>
    <col min="1294" max="1294" width="75.42578125" style="144" customWidth="1"/>
    <col min="1295" max="1295" width="45.28515625" style="144" customWidth="1"/>
    <col min="1296" max="1536" width="9.140625" style="144"/>
    <col min="1537" max="1537" width="4.42578125" style="144" customWidth="1"/>
    <col min="1538" max="1538" width="11.5703125" style="144" customWidth="1"/>
    <col min="1539" max="1539" width="40.42578125" style="144" customWidth="1"/>
    <col min="1540" max="1540" width="5.5703125" style="144" customWidth="1"/>
    <col min="1541" max="1541" width="8.5703125" style="144" customWidth="1"/>
    <col min="1542" max="1542" width="9.85546875" style="144" customWidth="1"/>
    <col min="1543" max="1543" width="13.85546875" style="144" customWidth="1"/>
    <col min="1544" max="1544" width="3.28515625" style="144" customWidth="1"/>
    <col min="1545" max="1545" width="12.140625" style="144" customWidth="1"/>
    <col min="1546" max="1547" width="9.140625" style="144"/>
    <col min="1548" max="1548" width="75.42578125" style="144" customWidth="1"/>
    <col min="1549" max="1549" width="45.28515625" style="144" customWidth="1"/>
    <col min="1550" max="1550" width="75.42578125" style="144" customWidth="1"/>
    <col min="1551" max="1551" width="45.28515625" style="144" customWidth="1"/>
    <col min="1552" max="1792" width="9.140625" style="144"/>
    <col min="1793" max="1793" width="4.42578125" style="144" customWidth="1"/>
    <col min="1794" max="1794" width="11.5703125" style="144" customWidth="1"/>
    <col min="1795" max="1795" width="40.42578125" style="144" customWidth="1"/>
    <col min="1796" max="1796" width="5.5703125" style="144" customWidth="1"/>
    <col min="1797" max="1797" width="8.5703125" style="144" customWidth="1"/>
    <col min="1798" max="1798" width="9.85546875" style="144" customWidth="1"/>
    <col min="1799" max="1799" width="13.85546875" style="144" customWidth="1"/>
    <col min="1800" max="1800" width="3.28515625" style="144" customWidth="1"/>
    <col min="1801" max="1801" width="12.140625" style="144" customWidth="1"/>
    <col min="1802" max="1803" width="9.140625" style="144"/>
    <col min="1804" max="1804" width="75.42578125" style="144" customWidth="1"/>
    <col min="1805" max="1805" width="45.28515625" style="144" customWidth="1"/>
    <col min="1806" max="1806" width="75.42578125" style="144" customWidth="1"/>
    <col min="1807" max="1807" width="45.28515625" style="144" customWidth="1"/>
    <col min="1808" max="2048" width="9.140625" style="144"/>
    <col min="2049" max="2049" width="4.42578125" style="144" customWidth="1"/>
    <col min="2050" max="2050" width="11.5703125" style="144" customWidth="1"/>
    <col min="2051" max="2051" width="40.42578125" style="144" customWidth="1"/>
    <col min="2052" max="2052" width="5.5703125" style="144" customWidth="1"/>
    <col min="2053" max="2053" width="8.5703125" style="144" customWidth="1"/>
    <col min="2054" max="2054" width="9.85546875" style="144" customWidth="1"/>
    <col min="2055" max="2055" width="13.85546875" style="144" customWidth="1"/>
    <col min="2056" max="2056" width="3.28515625" style="144" customWidth="1"/>
    <col min="2057" max="2057" width="12.140625" style="144" customWidth="1"/>
    <col min="2058" max="2059" width="9.140625" style="144"/>
    <col min="2060" max="2060" width="75.42578125" style="144" customWidth="1"/>
    <col min="2061" max="2061" width="45.28515625" style="144" customWidth="1"/>
    <col min="2062" max="2062" width="75.42578125" style="144" customWidth="1"/>
    <col min="2063" max="2063" width="45.28515625" style="144" customWidth="1"/>
    <col min="2064" max="2304" width="9.140625" style="144"/>
    <col min="2305" max="2305" width="4.42578125" style="144" customWidth="1"/>
    <col min="2306" max="2306" width="11.5703125" style="144" customWidth="1"/>
    <col min="2307" max="2307" width="40.42578125" style="144" customWidth="1"/>
    <col min="2308" max="2308" width="5.5703125" style="144" customWidth="1"/>
    <col min="2309" max="2309" width="8.5703125" style="144" customWidth="1"/>
    <col min="2310" max="2310" width="9.85546875" style="144" customWidth="1"/>
    <col min="2311" max="2311" width="13.85546875" style="144" customWidth="1"/>
    <col min="2312" max="2312" width="3.28515625" style="144" customWidth="1"/>
    <col min="2313" max="2313" width="12.140625" style="144" customWidth="1"/>
    <col min="2314" max="2315" width="9.140625" style="144"/>
    <col min="2316" max="2316" width="75.42578125" style="144" customWidth="1"/>
    <col min="2317" max="2317" width="45.28515625" style="144" customWidth="1"/>
    <col min="2318" max="2318" width="75.42578125" style="144" customWidth="1"/>
    <col min="2319" max="2319" width="45.28515625" style="144" customWidth="1"/>
    <col min="2320" max="2560" width="9.140625" style="144"/>
    <col min="2561" max="2561" width="4.42578125" style="144" customWidth="1"/>
    <col min="2562" max="2562" width="11.5703125" style="144" customWidth="1"/>
    <col min="2563" max="2563" width="40.42578125" style="144" customWidth="1"/>
    <col min="2564" max="2564" width="5.5703125" style="144" customWidth="1"/>
    <col min="2565" max="2565" width="8.5703125" style="144" customWidth="1"/>
    <col min="2566" max="2566" width="9.85546875" style="144" customWidth="1"/>
    <col min="2567" max="2567" width="13.85546875" style="144" customWidth="1"/>
    <col min="2568" max="2568" width="3.28515625" style="144" customWidth="1"/>
    <col min="2569" max="2569" width="12.140625" style="144" customWidth="1"/>
    <col min="2570" max="2571" width="9.140625" style="144"/>
    <col min="2572" max="2572" width="75.42578125" style="144" customWidth="1"/>
    <col min="2573" max="2573" width="45.28515625" style="144" customWidth="1"/>
    <col min="2574" max="2574" width="75.42578125" style="144" customWidth="1"/>
    <col min="2575" max="2575" width="45.28515625" style="144" customWidth="1"/>
    <col min="2576" max="2816" width="9.140625" style="144"/>
    <col min="2817" max="2817" width="4.42578125" style="144" customWidth="1"/>
    <col min="2818" max="2818" width="11.5703125" style="144" customWidth="1"/>
    <col min="2819" max="2819" width="40.42578125" style="144" customWidth="1"/>
    <col min="2820" max="2820" width="5.5703125" style="144" customWidth="1"/>
    <col min="2821" max="2821" width="8.5703125" style="144" customWidth="1"/>
    <col min="2822" max="2822" width="9.85546875" style="144" customWidth="1"/>
    <col min="2823" max="2823" width="13.85546875" style="144" customWidth="1"/>
    <col min="2824" max="2824" width="3.28515625" style="144" customWidth="1"/>
    <col min="2825" max="2825" width="12.140625" style="144" customWidth="1"/>
    <col min="2826" max="2827" width="9.140625" style="144"/>
    <col min="2828" max="2828" width="75.42578125" style="144" customWidth="1"/>
    <col min="2829" max="2829" width="45.28515625" style="144" customWidth="1"/>
    <col min="2830" max="2830" width="75.42578125" style="144" customWidth="1"/>
    <col min="2831" max="2831" width="45.28515625" style="144" customWidth="1"/>
    <col min="2832" max="3072" width="9.140625" style="144"/>
    <col min="3073" max="3073" width="4.42578125" style="144" customWidth="1"/>
    <col min="3074" max="3074" width="11.5703125" style="144" customWidth="1"/>
    <col min="3075" max="3075" width="40.42578125" style="144" customWidth="1"/>
    <col min="3076" max="3076" width="5.5703125" style="144" customWidth="1"/>
    <col min="3077" max="3077" width="8.5703125" style="144" customWidth="1"/>
    <col min="3078" max="3078" width="9.85546875" style="144" customWidth="1"/>
    <col min="3079" max="3079" width="13.85546875" style="144" customWidth="1"/>
    <col min="3080" max="3080" width="3.28515625" style="144" customWidth="1"/>
    <col min="3081" max="3081" width="12.140625" style="144" customWidth="1"/>
    <col min="3082" max="3083" width="9.140625" style="144"/>
    <col min="3084" max="3084" width="75.42578125" style="144" customWidth="1"/>
    <col min="3085" max="3085" width="45.28515625" style="144" customWidth="1"/>
    <col min="3086" max="3086" width="75.42578125" style="144" customWidth="1"/>
    <col min="3087" max="3087" width="45.28515625" style="144" customWidth="1"/>
    <col min="3088" max="3328" width="9.140625" style="144"/>
    <col min="3329" max="3329" width="4.42578125" style="144" customWidth="1"/>
    <col min="3330" max="3330" width="11.5703125" style="144" customWidth="1"/>
    <col min="3331" max="3331" width="40.42578125" style="144" customWidth="1"/>
    <col min="3332" max="3332" width="5.5703125" style="144" customWidth="1"/>
    <col min="3333" max="3333" width="8.5703125" style="144" customWidth="1"/>
    <col min="3334" max="3334" width="9.85546875" style="144" customWidth="1"/>
    <col min="3335" max="3335" width="13.85546875" style="144" customWidth="1"/>
    <col min="3336" max="3336" width="3.28515625" style="144" customWidth="1"/>
    <col min="3337" max="3337" width="12.140625" style="144" customWidth="1"/>
    <col min="3338" max="3339" width="9.140625" style="144"/>
    <col min="3340" max="3340" width="75.42578125" style="144" customWidth="1"/>
    <col min="3341" max="3341" width="45.28515625" style="144" customWidth="1"/>
    <col min="3342" max="3342" width="75.42578125" style="144" customWidth="1"/>
    <col min="3343" max="3343" width="45.28515625" style="144" customWidth="1"/>
    <col min="3344" max="3584" width="9.140625" style="144"/>
    <col min="3585" max="3585" width="4.42578125" style="144" customWidth="1"/>
    <col min="3586" max="3586" width="11.5703125" style="144" customWidth="1"/>
    <col min="3587" max="3587" width="40.42578125" style="144" customWidth="1"/>
    <col min="3588" max="3588" width="5.5703125" style="144" customWidth="1"/>
    <col min="3589" max="3589" width="8.5703125" style="144" customWidth="1"/>
    <col min="3590" max="3590" width="9.85546875" style="144" customWidth="1"/>
    <col min="3591" max="3591" width="13.85546875" style="144" customWidth="1"/>
    <col min="3592" max="3592" width="3.28515625" style="144" customWidth="1"/>
    <col min="3593" max="3593" width="12.140625" style="144" customWidth="1"/>
    <col min="3594" max="3595" width="9.140625" style="144"/>
    <col min="3596" max="3596" width="75.42578125" style="144" customWidth="1"/>
    <col min="3597" max="3597" width="45.28515625" style="144" customWidth="1"/>
    <col min="3598" max="3598" width="75.42578125" style="144" customWidth="1"/>
    <col min="3599" max="3599" width="45.28515625" style="144" customWidth="1"/>
    <col min="3600" max="3840" width="9.140625" style="144"/>
    <col min="3841" max="3841" width="4.42578125" style="144" customWidth="1"/>
    <col min="3842" max="3842" width="11.5703125" style="144" customWidth="1"/>
    <col min="3843" max="3843" width="40.42578125" style="144" customWidth="1"/>
    <col min="3844" max="3844" width="5.5703125" style="144" customWidth="1"/>
    <col min="3845" max="3845" width="8.5703125" style="144" customWidth="1"/>
    <col min="3846" max="3846" width="9.85546875" style="144" customWidth="1"/>
    <col min="3847" max="3847" width="13.85546875" style="144" customWidth="1"/>
    <col min="3848" max="3848" width="3.28515625" style="144" customWidth="1"/>
    <col min="3849" max="3849" width="12.140625" style="144" customWidth="1"/>
    <col min="3850" max="3851" width="9.140625" style="144"/>
    <col min="3852" max="3852" width="75.42578125" style="144" customWidth="1"/>
    <col min="3853" max="3853" width="45.28515625" style="144" customWidth="1"/>
    <col min="3854" max="3854" width="75.42578125" style="144" customWidth="1"/>
    <col min="3855" max="3855" width="45.28515625" style="144" customWidth="1"/>
    <col min="3856" max="4096" width="9.140625" style="144"/>
    <col min="4097" max="4097" width="4.42578125" style="144" customWidth="1"/>
    <col min="4098" max="4098" width="11.5703125" style="144" customWidth="1"/>
    <col min="4099" max="4099" width="40.42578125" style="144" customWidth="1"/>
    <col min="4100" max="4100" width="5.5703125" style="144" customWidth="1"/>
    <col min="4101" max="4101" width="8.5703125" style="144" customWidth="1"/>
    <col min="4102" max="4102" width="9.85546875" style="144" customWidth="1"/>
    <col min="4103" max="4103" width="13.85546875" style="144" customWidth="1"/>
    <col min="4104" max="4104" width="3.28515625" style="144" customWidth="1"/>
    <col min="4105" max="4105" width="12.140625" style="144" customWidth="1"/>
    <col min="4106" max="4107" width="9.140625" style="144"/>
    <col min="4108" max="4108" width="75.42578125" style="144" customWidth="1"/>
    <col min="4109" max="4109" width="45.28515625" style="144" customWidth="1"/>
    <col min="4110" max="4110" width="75.42578125" style="144" customWidth="1"/>
    <col min="4111" max="4111" width="45.28515625" style="144" customWidth="1"/>
    <col min="4112" max="4352" width="9.140625" style="144"/>
    <col min="4353" max="4353" width="4.42578125" style="144" customWidth="1"/>
    <col min="4354" max="4354" width="11.5703125" style="144" customWidth="1"/>
    <col min="4355" max="4355" width="40.42578125" style="144" customWidth="1"/>
    <col min="4356" max="4356" width="5.5703125" style="144" customWidth="1"/>
    <col min="4357" max="4357" width="8.5703125" style="144" customWidth="1"/>
    <col min="4358" max="4358" width="9.85546875" style="144" customWidth="1"/>
    <col min="4359" max="4359" width="13.85546875" style="144" customWidth="1"/>
    <col min="4360" max="4360" width="3.28515625" style="144" customWidth="1"/>
    <col min="4361" max="4361" width="12.140625" style="144" customWidth="1"/>
    <col min="4362" max="4363" width="9.140625" style="144"/>
    <col min="4364" max="4364" width="75.42578125" style="144" customWidth="1"/>
    <col min="4365" max="4365" width="45.28515625" style="144" customWidth="1"/>
    <col min="4366" max="4366" width="75.42578125" style="144" customWidth="1"/>
    <col min="4367" max="4367" width="45.28515625" style="144" customWidth="1"/>
    <col min="4368" max="4608" width="9.140625" style="144"/>
    <col min="4609" max="4609" width="4.42578125" style="144" customWidth="1"/>
    <col min="4610" max="4610" width="11.5703125" style="144" customWidth="1"/>
    <col min="4611" max="4611" width="40.42578125" style="144" customWidth="1"/>
    <col min="4612" max="4612" width="5.5703125" style="144" customWidth="1"/>
    <col min="4613" max="4613" width="8.5703125" style="144" customWidth="1"/>
    <col min="4614" max="4614" width="9.85546875" style="144" customWidth="1"/>
    <col min="4615" max="4615" width="13.85546875" style="144" customWidth="1"/>
    <col min="4616" max="4616" width="3.28515625" style="144" customWidth="1"/>
    <col min="4617" max="4617" width="12.140625" style="144" customWidth="1"/>
    <col min="4618" max="4619" width="9.140625" style="144"/>
    <col min="4620" max="4620" width="75.42578125" style="144" customWidth="1"/>
    <col min="4621" max="4621" width="45.28515625" style="144" customWidth="1"/>
    <col min="4622" max="4622" width="75.42578125" style="144" customWidth="1"/>
    <col min="4623" max="4623" width="45.28515625" style="144" customWidth="1"/>
    <col min="4624" max="4864" width="9.140625" style="144"/>
    <col min="4865" max="4865" width="4.42578125" style="144" customWidth="1"/>
    <col min="4866" max="4866" width="11.5703125" style="144" customWidth="1"/>
    <col min="4867" max="4867" width="40.42578125" style="144" customWidth="1"/>
    <col min="4868" max="4868" width="5.5703125" style="144" customWidth="1"/>
    <col min="4869" max="4869" width="8.5703125" style="144" customWidth="1"/>
    <col min="4870" max="4870" width="9.85546875" style="144" customWidth="1"/>
    <col min="4871" max="4871" width="13.85546875" style="144" customWidth="1"/>
    <col min="4872" max="4872" width="3.28515625" style="144" customWidth="1"/>
    <col min="4873" max="4873" width="12.140625" style="144" customWidth="1"/>
    <col min="4874" max="4875" width="9.140625" style="144"/>
    <col min="4876" max="4876" width="75.42578125" style="144" customWidth="1"/>
    <col min="4877" max="4877" width="45.28515625" style="144" customWidth="1"/>
    <col min="4878" max="4878" width="75.42578125" style="144" customWidth="1"/>
    <col min="4879" max="4879" width="45.28515625" style="144" customWidth="1"/>
    <col min="4880" max="5120" width="9.140625" style="144"/>
    <col min="5121" max="5121" width="4.42578125" style="144" customWidth="1"/>
    <col min="5122" max="5122" width="11.5703125" style="144" customWidth="1"/>
    <col min="5123" max="5123" width="40.42578125" style="144" customWidth="1"/>
    <col min="5124" max="5124" width="5.5703125" style="144" customWidth="1"/>
    <col min="5125" max="5125" width="8.5703125" style="144" customWidth="1"/>
    <col min="5126" max="5126" width="9.85546875" style="144" customWidth="1"/>
    <col min="5127" max="5127" width="13.85546875" style="144" customWidth="1"/>
    <col min="5128" max="5128" width="3.28515625" style="144" customWidth="1"/>
    <col min="5129" max="5129" width="12.140625" style="144" customWidth="1"/>
    <col min="5130" max="5131" width="9.140625" style="144"/>
    <col min="5132" max="5132" width="75.42578125" style="144" customWidth="1"/>
    <col min="5133" max="5133" width="45.28515625" style="144" customWidth="1"/>
    <col min="5134" max="5134" width="75.42578125" style="144" customWidth="1"/>
    <col min="5135" max="5135" width="45.28515625" style="144" customWidth="1"/>
    <col min="5136" max="5376" width="9.140625" style="144"/>
    <col min="5377" max="5377" width="4.42578125" style="144" customWidth="1"/>
    <col min="5378" max="5378" width="11.5703125" style="144" customWidth="1"/>
    <col min="5379" max="5379" width="40.42578125" style="144" customWidth="1"/>
    <col min="5380" max="5380" width="5.5703125" style="144" customWidth="1"/>
    <col min="5381" max="5381" width="8.5703125" style="144" customWidth="1"/>
    <col min="5382" max="5382" width="9.85546875" style="144" customWidth="1"/>
    <col min="5383" max="5383" width="13.85546875" style="144" customWidth="1"/>
    <col min="5384" max="5384" width="3.28515625" style="144" customWidth="1"/>
    <col min="5385" max="5385" width="12.140625" style="144" customWidth="1"/>
    <col min="5386" max="5387" width="9.140625" style="144"/>
    <col min="5388" max="5388" width="75.42578125" style="144" customWidth="1"/>
    <col min="5389" max="5389" width="45.28515625" style="144" customWidth="1"/>
    <col min="5390" max="5390" width="75.42578125" style="144" customWidth="1"/>
    <col min="5391" max="5391" width="45.28515625" style="144" customWidth="1"/>
    <col min="5392" max="5632" width="9.140625" style="144"/>
    <col min="5633" max="5633" width="4.42578125" style="144" customWidth="1"/>
    <col min="5634" max="5634" width="11.5703125" style="144" customWidth="1"/>
    <col min="5635" max="5635" width="40.42578125" style="144" customWidth="1"/>
    <col min="5636" max="5636" width="5.5703125" style="144" customWidth="1"/>
    <col min="5637" max="5637" width="8.5703125" style="144" customWidth="1"/>
    <col min="5638" max="5638" width="9.85546875" style="144" customWidth="1"/>
    <col min="5639" max="5639" width="13.85546875" style="144" customWidth="1"/>
    <col min="5640" max="5640" width="3.28515625" style="144" customWidth="1"/>
    <col min="5641" max="5641" width="12.140625" style="144" customWidth="1"/>
    <col min="5642" max="5643" width="9.140625" style="144"/>
    <col min="5644" max="5644" width="75.42578125" style="144" customWidth="1"/>
    <col min="5645" max="5645" width="45.28515625" style="144" customWidth="1"/>
    <col min="5646" max="5646" width="75.42578125" style="144" customWidth="1"/>
    <col min="5647" max="5647" width="45.28515625" style="144" customWidth="1"/>
    <col min="5648" max="5888" width="9.140625" style="144"/>
    <col min="5889" max="5889" width="4.42578125" style="144" customWidth="1"/>
    <col min="5890" max="5890" width="11.5703125" style="144" customWidth="1"/>
    <col min="5891" max="5891" width="40.42578125" style="144" customWidth="1"/>
    <col min="5892" max="5892" width="5.5703125" style="144" customWidth="1"/>
    <col min="5893" max="5893" width="8.5703125" style="144" customWidth="1"/>
    <col min="5894" max="5894" width="9.85546875" style="144" customWidth="1"/>
    <col min="5895" max="5895" width="13.85546875" style="144" customWidth="1"/>
    <col min="5896" max="5896" width="3.28515625" style="144" customWidth="1"/>
    <col min="5897" max="5897" width="12.140625" style="144" customWidth="1"/>
    <col min="5898" max="5899" width="9.140625" style="144"/>
    <col min="5900" max="5900" width="75.42578125" style="144" customWidth="1"/>
    <col min="5901" max="5901" width="45.28515625" style="144" customWidth="1"/>
    <col min="5902" max="5902" width="75.42578125" style="144" customWidth="1"/>
    <col min="5903" max="5903" width="45.28515625" style="144" customWidth="1"/>
    <col min="5904" max="6144" width="9.140625" style="144"/>
    <col min="6145" max="6145" width="4.42578125" style="144" customWidth="1"/>
    <col min="6146" max="6146" width="11.5703125" style="144" customWidth="1"/>
    <col min="6147" max="6147" width="40.42578125" style="144" customWidth="1"/>
    <col min="6148" max="6148" width="5.5703125" style="144" customWidth="1"/>
    <col min="6149" max="6149" width="8.5703125" style="144" customWidth="1"/>
    <col min="6150" max="6150" width="9.85546875" style="144" customWidth="1"/>
    <col min="6151" max="6151" width="13.85546875" style="144" customWidth="1"/>
    <col min="6152" max="6152" width="3.28515625" style="144" customWidth="1"/>
    <col min="6153" max="6153" width="12.140625" style="144" customWidth="1"/>
    <col min="6154" max="6155" width="9.140625" style="144"/>
    <col min="6156" max="6156" width="75.42578125" style="144" customWidth="1"/>
    <col min="6157" max="6157" width="45.28515625" style="144" customWidth="1"/>
    <col min="6158" max="6158" width="75.42578125" style="144" customWidth="1"/>
    <col min="6159" max="6159" width="45.28515625" style="144" customWidth="1"/>
    <col min="6160" max="6400" width="9.140625" style="144"/>
    <col min="6401" max="6401" width="4.42578125" style="144" customWidth="1"/>
    <col min="6402" max="6402" width="11.5703125" style="144" customWidth="1"/>
    <col min="6403" max="6403" width="40.42578125" style="144" customWidth="1"/>
    <col min="6404" max="6404" width="5.5703125" style="144" customWidth="1"/>
    <col min="6405" max="6405" width="8.5703125" style="144" customWidth="1"/>
    <col min="6406" max="6406" width="9.85546875" style="144" customWidth="1"/>
    <col min="6407" max="6407" width="13.85546875" style="144" customWidth="1"/>
    <col min="6408" max="6408" width="3.28515625" style="144" customWidth="1"/>
    <col min="6409" max="6409" width="12.140625" style="144" customWidth="1"/>
    <col min="6410" max="6411" width="9.140625" style="144"/>
    <col min="6412" max="6412" width="75.42578125" style="144" customWidth="1"/>
    <col min="6413" max="6413" width="45.28515625" style="144" customWidth="1"/>
    <col min="6414" max="6414" width="75.42578125" style="144" customWidth="1"/>
    <col min="6415" max="6415" width="45.28515625" style="144" customWidth="1"/>
    <col min="6416" max="6656" width="9.140625" style="144"/>
    <col min="6657" max="6657" width="4.42578125" style="144" customWidth="1"/>
    <col min="6658" max="6658" width="11.5703125" style="144" customWidth="1"/>
    <col min="6659" max="6659" width="40.42578125" style="144" customWidth="1"/>
    <col min="6660" max="6660" width="5.5703125" style="144" customWidth="1"/>
    <col min="6661" max="6661" width="8.5703125" style="144" customWidth="1"/>
    <col min="6662" max="6662" width="9.85546875" style="144" customWidth="1"/>
    <col min="6663" max="6663" width="13.85546875" style="144" customWidth="1"/>
    <col min="6664" max="6664" width="3.28515625" style="144" customWidth="1"/>
    <col min="6665" max="6665" width="12.140625" style="144" customWidth="1"/>
    <col min="6666" max="6667" width="9.140625" style="144"/>
    <col min="6668" max="6668" width="75.42578125" style="144" customWidth="1"/>
    <col min="6669" max="6669" width="45.28515625" style="144" customWidth="1"/>
    <col min="6670" max="6670" width="75.42578125" style="144" customWidth="1"/>
    <col min="6671" max="6671" width="45.28515625" style="144" customWidth="1"/>
    <col min="6672" max="6912" width="9.140625" style="144"/>
    <col min="6913" max="6913" width="4.42578125" style="144" customWidth="1"/>
    <col min="6914" max="6914" width="11.5703125" style="144" customWidth="1"/>
    <col min="6915" max="6915" width="40.42578125" style="144" customWidth="1"/>
    <col min="6916" max="6916" width="5.5703125" style="144" customWidth="1"/>
    <col min="6917" max="6917" width="8.5703125" style="144" customWidth="1"/>
    <col min="6918" max="6918" width="9.85546875" style="144" customWidth="1"/>
    <col min="6919" max="6919" width="13.85546875" style="144" customWidth="1"/>
    <col min="6920" max="6920" width="3.28515625" style="144" customWidth="1"/>
    <col min="6921" max="6921" width="12.140625" style="144" customWidth="1"/>
    <col min="6922" max="6923" width="9.140625" style="144"/>
    <col min="6924" max="6924" width="75.42578125" style="144" customWidth="1"/>
    <col min="6925" max="6925" width="45.28515625" style="144" customWidth="1"/>
    <col min="6926" max="6926" width="75.42578125" style="144" customWidth="1"/>
    <col min="6927" max="6927" width="45.28515625" style="144" customWidth="1"/>
    <col min="6928" max="7168" width="9.140625" style="144"/>
    <col min="7169" max="7169" width="4.42578125" style="144" customWidth="1"/>
    <col min="7170" max="7170" width="11.5703125" style="144" customWidth="1"/>
    <col min="7171" max="7171" width="40.42578125" style="144" customWidth="1"/>
    <col min="7172" max="7172" width="5.5703125" style="144" customWidth="1"/>
    <col min="7173" max="7173" width="8.5703125" style="144" customWidth="1"/>
    <col min="7174" max="7174" width="9.85546875" style="144" customWidth="1"/>
    <col min="7175" max="7175" width="13.85546875" style="144" customWidth="1"/>
    <col min="7176" max="7176" width="3.28515625" style="144" customWidth="1"/>
    <col min="7177" max="7177" width="12.140625" style="144" customWidth="1"/>
    <col min="7178" max="7179" width="9.140625" style="144"/>
    <col min="7180" max="7180" width="75.42578125" style="144" customWidth="1"/>
    <col min="7181" max="7181" width="45.28515625" style="144" customWidth="1"/>
    <col min="7182" max="7182" width="75.42578125" style="144" customWidth="1"/>
    <col min="7183" max="7183" width="45.28515625" style="144" customWidth="1"/>
    <col min="7184" max="7424" width="9.140625" style="144"/>
    <col min="7425" max="7425" width="4.42578125" style="144" customWidth="1"/>
    <col min="7426" max="7426" width="11.5703125" style="144" customWidth="1"/>
    <col min="7427" max="7427" width="40.42578125" style="144" customWidth="1"/>
    <col min="7428" max="7428" width="5.5703125" style="144" customWidth="1"/>
    <col min="7429" max="7429" width="8.5703125" style="144" customWidth="1"/>
    <col min="7430" max="7430" width="9.85546875" style="144" customWidth="1"/>
    <col min="7431" max="7431" width="13.85546875" style="144" customWidth="1"/>
    <col min="7432" max="7432" width="3.28515625" style="144" customWidth="1"/>
    <col min="7433" max="7433" width="12.140625" style="144" customWidth="1"/>
    <col min="7434" max="7435" width="9.140625" style="144"/>
    <col min="7436" max="7436" width="75.42578125" style="144" customWidth="1"/>
    <col min="7437" max="7437" width="45.28515625" style="144" customWidth="1"/>
    <col min="7438" max="7438" width="75.42578125" style="144" customWidth="1"/>
    <col min="7439" max="7439" width="45.28515625" style="144" customWidth="1"/>
    <col min="7440" max="7680" width="9.140625" style="144"/>
    <col min="7681" max="7681" width="4.42578125" style="144" customWidth="1"/>
    <col min="7682" max="7682" width="11.5703125" style="144" customWidth="1"/>
    <col min="7683" max="7683" width="40.42578125" style="144" customWidth="1"/>
    <col min="7684" max="7684" width="5.5703125" style="144" customWidth="1"/>
    <col min="7685" max="7685" width="8.5703125" style="144" customWidth="1"/>
    <col min="7686" max="7686" width="9.85546875" style="144" customWidth="1"/>
    <col min="7687" max="7687" width="13.85546875" style="144" customWidth="1"/>
    <col min="7688" max="7688" width="3.28515625" style="144" customWidth="1"/>
    <col min="7689" max="7689" width="12.140625" style="144" customWidth="1"/>
    <col min="7690" max="7691" width="9.140625" style="144"/>
    <col min="7692" max="7692" width="75.42578125" style="144" customWidth="1"/>
    <col min="7693" max="7693" width="45.28515625" style="144" customWidth="1"/>
    <col min="7694" max="7694" width="75.42578125" style="144" customWidth="1"/>
    <col min="7695" max="7695" width="45.28515625" style="144" customWidth="1"/>
    <col min="7696" max="7936" width="9.140625" style="144"/>
    <col min="7937" max="7937" width="4.42578125" style="144" customWidth="1"/>
    <col min="7938" max="7938" width="11.5703125" style="144" customWidth="1"/>
    <col min="7939" max="7939" width="40.42578125" style="144" customWidth="1"/>
    <col min="7940" max="7940" width="5.5703125" style="144" customWidth="1"/>
    <col min="7941" max="7941" width="8.5703125" style="144" customWidth="1"/>
    <col min="7942" max="7942" width="9.85546875" style="144" customWidth="1"/>
    <col min="7943" max="7943" width="13.85546875" style="144" customWidth="1"/>
    <col min="7944" max="7944" width="3.28515625" style="144" customWidth="1"/>
    <col min="7945" max="7945" width="12.140625" style="144" customWidth="1"/>
    <col min="7946" max="7947" width="9.140625" style="144"/>
    <col min="7948" max="7948" width="75.42578125" style="144" customWidth="1"/>
    <col min="7949" max="7949" width="45.28515625" style="144" customWidth="1"/>
    <col min="7950" max="7950" width="75.42578125" style="144" customWidth="1"/>
    <col min="7951" max="7951" width="45.28515625" style="144" customWidth="1"/>
    <col min="7952" max="8192" width="9.140625" style="144"/>
    <col min="8193" max="8193" width="4.42578125" style="144" customWidth="1"/>
    <col min="8194" max="8194" width="11.5703125" style="144" customWidth="1"/>
    <col min="8195" max="8195" width="40.42578125" style="144" customWidth="1"/>
    <col min="8196" max="8196" width="5.5703125" style="144" customWidth="1"/>
    <col min="8197" max="8197" width="8.5703125" style="144" customWidth="1"/>
    <col min="8198" max="8198" width="9.85546875" style="144" customWidth="1"/>
    <col min="8199" max="8199" width="13.85546875" style="144" customWidth="1"/>
    <col min="8200" max="8200" width="3.28515625" style="144" customWidth="1"/>
    <col min="8201" max="8201" width="12.140625" style="144" customWidth="1"/>
    <col min="8202" max="8203" width="9.140625" style="144"/>
    <col min="8204" max="8204" width="75.42578125" style="144" customWidth="1"/>
    <col min="8205" max="8205" width="45.28515625" style="144" customWidth="1"/>
    <col min="8206" max="8206" width="75.42578125" style="144" customWidth="1"/>
    <col min="8207" max="8207" width="45.28515625" style="144" customWidth="1"/>
    <col min="8208" max="8448" width="9.140625" style="144"/>
    <col min="8449" max="8449" width="4.42578125" style="144" customWidth="1"/>
    <col min="8450" max="8450" width="11.5703125" style="144" customWidth="1"/>
    <col min="8451" max="8451" width="40.42578125" style="144" customWidth="1"/>
    <col min="8452" max="8452" width="5.5703125" style="144" customWidth="1"/>
    <col min="8453" max="8453" width="8.5703125" style="144" customWidth="1"/>
    <col min="8454" max="8454" width="9.85546875" style="144" customWidth="1"/>
    <col min="8455" max="8455" width="13.85546875" style="144" customWidth="1"/>
    <col min="8456" max="8456" width="3.28515625" style="144" customWidth="1"/>
    <col min="8457" max="8457" width="12.140625" style="144" customWidth="1"/>
    <col min="8458" max="8459" width="9.140625" style="144"/>
    <col min="8460" max="8460" width="75.42578125" style="144" customWidth="1"/>
    <col min="8461" max="8461" width="45.28515625" style="144" customWidth="1"/>
    <col min="8462" max="8462" width="75.42578125" style="144" customWidth="1"/>
    <col min="8463" max="8463" width="45.28515625" style="144" customWidth="1"/>
    <col min="8464" max="8704" width="9.140625" style="144"/>
    <col min="8705" max="8705" width="4.42578125" style="144" customWidth="1"/>
    <col min="8706" max="8706" width="11.5703125" style="144" customWidth="1"/>
    <col min="8707" max="8707" width="40.42578125" style="144" customWidth="1"/>
    <col min="8708" max="8708" width="5.5703125" style="144" customWidth="1"/>
    <col min="8709" max="8709" width="8.5703125" style="144" customWidth="1"/>
    <col min="8710" max="8710" width="9.85546875" style="144" customWidth="1"/>
    <col min="8711" max="8711" width="13.85546875" style="144" customWidth="1"/>
    <col min="8712" max="8712" width="3.28515625" style="144" customWidth="1"/>
    <col min="8713" max="8713" width="12.140625" style="144" customWidth="1"/>
    <col min="8714" max="8715" width="9.140625" style="144"/>
    <col min="8716" max="8716" width="75.42578125" style="144" customWidth="1"/>
    <col min="8717" max="8717" width="45.28515625" style="144" customWidth="1"/>
    <col min="8718" max="8718" width="75.42578125" style="144" customWidth="1"/>
    <col min="8719" max="8719" width="45.28515625" style="144" customWidth="1"/>
    <col min="8720" max="8960" width="9.140625" style="144"/>
    <col min="8961" max="8961" width="4.42578125" style="144" customWidth="1"/>
    <col min="8962" max="8962" width="11.5703125" style="144" customWidth="1"/>
    <col min="8963" max="8963" width="40.42578125" style="144" customWidth="1"/>
    <col min="8964" max="8964" width="5.5703125" style="144" customWidth="1"/>
    <col min="8965" max="8965" width="8.5703125" style="144" customWidth="1"/>
    <col min="8966" max="8966" width="9.85546875" style="144" customWidth="1"/>
    <col min="8967" max="8967" width="13.85546875" style="144" customWidth="1"/>
    <col min="8968" max="8968" width="3.28515625" style="144" customWidth="1"/>
    <col min="8969" max="8969" width="12.140625" style="144" customWidth="1"/>
    <col min="8970" max="8971" width="9.140625" style="144"/>
    <col min="8972" max="8972" width="75.42578125" style="144" customWidth="1"/>
    <col min="8973" max="8973" width="45.28515625" style="144" customWidth="1"/>
    <col min="8974" max="8974" width="75.42578125" style="144" customWidth="1"/>
    <col min="8975" max="8975" width="45.28515625" style="144" customWidth="1"/>
    <col min="8976" max="9216" width="9.140625" style="144"/>
    <col min="9217" max="9217" width="4.42578125" style="144" customWidth="1"/>
    <col min="9218" max="9218" width="11.5703125" style="144" customWidth="1"/>
    <col min="9219" max="9219" width="40.42578125" style="144" customWidth="1"/>
    <col min="9220" max="9220" width="5.5703125" style="144" customWidth="1"/>
    <col min="9221" max="9221" width="8.5703125" style="144" customWidth="1"/>
    <col min="9222" max="9222" width="9.85546875" style="144" customWidth="1"/>
    <col min="9223" max="9223" width="13.85546875" style="144" customWidth="1"/>
    <col min="9224" max="9224" width="3.28515625" style="144" customWidth="1"/>
    <col min="9225" max="9225" width="12.140625" style="144" customWidth="1"/>
    <col min="9226" max="9227" width="9.140625" style="144"/>
    <col min="9228" max="9228" width="75.42578125" style="144" customWidth="1"/>
    <col min="9229" max="9229" width="45.28515625" style="144" customWidth="1"/>
    <col min="9230" max="9230" width="75.42578125" style="144" customWidth="1"/>
    <col min="9231" max="9231" width="45.28515625" style="144" customWidth="1"/>
    <col min="9232" max="9472" width="9.140625" style="144"/>
    <col min="9473" max="9473" width="4.42578125" style="144" customWidth="1"/>
    <col min="9474" max="9474" width="11.5703125" style="144" customWidth="1"/>
    <col min="9475" max="9475" width="40.42578125" style="144" customWidth="1"/>
    <col min="9476" max="9476" width="5.5703125" style="144" customWidth="1"/>
    <col min="9477" max="9477" width="8.5703125" style="144" customWidth="1"/>
    <col min="9478" max="9478" width="9.85546875" style="144" customWidth="1"/>
    <col min="9479" max="9479" width="13.85546875" style="144" customWidth="1"/>
    <col min="9480" max="9480" width="3.28515625" style="144" customWidth="1"/>
    <col min="9481" max="9481" width="12.140625" style="144" customWidth="1"/>
    <col min="9482" max="9483" width="9.140625" style="144"/>
    <col min="9484" max="9484" width="75.42578125" style="144" customWidth="1"/>
    <col min="9485" max="9485" width="45.28515625" style="144" customWidth="1"/>
    <col min="9486" max="9486" width="75.42578125" style="144" customWidth="1"/>
    <col min="9487" max="9487" width="45.28515625" style="144" customWidth="1"/>
    <col min="9488" max="9728" width="9.140625" style="144"/>
    <col min="9729" max="9729" width="4.42578125" style="144" customWidth="1"/>
    <col min="9730" max="9730" width="11.5703125" style="144" customWidth="1"/>
    <col min="9731" max="9731" width="40.42578125" style="144" customWidth="1"/>
    <col min="9732" max="9732" width="5.5703125" style="144" customWidth="1"/>
    <col min="9733" max="9733" width="8.5703125" style="144" customWidth="1"/>
    <col min="9734" max="9734" width="9.85546875" style="144" customWidth="1"/>
    <col min="9735" max="9735" width="13.85546875" style="144" customWidth="1"/>
    <col min="9736" max="9736" width="3.28515625" style="144" customWidth="1"/>
    <col min="9737" max="9737" width="12.140625" style="144" customWidth="1"/>
    <col min="9738" max="9739" width="9.140625" style="144"/>
    <col min="9740" max="9740" width="75.42578125" style="144" customWidth="1"/>
    <col min="9741" max="9741" width="45.28515625" style="144" customWidth="1"/>
    <col min="9742" max="9742" width="75.42578125" style="144" customWidth="1"/>
    <col min="9743" max="9743" width="45.28515625" style="144" customWidth="1"/>
    <col min="9744" max="9984" width="9.140625" style="144"/>
    <col min="9985" max="9985" width="4.42578125" style="144" customWidth="1"/>
    <col min="9986" max="9986" width="11.5703125" style="144" customWidth="1"/>
    <col min="9987" max="9987" width="40.42578125" style="144" customWidth="1"/>
    <col min="9988" max="9988" width="5.5703125" style="144" customWidth="1"/>
    <col min="9989" max="9989" width="8.5703125" style="144" customWidth="1"/>
    <col min="9990" max="9990" width="9.85546875" style="144" customWidth="1"/>
    <col min="9991" max="9991" width="13.85546875" style="144" customWidth="1"/>
    <col min="9992" max="9992" width="3.28515625" style="144" customWidth="1"/>
    <col min="9993" max="9993" width="12.140625" style="144" customWidth="1"/>
    <col min="9994" max="9995" width="9.140625" style="144"/>
    <col min="9996" max="9996" width="75.42578125" style="144" customWidth="1"/>
    <col min="9997" max="9997" width="45.28515625" style="144" customWidth="1"/>
    <col min="9998" max="9998" width="75.42578125" style="144" customWidth="1"/>
    <col min="9999" max="9999" width="45.28515625" style="144" customWidth="1"/>
    <col min="10000" max="10240" width="9.140625" style="144"/>
    <col min="10241" max="10241" width="4.42578125" style="144" customWidth="1"/>
    <col min="10242" max="10242" width="11.5703125" style="144" customWidth="1"/>
    <col min="10243" max="10243" width="40.42578125" style="144" customWidth="1"/>
    <col min="10244" max="10244" width="5.5703125" style="144" customWidth="1"/>
    <col min="10245" max="10245" width="8.5703125" style="144" customWidth="1"/>
    <col min="10246" max="10246" width="9.85546875" style="144" customWidth="1"/>
    <col min="10247" max="10247" width="13.85546875" style="144" customWidth="1"/>
    <col min="10248" max="10248" width="3.28515625" style="144" customWidth="1"/>
    <col min="10249" max="10249" width="12.140625" style="144" customWidth="1"/>
    <col min="10250" max="10251" width="9.140625" style="144"/>
    <col min="10252" max="10252" width="75.42578125" style="144" customWidth="1"/>
    <col min="10253" max="10253" width="45.28515625" style="144" customWidth="1"/>
    <col min="10254" max="10254" width="75.42578125" style="144" customWidth="1"/>
    <col min="10255" max="10255" width="45.28515625" style="144" customWidth="1"/>
    <col min="10256" max="10496" width="9.140625" style="144"/>
    <col min="10497" max="10497" width="4.42578125" style="144" customWidth="1"/>
    <col min="10498" max="10498" width="11.5703125" style="144" customWidth="1"/>
    <col min="10499" max="10499" width="40.42578125" style="144" customWidth="1"/>
    <col min="10500" max="10500" width="5.5703125" style="144" customWidth="1"/>
    <col min="10501" max="10501" width="8.5703125" style="144" customWidth="1"/>
    <col min="10502" max="10502" width="9.85546875" style="144" customWidth="1"/>
    <col min="10503" max="10503" width="13.85546875" style="144" customWidth="1"/>
    <col min="10504" max="10504" width="3.28515625" style="144" customWidth="1"/>
    <col min="10505" max="10505" width="12.140625" style="144" customWidth="1"/>
    <col min="10506" max="10507" width="9.140625" style="144"/>
    <col min="10508" max="10508" width="75.42578125" style="144" customWidth="1"/>
    <col min="10509" max="10509" width="45.28515625" style="144" customWidth="1"/>
    <col min="10510" max="10510" width="75.42578125" style="144" customWidth="1"/>
    <col min="10511" max="10511" width="45.28515625" style="144" customWidth="1"/>
    <col min="10512" max="10752" width="9.140625" style="144"/>
    <col min="10753" max="10753" width="4.42578125" style="144" customWidth="1"/>
    <col min="10754" max="10754" width="11.5703125" style="144" customWidth="1"/>
    <col min="10755" max="10755" width="40.42578125" style="144" customWidth="1"/>
    <col min="10756" max="10756" width="5.5703125" style="144" customWidth="1"/>
    <col min="10757" max="10757" width="8.5703125" style="144" customWidth="1"/>
    <col min="10758" max="10758" width="9.85546875" style="144" customWidth="1"/>
    <col min="10759" max="10759" width="13.85546875" style="144" customWidth="1"/>
    <col min="10760" max="10760" width="3.28515625" style="144" customWidth="1"/>
    <col min="10761" max="10761" width="12.140625" style="144" customWidth="1"/>
    <col min="10762" max="10763" width="9.140625" style="144"/>
    <col min="10764" max="10764" width="75.42578125" style="144" customWidth="1"/>
    <col min="10765" max="10765" width="45.28515625" style="144" customWidth="1"/>
    <col min="10766" max="10766" width="75.42578125" style="144" customWidth="1"/>
    <col min="10767" max="10767" width="45.28515625" style="144" customWidth="1"/>
    <col min="10768" max="11008" width="9.140625" style="144"/>
    <col min="11009" max="11009" width="4.42578125" style="144" customWidth="1"/>
    <col min="11010" max="11010" width="11.5703125" style="144" customWidth="1"/>
    <col min="11011" max="11011" width="40.42578125" style="144" customWidth="1"/>
    <col min="11012" max="11012" width="5.5703125" style="144" customWidth="1"/>
    <col min="11013" max="11013" width="8.5703125" style="144" customWidth="1"/>
    <col min="11014" max="11014" width="9.85546875" style="144" customWidth="1"/>
    <col min="11015" max="11015" width="13.85546875" style="144" customWidth="1"/>
    <col min="11016" max="11016" width="3.28515625" style="144" customWidth="1"/>
    <col min="11017" max="11017" width="12.140625" style="144" customWidth="1"/>
    <col min="11018" max="11019" width="9.140625" style="144"/>
    <col min="11020" max="11020" width="75.42578125" style="144" customWidth="1"/>
    <col min="11021" max="11021" width="45.28515625" style="144" customWidth="1"/>
    <col min="11022" max="11022" width="75.42578125" style="144" customWidth="1"/>
    <col min="11023" max="11023" width="45.28515625" style="144" customWidth="1"/>
    <col min="11024" max="11264" width="9.140625" style="144"/>
    <col min="11265" max="11265" width="4.42578125" style="144" customWidth="1"/>
    <col min="11266" max="11266" width="11.5703125" style="144" customWidth="1"/>
    <col min="11267" max="11267" width="40.42578125" style="144" customWidth="1"/>
    <col min="11268" max="11268" width="5.5703125" style="144" customWidth="1"/>
    <col min="11269" max="11269" width="8.5703125" style="144" customWidth="1"/>
    <col min="11270" max="11270" width="9.85546875" style="144" customWidth="1"/>
    <col min="11271" max="11271" width="13.85546875" style="144" customWidth="1"/>
    <col min="11272" max="11272" width="3.28515625" style="144" customWidth="1"/>
    <col min="11273" max="11273" width="12.140625" style="144" customWidth="1"/>
    <col min="11274" max="11275" width="9.140625" style="144"/>
    <col min="11276" max="11276" width="75.42578125" style="144" customWidth="1"/>
    <col min="11277" max="11277" width="45.28515625" style="144" customWidth="1"/>
    <col min="11278" max="11278" width="75.42578125" style="144" customWidth="1"/>
    <col min="11279" max="11279" width="45.28515625" style="144" customWidth="1"/>
    <col min="11280" max="11520" width="9.140625" style="144"/>
    <col min="11521" max="11521" width="4.42578125" style="144" customWidth="1"/>
    <col min="11522" max="11522" width="11.5703125" style="144" customWidth="1"/>
    <col min="11523" max="11523" width="40.42578125" style="144" customWidth="1"/>
    <col min="11524" max="11524" width="5.5703125" style="144" customWidth="1"/>
    <col min="11525" max="11525" width="8.5703125" style="144" customWidth="1"/>
    <col min="11526" max="11526" width="9.85546875" style="144" customWidth="1"/>
    <col min="11527" max="11527" width="13.85546875" style="144" customWidth="1"/>
    <col min="11528" max="11528" width="3.28515625" style="144" customWidth="1"/>
    <col min="11529" max="11529" width="12.140625" style="144" customWidth="1"/>
    <col min="11530" max="11531" width="9.140625" style="144"/>
    <col min="11532" max="11532" width="75.42578125" style="144" customWidth="1"/>
    <col min="11533" max="11533" width="45.28515625" style="144" customWidth="1"/>
    <col min="11534" max="11534" width="75.42578125" style="144" customWidth="1"/>
    <col min="11535" max="11535" width="45.28515625" style="144" customWidth="1"/>
    <col min="11536" max="11776" width="9.140625" style="144"/>
    <col min="11777" max="11777" width="4.42578125" style="144" customWidth="1"/>
    <col min="11778" max="11778" width="11.5703125" style="144" customWidth="1"/>
    <col min="11779" max="11779" width="40.42578125" style="144" customWidth="1"/>
    <col min="11780" max="11780" width="5.5703125" style="144" customWidth="1"/>
    <col min="11781" max="11781" width="8.5703125" style="144" customWidth="1"/>
    <col min="11782" max="11782" width="9.85546875" style="144" customWidth="1"/>
    <col min="11783" max="11783" width="13.85546875" style="144" customWidth="1"/>
    <col min="11784" max="11784" width="3.28515625" style="144" customWidth="1"/>
    <col min="11785" max="11785" width="12.140625" style="144" customWidth="1"/>
    <col min="11786" max="11787" width="9.140625" style="144"/>
    <col min="11788" max="11788" width="75.42578125" style="144" customWidth="1"/>
    <col min="11789" max="11789" width="45.28515625" style="144" customWidth="1"/>
    <col min="11790" max="11790" width="75.42578125" style="144" customWidth="1"/>
    <col min="11791" max="11791" width="45.28515625" style="144" customWidth="1"/>
    <col min="11792" max="12032" width="9.140625" style="144"/>
    <col min="12033" max="12033" width="4.42578125" style="144" customWidth="1"/>
    <col min="12034" max="12034" width="11.5703125" style="144" customWidth="1"/>
    <col min="12035" max="12035" width="40.42578125" style="144" customWidth="1"/>
    <col min="12036" max="12036" width="5.5703125" style="144" customWidth="1"/>
    <col min="12037" max="12037" width="8.5703125" style="144" customWidth="1"/>
    <col min="12038" max="12038" width="9.85546875" style="144" customWidth="1"/>
    <col min="12039" max="12039" width="13.85546875" style="144" customWidth="1"/>
    <col min="12040" max="12040" width="3.28515625" style="144" customWidth="1"/>
    <col min="12041" max="12041" width="12.140625" style="144" customWidth="1"/>
    <col min="12042" max="12043" width="9.140625" style="144"/>
    <col min="12044" max="12044" width="75.42578125" style="144" customWidth="1"/>
    <col min="12045" max="12045" width="45.28515625" style="144" customWidth="1"/>
    <col min="12046" max="12046" width="75.42578125" style="144" customWidth="1"/>
    <col min="12047" max="12047" width="45.28515625" style="144" customWidth="1"/>
    <col min="12048" max="12288" width="9.140625" style="144"/>
    <col min="12289" max="12289" width="4.42578125" style="144" customWidth="1"/>
    <col min="12290" max="12290" width="11.5703125" style="144" customWidth="1"/>
    <col min="12291" max="12291" width="40.42578125" style="144" customWidth="1"/>
    <col min="12292" max="12292" width="5.5703125" style="144" customWidth="1"/>
    <col min="12293" max="12293" width="8.5703125" style="144" customWidth="1"/>
    <col min="12294" max="12294" width="9.85546875" style="144" customWidth="1"/>
    <col min="12295" max="12295" width="13.85546875" style="144" customWidth="1"/>
    <col min="12296" max="12296" width="3.28515625" style="144" customWidth="1"/>
    <col min="12297" max="12297" width="12.140625" style="144" customWidth="1"/>
    <col min="12298" max="12299" width="9.140625" style="144"/>
    <col min="12300" max="12300" width="75.42578125" style="144" customWidth="1"/>
    <col min="12301" max="12301" width="45.28515625" style="144" customWidth="1"/>
    <col min="12302" max="12302" width="75.42578125" style="144" customWidth="1"/>
    <col min="12303" max="12303" width="45.28515625" style="144" customWidth="1"/>
    <col min="12304" max="12544" width="9.140625" style="144"/>
    <col min="12545" max="12545" width="4.42578125" style="144" customWidth="1"/>
    <col min="12546" max="12546" width="11.5703125" style="144" customWidth="1"/>
    <col min="12547" max="12547" width="40.42578125" style="144" customWidth="1"/>
    <col min="12548" max="12548" width="5.5703125" style="144" customWidth="1"/>
    <col min="12549" max="12549" width="8.5703125" style="144" customWidth="1"/>
    <col min="12550" max="12550" width="9.85546875" style="144" customWidth="1"/>
    <col min="12551" max="12551" width="13.85546875" style="144" customWidth="1"/>
    <col min="12552" max="12552" width="3.28515625" style="144" customWidth="1"/>
    <col min="12553" max="12553" width="12.140625" style="144" customWidth="1"/>
    <col min="12554" max="12555" width="9.140625" style="144"/>
    <col min="12556" max="12556" width="75.42578125" style="144" customWidth="1"/>
    <col min="12557" max="12557" width="45.28515625" style="144" customWidth="1"/>
    <col min="12558" max="12558" width="75.42578125" style="144" customWidth="1"/>
    <col min="12559" max="12559" width="45.28515625" style="144" customWidth="1"/>
    <col min="12560" max="12800" width="9.140625" style="144"/>
    <col min="12801" max="12801" width="4.42578125" style="144" customWidth="1"/>
    <col min="12802" max="12802" width="11.5703125" style="144" customWidth="1"/>
    <col min="12803" max="12803" width="40.42578125" style="144" customWidth="1"/>
    <col min="12804" max="12804" width="5.5703125" style="144" customWidth="1"/>
    <col min="12805" max="12805" width="8.5703125" style="144" customWidth="1"/>
    <col min="12806" max="12806" width="9.85546875" style="144" customWidth="1"/>
    <col min="12807" max="12807" width="13.85546875" style="144" customWidth="1"/>
    <col min="12808" max="12808" width="3.28515625" style="144" customWidth="1"/>
    <col min="12809" max="12809" width="12.140625" style="144" customWidth="1"/>
    <col min="12810" max="12811" width="9.140625" style="144"/>
    <col min="12812" max="12812" width="75.42578125" style="144" customWidth="1"/>
    <col min="12813" max="12813" width="45.28515625" style="144" customWidth="1"/>
    <col min="12814" max="12814" width="75.42578125" style="144" customWidth="1"/>
    <col min="12815" max="12815" width="45.28515625" style="144" customWidth="1"/>
    <col min="12816" max="13056" width="9.140625" style="144"/>
    <col min="13057" max="13057" width="4.42578125" style="144" customWidth="1"/>
    <col min="13058" max="13058" width="11.5703125" style="144" customWidth="1"/>
    <col min="13059" max="13059" width="40.42578125" style="144" customWidth="1"/>
    <col min="13060" max="13060" width="5.5703125" style="144" customWidth="1"/>
    <col min="13061" max="13061" width="8.5703125" style="144" customWidth="1"/>
    <col min="13062" max="13062" width="9.85546875" style="144" customWidth="1"/>
    <col min="13063" max="13063" width="13.85546875" style="144" customWidth="1"/>
    <col min="13064" max="13064" width="3.28515625" style="144" customWidth="1"/>
    <col min="13065" max="13065" width="12.140625" style="144" customWidth="1"/>
    <col min="13066" max="13067" width="9.140625" style="144"/>
    <col min="13068" max="13068" width="75.42578125" style="144" customWidth="1"/>
    <col min="13069" max="13069" width="45.28515625" style="144" customWidth="1"/>
    <col min="13070" max="13070" width="75.42578125" style="144" customWidth="1"/>
    <col min="13071" max="13071" width="45.28515625" style="144" customWidth="1"/>
    <col min="13072" max="13312" width="9.140625" style="144"/>
    <col min="13313" max="13313" width="4.42578125" style="144" customWidth="1"/>
    <col min="13314" max="13314" width="11.5703125" style="144" customWidth="1"/>
    <col min="13315" max="13315" width="40.42578125" style="144" customWidth="1"/>
    <col min="13316" max="13316" width="5.5703125" style="144" customWidth="1"/>
    <col min="13317" max="13317" width="8.5703125" style="144" customWidth="1"/>
    <col min="13318" max="13318" width="9.85546875" style="144" customWidth="1"/>
    <col min="13319" max="13319" width="13.85546875" style="144" customWidth="1"/>
    <col min="13320" max="13320" width="3.28515625" style="144" customWidth="1"/>
    <col min="13321" max="13321" width="12.140625" style="144" customWidth="1"/>
    <col min="13322" max="13323" width="9.140625" style="144"/>
    <col min="13324" max="13324" width="75.42578125" style="144" customWidth="1"/>
    <col min="13325" max="13325" width="45.28515625" style="144" customWidth="1"/>
    <col min="13326" max="13326" width="75.42578125" style="144" customWidth="1"/>
    <col min="13327" max="13327" width="45.28515625" style="144" customWidth="1"/>
    <col min="13328" max="13568" width="9.140625" style="144"/>
    <col min="13569" max="13569" width="4.42578125" style="144" customWidth="1"/>
    <col min="13570" max="13570" width="11.5703125" style="144" customWidth="1"/>
    <col min="13571" max="13571" width="40.42578125" style="144" customWidth="1"/>
    <col min="13572" max="13572" width="5.5703125" style="144" customWidth="1"/>
    <col min="13573" max="13573" width="8.5703125" style="144" customWidth="1"/>
    <col min="13574" max="13574" width="9.85546875" style="144" customWidth="1"/>
    <col min="13575" max="13575" width="13.85546875" style="144" customWidth="1"/>
    <col min="13576" max="13576" width="3.28515625" style="144" customWidth="1"/>
    <col min="13577" max="13577" width="12.140625" style="144" customWidth="1"/>
    <col min="13578" max="13579" width="9.140625" style="144"/>
    <col min="13580" max="13580" width="75.42578125" style="144" customWidth="1"/>
    <col min="13581" max="13581" width="45.28515625" style="144" customWidth="1"/>
    <col min="13582" max="13582" width="75.42578125" style="144" customWidth="1"/>
    <col min="13583" max="13583" width="45.28515625" style="144" customWidth="1"/>
    <col min="13584" max="13824" width="9.140625" style="144"/>
    <col min="13825" max="13825" width="4.42578125" style="144" customWidth="1"/>
    <col min="13826" max="13826" width="11.5703125" style="144" customWidth="1"/>
    <col min="13827" max="13827" width="40.42578125" style="144" customWidth="1"/>
    <col min="13828" max="13828" width="5.5703125" style="144" customWidth="1"/>
    <col min="13829" max="13829" width="8.5703125" style="144" customWidth="1"/>
    <col min="13830" max="13830" width="9.85546875" style="144" customWidth="1"/>
    <col min="13831" max="13831" width="13.85546875" style="144" customWidth="1"/>
    <col min="13832" max="13832" width="3.28515625" style="144" customWidth="1"/>
    <col min="13833" max="13833" width="12.140625" style="144" customWidth="1"/>
    <col min="13834" max="13835" width="9.140625" style="144"/>
    <col min="13836" max="13836" width="75.42578125" style="144" customWidth="1"/>
    <col min="13837" max="13837" width="45.28515625" style="144" customWidth="1"/>
    <col min="13838" max="13838" width="75.42578125" style="144" customWidth="1"/>
    <col min="13839" max="13839" width="45.28515625" style="144" customWidth="1"/>
    <col min="13840" max="14080" width="9.140625" style="144"/>
    <col min="14081" max="14081" width="4.42578125" style="144" customWidth="1"/>
    <col min="14082" max="14082" width="11.5703125" style="144" customWidth="1"/>
    <col min="14083" max="14083" width="40.42578125" style="144" customWidth="1"/>
    <col min="14084" max="14084" width="5.5703125" style="144" customWidth="1"/>
    <col min="14085" max="14085" width="8.5703125" style="144" customWidth="1"/>
    <col min="14086" max="14086" width="9.85546875" style="144" customWidth="1"/>
    <col min="14087" max="14087" width="13.85546875" style="144" customWidth="1"/>
    <col min="14088" max="14088" width="3.28515625" style="144" customWidth="1"/>
    <col min="14089" max="14089" width="12.140625" style="144" customWidth="1"/>
    <col min="14090" max="14091" width="9.140625" style="144"/>
    <col min="14092" max="14092" width="75.42578125" style="144" customWidth="1"/>
    <col min="14093" max="14093" width="45.28515625" style="144" customWidth="1"/>
    <col min="14094" max="14094" width="75.42578125" style="144" customWidth="1"/>
    <col min="14095" max="14095" width="45.28515625" style="144" customWidth="1"/>
    <col min="14096" max="14336" width="9.140625" style="144"/>
    <col min="14337" max="14337" width="4.42578125" style="144" customWidth="1"/>
    <col min="14338" max="14338" width="11.5703125" style="144" customWidth="1"/>
    <col min="14339" max="14339" width="40.42578125" style="144" customWidth="1"/>
    <col min="14340" max="14340" width="5.5703125" style="144" customWidth="1"/>
    <col min="14341" max="14341" width="8.5703125" style="144" customWidth="1"/>
    <col min="14342" max="14342" width="9.85546875" style="144" customWidth="1"/>
    <col min="14343" max="14343" width="13.85546875" style="144" customWidth="1"/>
    <col min="14344" max="14344" width="3.28515625" style="144" customWidth="1"/>
    <col min="14345" max="14345" width="12.140625" style="144" customWidth="1"/>
    <col min="14346" max="14347" width="9.140625" style="144"/>
    <col min="14348" max="14348" width="75.42578125" style="144" customWidth="1"/>
    <col min="14349" max="14349" width="45.28515625" style="144" customWidth="1"/>
    <col min="14350" max="14350" width="75.42578125" style="144" customWidth="1"/>
    <col min="14351" max="14351" width="45.28515625" style="144" customWidth="1"/>
    <col min="14352" max="14592" width="9.140625" style="144"/>
    <col min="14593" max="14593" width="4.42578125" style="144" customWidth="1"/>
    <col min="14594" max="14594" width="11.5703125" style="144" customWidth="1"/>
    <col min="14595" max="14595" width="40.42578125" style="144" customWidth="1"/>
    <col min="14596" max="14596" width="5.5703125" style="144" customWidth="1"/>
    <col min="14597" max="14597" width="8.5703125" style="144" customWidth="1"/>
    <col min="14598" max="14598" width="9.85546875" style="144" customWidth="1"/>
    <col min="14599" max="14599" width="13.85546875" style="144" customWidth="1"/>
    <col min="14600" max="14600" width="3.28515625" style="144" customWidth="1"/>
    <col min="14601" max="14601" width="12.140625" style="144" customWidth="1"/>
    <col min="14602" max="14603" width="9.140625" style="144"/>
    <col min="14604" max="14604" width="75.42578125" style="144" customWidth="1"/>
    <col min="14605" max="14605" width="45.28515625" style="144" customWidth="1"/>
    <col min="14606" max="14606" width="75.42578125" style="144" customWidth="1"/>
    <col min="14607" max="14607" width="45.28515625" style="144" customWidth="1"/>
    <col min="14608" max="14848" width="9.140625" style="144"/>
    <col min="14849" max="14849" width="4.42578125" style="144" customWidth="1"/>
    <col min="14850" max="14850" width="11.5703125" style="144" customWidth="1"/>
    <col min="14851" max="14851" width="40.42578125" style="144" customWidth="1"/>
    <col min="14852" max="14852" width="5.5703125" style="144" customWidth="1"/>
    <col min="14853" max="14853" width="8.5703125" style="144" customWidth="1"/>
    <col min="14854" max="14854" width="9.85546875" style="144" customWidth="1"/>
    <col min="14855" max="14855" width="13.85546875" style="144" customWidth="1"/>
    <col min="14856" max="14856" width="3.28515625" style="144" customWidth="1"/>
    <col min="14857" max="14857" width="12.140625" style="144" customWidth="1"/>
    <col min="14858" max="14859" width="9.140625" style="144"/>
    <col min="14860" max="14860" width="75.42578125" style="144" customWidth="1"/>
    <col min="14861" max="14861" width="45.28515625" style="144" customWidth="1"/>
    <col min="14862" max="14862" width="75.42578125" style="144" customWidth="1"/>
    <col min="14863" max="14863" width="45.28515625" style="144" customWidth="1"/>
    <col min="14864" max="15104" width="9.140625" style="144"/>
    <col min="15105" max="15105" width="4.42578125" style="144" customWidth="1"/>
    <col min="15106" max="15106" width="11.5703125" style="144" customWidth="1"/>
    <col min="15107" max="15107" width="40.42578125" style="144" customWidth="1"/>
    <col min="15108" max="15108" width="5.5703125" style="144" customWidth="1"/>
    <col min="15109" max="15109" width="8.5703125" style="144" customWidth="1"/>
    <col min="15110" max="15110" width="9.85546875" style="144" customWidth="1"/>
    <col min="15111" max="15111" width="13.85546875" style="144" customWidth="1"/>
    <col min="15112" max="15112" width="3.28515625" style="144" customWidth="1"/>
    <col min="15113" max="15113" width="12.140625" style="144" customWidth="1"/>
    <col min="15114" max="15115" width="9.140625" style="144"/>
    <col min="15116" max="15116" width="75.42578125" style="144" customWidth="1"/>
    <col min="15117" max="15117" width="45.28515625" style="144" customWidth="1"/>
    <col min="15118" max="15118" width="75.42578125" style="144" customWidth="1"/>
    <col min="15119" max="15119" width="45.28515625" style="144" customWidth="1"/>
    <col min="15120" max="15360" width="9.140625" style="144"/>
    <col min="15361" max="15361" width="4.42578125" style="144" customWidth="1"/>
    <col min="15362" max="15362" width="11.5703125" style="144" customWidth="1"/>
    <col min="15363" max="15363" width="40.42578125" style="144" customWidth="1"/>
    <col min="15364" max="15364" width="5.5703125" style="144" customWidth="1"/>
    <col min="15365" max="15365" width="8.5703125" style="144" customWidth="1"/>
    <col min="15366" max="15366" width="9.85546875" style="144" customWidth="1"/>
    <col min="15367" max="15367" width="13.85546875" style="144" customWidth="1"/>
    <col min="15368" max="15368" width="3.28515625" style="144" customWidth="1"/>
    <col min="15369" max="15369" width="12.140625" style="144" customWidth="1"/>
    <col min="15370" max="15371" width="9.140625" style="144"/>
    <col min="15372" max="15372" width="75.42578125" style="144" customWidth="1"/>
    <col min="15373" max="15373" width="45.28515625" style="144" customWidth="1"/>
    <col min="15374" max="15374" width="75.42578125" style="144" customWidth="1"/>
    <col min="15375" max="15375" width="45.28515625" style="144" customWidth="1"/>
    <col min="15376" max="15616" width="9.140625" style="144"/>
    <col min="15617" max="15617" width="4.42578125" style="144" customWidth="1"/>
    <col min="15618" max="15618" width="11.5703125" style="144" customWidth="1"/>
    <col min="15619" max="15619" width="40.42578125" style="144" customWidth="1"/>
    <col min="15620" max="15620" width="5.5703125" style="144" customWidth="1"/>
    <col min="15621" max="15621" width="8.5703125" style="144" customWidth="1"/>
    <col min="15622" max="15622" width="9.85546875" style="144" customWidth="1"/>
    <col min="15623" max="15623" width="13.85546875" style="144" customWidth="1"/>
    <col min="15624" max="15624" width="3.28515625" style="144" customWidth="1"/>
    <col min="15625" max="15625" width="12.140625" style="144" customWidth="1"/>
    <col min="15626" max="15627" width="9.140625" style="144"/>
    <col min="15628" max="15628" width="75.42578125" style="144" customWidth="1"/>
    <col min="15629" max="15629" width="45.28515625" style="144" customWidth="1"/>
    <col min="15630" max="15630" width="75.42578125" style="144" customWidth="1"/>
    <col min="15631" max="15631" width="45.28515625" style="144" customWidth="1"/>
    <col min="15632" max="15872" width="9.140625" style="144"/>
    <col min="15873" max="15873" width="4.42578125" style="144" customWidth="1"/>
    <col min="15874" max="15874" width="11.5703125" style="144" customWidth="1"/>
    <col min="15875" max="15875" width="40.42578125" style="144" customWidth="1"/>
    <col min="15876" max="15876" width="5.5703125" style="144" customWidth="1"/>
    <col min="15877" max="15877" width="8.5703125" style="144" customWidth="1"/>
    <col min="15878" max="15878" width="9.85546875" style="144" customWidth="1"/>
    <col min="15879" max="15879" width="13.85546875" style="144" customWidth="1"/>
    <col min="15880" max="15880" width="3.28515625" style="144" customWidth="1"/>
    <col min="15881" max="15881" width="12.140625" style="144" customWidth="1"/>
    <col min="15882" max="15883" width="9.140625" style="144"/>
    <col min="15884" max="15884" width="75.42578125" style="144" customWidth="1"/>
    <col min="15885" max="15885" width="45.28515625" style="144" customWidth="1"/>
    <col min="15886" max="15886" width="75.42578125" style="144" customWidth="1"/>
    <col min="15887" max="15887" width="45.28515625" style="144" customWidth="1"/>
    <col min="15888" max="16128" width="9.140625" style="144"/>
    <col min="16129" max="16129" width="4.42578125" style="144" customWidth="1"/>
    <col min="16130" max="16130" width="11.5703125" style="144" customWidth="1"/>
    <col min="16131" max="16131" width="40.42578125" style="144" customWidth="1"/>
    <col min="16132" max="16132" width="5.5703125" style="144" customWidth="1"/>
    <col min="16133" max="16133" width="8.5703125" style="144" customWidth="1"/>
    <col min="16134" max="16134" width="9.85546875" style="144" customWidth="1"/>
    <col min="16135" max="16135" width="13.85546875" style="144" customWidth="1"/>
    <col min="16136" max="16136" width="3.28515625" style="144" customWidth="1"/>
    <col min="16137" max="16137" width="12.140625" style="144" customWidth="1"/>
    <col min="16138" max="16139" width="9.140625" style="144"/>
    <col min="16140" max="16140" width="75.42578125" style="144" customWidth="1"/>
    <col min="16141" max="16141" width="45.28515625" style="144" customWidth="1"/>
    <col min="16142" max="16142" width="75.42578125" style="144" customWidth="1"/>
    <col min="16143" max="16143" width="45.28515625" style="144" customWidth="1"/>
    <col min="16144" max="16384" width="9.140625" style="144"/>
  </cols>
  <sheetData>
    <row r="1" spans="1:104" ht="15.75" x14ac:dyDescent="0.25">
      <c r="A1" s="235" t="s">
        <v>64</v>
      </c>
      <c r="B1" s="235"/>
      <c r="C1" s="235"/>
      <c r="D1" s="235"/>
      <c r="E1" s="235"/>
      <c r="F1" s="235"/>
      <c r="G1" s="235"/>
    </row>
    <row r="2" spans="1:104" ht="14.25" customHeight="1" thickBot="1" x14ac:dyDescent="0.25">
      <c r="B2" s="145"/>
      <c r="C2" s="146"/>
      <c r="D2" s="146"/>
      <c r="E2" s="147"/>
      <c r="F2" s="146"/>
      <c r="G2" s="146"/>
    </row>
    <row r="3" spans="1:104" ht="13.5" thickTop="1" x14ac:dyDescent="0.2">
      <c r="A3" s="220" t="s">
        <v>48</v>
      </c>
      <c r="B3" s="221"/>
      <c r="C3" s="95" t="str">
        <f>CONCATENATE(cislostavby," ",nazevstavby)</f>
        <v>01 Otrokovice - Freetime zóna Trávníky - parkour</v>
      </c>
      <c r="D3" s="96"/>
      <c r="E3" s="148" t="s">
        <v>65</v>
      </c>
      <c r="F3" s="149">
        <f>Rekapitulace!H1</f>
        <v>1</v>
      </c>
      <c r="G3" s="150"/>
    </row>
    <row r="4" spans="1:104" ht="13.5" thickBot="1" x14ac:dyDescent="0.25">
      <c r="A4" s="236" t="s">
        <v>50</v>
      </c>
      <c r="B4" s="223"/>
      <c r="C4" s="101" t="str">
        <f>CONCATENATE(cisloobjektu," ",nazevobjektu)</f>
        <v>SO 01 Zpevněné plochy</v>
      </c>
      <c r="D4" s="102"/>
      <c r="E4" s="237" t="str">
        <f>Rekapitulace!G2</f>
        <v>Zpevněné plochy</v>
      </c>
      <c r="F4" s="238"/>
      <c r="G4" s="239"/>
    </row>
    <row r="5" spans="1:104" ht="13.5" thickTop="1" x14ac:dyDescent="0.2">
      <c r="A5" s="151"/>
      <c r="G5" s="153"/>
    </row>
    <row r="6" spans="1:104" x14ac:dyDescent="0.2">
      <c r="A6" s="154" t="s">
        <v>66</v>
      </c>
      <c r="B6" s="155" t="s">
        <v>67</v>
      </c>
      <c r="C6" s="155" t="s">
        <v>68</v>
      </c>
      <c r="D6" s="155" t="s">
        <v>69</v>
      </c>
      <c r="E6" s="156" t="s">
        <v>70</v>
      </c>
      <c r="F6" s="155" t="s">
        <v>71</v>
      </c>
      <c r="G6" s="157" t="s">
        <v>72</v>
      </c>
      <c r="H6" s="158" t="s">
        <v>73</v>
      </c>
      <c r="I6" s="159" t="s">
        <v>74</v>
      </c>
    </row>
    <row r="7" spans="1:104" x14ac:dyDescent="0.2">
      <c r="A7" s="160" t="s">
        <v>75</v>
      </c>
      <c r="B7" s="161" t="s">
        <v>81</v>
      </c>
      <c r="C7" s="162" t="s">
        <v>77</v>
      </c>
      <c r="D7" s="163"/>
      <c r="E7" s="164"/>
      <c r="F7" s="164"/>
      <c r="G7" s="165"/>
      <c r="H7" s="166" t="s">
        <v>5</v>
      </c>
      <c r="I7" s="167" t="s">
        <v>5</v>
      </c>
      <c r="J7" s="168"/>
      <c r="K7" s="168"/>
      <c r="Q7" s="169">
        <v>1</v>
      </c>
    </row>
    <row r="8" spans="1:104" x14ac:dyDescent="0.2">
      <c r="A8" s="170">
        <v>1</v>
      </c>
      <c r="B8" s="171" t="s">
        <v>82</v>
      </c>
      <c r="C8" s="172" t="s">
        <v>83</v>
      </c>
      <c r="D8" s="173" t="s">
        <v>84</v>
      </c>
      <c r="E8" s="174">
        <v>1</v>
      </c>
      <c r="F8" s="174"/>
      <c r="G8" s="175">
        <f>E8*F8</f>
        <v>0</v>
      </c>
      <c r="H8" s="176">
        <v>19</v>
      </c>
      <c r="I8" s="175">
        <f>(H8+100)*G8/100</f>
        <v>0</v>
      </c>
      <c r="Q8" s="169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Z8" s="144">
        <v>0</v>
      </c>
    </row>
    <row r="9" spans="1:104" x14ac:dyDescent="0.2">
      <c r="A9" s="170">
        <v>2</v>
      </c>
      <c r="B9" s="171" t="s">
        <v>85</v>
      </c>
      <c r="C9" s="172" t="s">
        <v>86</v>
      </c>
      <c r="D9" s="173" t="s">
        <v>84</v>
      </c>
      <c r="E9" s="174">
        <v>1</v>
      </c>
      <c r="F9" s="174"/>
      <c r="G9" s="175">
        <f>E9*F9</f>
        <v>0</v>
      </c>
      <c r="H9" s="176">
        <v>19</v>
      </c>
      <c r="I9" s="175">
        <f>(H9+100)*G9/100</f>
        <v>0</v>
      </c>
      <c r="Q9" s="169">
        <v>2</v>
      </c>
      <c r="AA9" s="144">
        <v>1</v>
      </c>
      <c r="AB9" s="144">
        <v>1</v>
      </c>
      <c r="AC9" s="144">
        <v>1</v>
      </c>
      <c r="BB9" s="144">
        <v>1</v>
      </c>
      <c r="BC9" s="144">
        <f>IF(BB9=1,G9,0)</f>
        <v>0</v>
      </c>
      <c r="BD9" s="144">
        <f>IF(BB9=2,G9,0)</f>
        <v>0</v>
      </c>
      <c r="BE9" s="144">
        <f>IF(BB9=3,G9,0)</f>
        <v>0</v>
      </c>
      <c r="BF9" s="144">
        <f>IF(BB9=4,G9,0)</f>
        <v>0</v>
      </c>
      <c r="BG9" s="144">
        <f>IF(BB9=5,G9,0)</f>
        <v>0</v>
      </c>
      <c r="CZ9" s="144">
        <v>0</v>
      </c>
    </row>
    <row r="10" spans="1:104" ht="22.5" x14ac:dyDescent="0.2">
      <c r="A10" s="170">
        <v>3</v>
      </c>
      <c r="B10" s="171" t="s">
        <v>87</v>
      </c>
      <c r="C10" s="172" t="s">
        <v>88</v>
      </c>
      <c r="D10" s="173" t="s">
        <v>84</v>
      </c>
      <c r="E10" s="174">
        <v>1</v>
      </c>
      <c r="F10" s="174"/>
      <c r="G10" s="175">
        <f>E10*F10</f>
        <v>0</v>
      </c>
      <c r="H10" s="176">
        <v>19</v>
      </c>
      <c r="I10" s="175">
        <f>(H10+100)*G10/100</f>
        <v>0</v>
      </c>
      <c r="Q10" s="169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Z10" s="144">
        <v>0</v>
      </c>
    </row>
    <row r="11" spans="1:104" x14ac:dyDescent="0.2">
      <c r="A11" s="170">
        <v>4</v>
      </c>
      <c r="B11" s="171" t="s">
        <v>89</v>
      </c>
      <c r="C11" s="172" t="s">
        <v>90</v>
      </c>
      <c r="D11" s="173" t="s">
        <v>84</v>
      </c>
      <c r="E11" s="174">
        <v>1</v>
      </c>
      <c r="F11" s="174"/>
      <c r="G11" s="175">
        <f>E11*F11</f>
        <v>0</v>
      </c>
      <c r="H11" s="176">
        <v>19</v>
      </c>
      <c r="I11" s="175">
        <f>(H11+100)*G11/100</f>
        <v>0</v>
      </c>
      <c r="Q11" s="169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Z11" s="144">
        <v>0</v>
      </c>
    </row>
    <row r="12" spans="1:104" ht="45" x14ac:dyDescent="0.2">
      <c r="A12" s="177"/>
      <c r="B12" s="178"/>
      <c r="C12" s="232" t="s">
        <v>91</v>
      </c>
      <c r="D12" s="233"/>
      <c r="E12" s="233"/>
      <c r="F12" s="233"/>
      <c r="G12" s="234"/>
      <c r="H12" s="179"/>
      <c r="I12" s="180"/>
      <c r="L12" s="181" t="s">
        <v>91</v>
      </c>
      <c r="N12" s="181"/>
      <c r="Q12" s="169">
        <v>3</v>
      </c>
    </row>
    <row r="13" spans="1:104" x14ac:dyDescent="0.2">
      <c r="A13" s="187"/>
      <c r="B13" s="188" t="s">
        <v>78</v>
      </c>
      <c r="C13" s="189" t="str">
        <f>CONCATENATE(B7," ",C7)</f>
        <v>005 1 Zemní práce</v>
      </c>
      <c r="D13" s="190"/>
      <c r="E13" s="191"/>
      <c r="F13" s="192"/>
      <c r="G13" s="193">
        <f>SUM(G7:G12)</f>
        <v>0</v>
      </c>
      <c r="H13" s="194"/>
      <c r="I13" s="195">
        <f>SUM(I7:I12)</f>
        <v>0</v>
      </c>
      <c r="Q13" s="169">
        <v>4</v>
      </c>
      <c r="BC13" s="196">
        <f>SUM(BC7:BC12)</f>
        <v>0</v>
      </c>
      <c r="BD13" s="196">
        <f>SUM(BD7:BD12)</f>
        <v>0</v>
      </c>
      <c r="BE13" s="196">
        <f>SUM(BE7:BE12)</f>
        <v>0</v>
      </c>
      <c r="BF13" s="196">
        <f>SUM(BF7:BF12)</f>
        <v>0</v>
      </c>
      <c r="BG13" s="196">
        <f>SUM(BG7:BG12)</f>
        <v>0</v>
      </c>
    </row>
    <row r="14" spans="1:104" x14ac:dyDescent="0.2">
      <c r="A14" s="160" t="s">
        <v>75</v>
      </c>
      <c r="B14" s="161" t="s">
        <v>76</v>
      </c>
      <c r="C14" s="162" t="s">
        <v>77</v>
      </c>
      <c r="D14" s="163"/>
      <c r="E14" s="164"/>
      <c r="F14" s="164"/>
      <c r="G14" s="165"/>
      <c r="H14" s="166" t="s">
        <v>5</v>
      </c>
      <c r="I14" s="167" t="s">
        <v>5</v>
      </c>
      <c r="J14" s="168"/>
      <c r="K14" s="168"/>
      <c r="Q14" s="169">
        <v>1</v>
      </c>
    </row>
    <row r="15" spans="1:104" x14ac:dyDescent="0.2">
      <c r="A15" s="170">
        <v>5</v>
      </c>
      <c r="B15" s="171" t="s">
        <v>92</v>
      </c>
      <c r="C15" s="172" t="s">
        <v>93</v>
      </c>
      <c r="D15" s="173" t="s">
        <v>94</v>
      </c>
      <c r="E15" s="174">
        <v>59.085000000000001</v>
      </c>
      <c r="F15" s="174"/>
      <c r="G15" s="175">
        <f>E15*F15</f>
        <v>0</v>
      </c>
      <c r="H15" s="176">
        <v>19</v>
      </c>
      <c r="I15" s="175">
        <f>(H15+100)*G15/100</f>
        <v>0</v>
      </c>
      <c r="Q15" s="169">
        <v>2</v>
      </c>
      <c r="AA15" s="144">
        <v>1</v>
      </c>
      <c r="AB15" s="144">
        <v>1</v>
      </c>
      <c r="AC15" s="144">
        <v>1</v>
      </c>
      <c r="BB15" s="144">
        <v>1</v>
      </c>
      <c r="BC15" s="144">
        <f>IF(BB15=1,G15,0)</f>
        <v>0</v>
      </c>
      <c r="BD15" s="144">
        <f>IF(BB15=2,G15,0)</f>
        <v>0</v>
      </c>
      <c r="BE15" s="144">
        <f>IF(BB15=3,G15,0)</f>
        <v>0</v>
      </c>
      <c r="BF15" s="144">
        <f>IF(BB15=4,G15,0)</f>
        <v>0</v>
      </c>
      <c r="BG15" s="144">
        <f>IF(BB15=5,G15,0)</f>
        <v>0</v>
      </c>
      <c r="CZ15" s="144">
        <v>0</v>
      </c>
    </row>
    <row r="16" spans="1:104" x14ac:dyDescent="0.2">
      <c r="A16" s="177"/>
      <c r="B16" s="178"/>
      <c r="C16" s="231" t="s">
        <v>95</v>
      </c>
      <c r="D16" s="230"/>
      <c r="E16" s="182">
        <v>52.784999999999997</v>
      </c>
      <c r="F16" s="183"/>
      <c r="G16" s="184"/>
      <c r="H16" s="185"/>
      <c r="I16" s="186"/>
      <c r="M16" s="181" t="s">
        <v>95</v>
      </c>
      <c r="O16" s="181"/>
      <c r="Q16" s="169"/>
    </row>
    <row r="17" spans="1:104" x14ac:dyDescent="0.2">
      <c r="A17" s="177"/>
      <c r="B17" s="178"/>
      <c r="C17" s="231" t="s">
        <v>96</v>
      </c>
      <c r="D17" s="230"/>
      <c r="E17" s="182">
        <v>6.3</v>
      </c>
      <c r="F17" s="183"/>
      <c r="G17" s="184"/>
      <c r="H17" s="185"/>
      <c r="I17" s="186"/>
      <c r="M17" s="181" t="s">
        <v>96</v>
      </c>
      <c r="O17" s="181"/>
      <c r="Q17" s="169"/>
    </row>
    <row r="18" spans="1:104" x14ac:dyDescent="0.2">
      <c r="A18" s="170">
        <v>6</v>
      </c>
      <c r="B18" s="171" t="s">
        <v>97</v>
      </c>
      <c r="C18" s="172" t="s">
        <v>98</v>
      </c>
      <c r="D18" s="173" t="s">
        <v>94</v>
      </c>
      <c r="E18" s="174">
        <v>59.085000000000001</v>
      </c>
      <c r="F18" s="174"/>
      <c r="G18" s="175">
        <f>E18*F18</f>
        <v>0</v>
      </c>
      <c r="H18" s="176">
        <v>19</v>
      </c>
      <c r="I18" s="175">
        <f>(H18+100)*G18/100</f>
        <v>0</v>
      </c>
      <c r="Q18" s="169">
        <v>2</v>
      </c>
      <c r="AA18" s="144">
        <v>1</v>
      </c>
      <c r="AB18" s="144">
        <v>1</v>
      </c>
      <c r="AC18" s="144">
        <v>1</v>
      </c>
      <c r="BB18" s="144">
        <v>1</v>
      </c>
      <c r="BC18" s="144">
        <f>IF(BB18=1,G18,0)</f>
        <v>0</v>
      </c>
      <c r="BD18" s="144">
        <f>IF(BB18=2,G18,0)</f>
        <v>0</v>
      </c>
      <c r="BE18" s="144">
        <f>IF(BB18=3,G18,0)</f>
        <v>0</v>
      </c>
      <c r="BF18" s="144">
        <f>IF(BB18=4,G18,0)</f>
        <v>0</v>
      </c>
      <c r="BG18" s="144">
        <f>IF(BB18=5,G18,0)</f>
        <v>0</v>
      </c>
      <c r="CZ18" s="144">
        <v>0</v>
      </c>
    </row>
    <row r="19" spans="1:104" x14ac:dyDescent="0.2">
      <c r="A19" s="170">
        <v>7</v>
      </c>
      <c r="B19" s="171" t="s">
        <v>99</v>
      </c>
      <c r="C19" s="172" t="s">
        <v>100</v>
      </c>
      <c r="D19" s="173" t="s">
        <v>94</v>
      </c>
      <c r="E19" s="174">
        <v>59.085000000000001</v>
      </c>
      <c r="F19" s="174"/>
      <c r="G19" s="175">
        <f>E19*F19</f>
        <v>0</v>
      </c>
      <c r="H19" s="176">
        <v>19</v>
      </c>
      <c r="I19" s="175">
        <f>(H19+100)*G19/100</f>
        <v>0</v>
      </c>
      <c r="Q19" s="169">
        <v>2</v>
      </c>
      <c r="AA19" s="144">
        <v>1</v>
      </c>
      <c r="AB19" s="144">
        <v>1</v>
      </c>
      <c r="AC19" s="144">
        <v>1</v>
      </c>
      <c r="BB19" s="144">
        <v>1</v>
      </c>
      <c r="BC19" s="144">
        <f>IF(BB19=1,G19,0)</f>
        <v>0</v>
      </c>
      <c r="BD19" s="144">
        <f>IF(BB19=2,G19,0)</f>
        <v>0</v>
      </c>
      <c r="BE19" s="144">
        <f>IF(BB19=3,G19,0)</f>
        <v>0</v>
      </c>
      <c r="BF19" s="144">
        <f>IF(BB19=4,G19,0)</f>
        <v>0</v>
      </c>
      <c r="BG19" s="144">
        <f>IF(BB19=5,G19,0)</f>
        <v>0</v>
      </c>
      <c r="CZ19" s="144">
        <v>0</v>
      </c>
    </row>
    <row r="20" spans="1:104" x14ac:dyDescent="0.2">
      <c r="A20" s="177"/>
      <c r="B20" s="178"/>
      <c r="C20" s="231" t="s">
        <v>101</v>
      </c>
      <c r="D20" s="230"/>
      <c r="E20" s="182">
        <v>59.085000000000001</v>
      </c>
      <c r="F20" s="183"/>
      <c r="G20" s="184"/>
      <c r="H20" s="185"/>
      <c r="I20" s="186"/>
      <c r="M20" s="181" t="s">
        <v>101</v>
      </c>
      <c r="O20" s="181"/>
      <c r="Q20" s="169"/>
    </row>
    <row r="21" spans="1:104" x14ac:dyDescent="0.2">
      <c r="A21" s="170">
        <v>8</v>
      </c>
      <c r="B21" s="171" t="s">
        <v>102</v>
      </c>
      <c r="C21" s="172" t="s">
        <v>103</v>
      </c>
      <c r="D21" s="173" t="s">
        <v>94</v>
      </c>
      <c r="E21" s="174">
        <v>3.15</v>
      </c>
      <c r="F21" s="174"/>
      <c r="G21" s="175">
        <f>E21*F21</f>
        <v>0</v>
      </c>
      <c r="H21" s="176">
        <v>19</v>
      </c>
      <c r="I21" s="175">
        <f>(H21+100)*G21/100</f>
        <v>0</v>
      </c>
      <c r="Q21" s="169">
        <v>2</v>
      </c>
      <c r="AA21" s="144">
        <v>1</v>
      </c>
      <c r="AB21" s="144">
        <v>1</v>
      </c>
      <c r="AC21" s="144">
        <v>1</v>
      </c>
      <c r="BB21" s="144">
        <v>1</v>
      </c>
      <c r="BC21" s="144">
        <f>IF(BB21=1,G21,0)</f>
        <v>0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Z21" s="144">
        <v>0</v>
      </c>
    </row>
    <row r="22" spans="1:104" x14ac:dyDescent="0.2">
      <c r="A22" s="177"/>
      <c r="B22" s="178"/>
      <c r="C22" s="231" t="s">
        <v>104</v>
      </c>
      <c r="D22" s="230"/>
      <c r="E22" s="182">
        <v>3.15</v>
      </c>
      <c r="F22" s="183"/>
      <c r="G22" s="184"/>
      <c r="H22" s="185"/>
      <c r="I22" s="186"/>
      <c r="M22" s="181" t="s">
        <v>104</v>
      </c>
      <c r="O22" s="181"/>
      <c r="Q22" s="169"/>
    </row>
    <row r="23" spans="1:104" x14ac:dyDescent="0.2">
      <c r="A23" s="170">
        <v>9</v>
      </c>
      <c r="B23" s="171" t="s">
        <v>105</v>
      </c>
      <c r="C23" s="172" t="s">
        <v>106</v>
      </c>
      <c r="D23" s="173" t="s">
        <v>107</v>
      </c>
      <c r="E23" s="174">
        <v>196.53800000000001</v>
      </c>
      <c r="F23" s="174"/>
      <c r="G23" s="175">
        <f>E23*F23</f>
        <v>0</v>
      </c>
      <c r="H23" s="176">
        <v>19</v>
      </c>
      <c r="I23" s="175">
        <f>(H23+100)*G23/100</f>
        <v>0</v>
      </c>
      <c r="Q23" s="169">
        <v>2</v>
      </c>
      <c r="AA23" s="144">
        <v>1</v>
      </c>
      <c r="AB23" s="144">
        <v>1</v>
      </c>
      <c r="AC23" s="144">
        <v>1</v>
      </c>
      <c r="BB23" s="144">
        <v>1</v>
      </c>
      <c r="BC23" s="144">
        <f>IF(BB23=1,G23,0)</f>
        <v>0</v>
      </c>
      <c r="BD23" s="144">
        <f>IF(BB23=2,G23,0)</f>
        <v>0</v>
      </c>
      <c r="BE23" s="144">
        <f>IF(BB23=3,G23,0)</f>
        <v>0</v>
      </c>
      <c r="BF23" s="144">
        <f>IF(BB23=4,G23,0)</f>
        <v>0</v>
      </c>
      <c r="BG23" s="144">
        <f>IF(BB23=5,G23,0)</f>
        <v>0</v>
      </c>
      <c r="CZ23" s="144">
        <v>0</v>
      </c>
    </row>
    <row r="24" spans="1:104" x14ac:dyDescent="0.2">
      <c r="A24" s="177"/>
      <c r="B24" s="178"/>
      <c r="C24" s="229" t="s">
        <v>108</v>
      </c>
      <c r="D24" s="230"/>
      <c r="E24" s="208">
        <v>0</v>
      </c>
      <c r="F24" s="183"/>
      <c r="G24" s="184"/>
      <c r="H24" s="185"/>
      <c r="I24" s="186"/>
      <c r="M24" s="181" t="s">
        <v>108</v>
      </c>
      <c r="O24" s="181"/>
      <c r="Q24" s="169"/>
    </row>
    <row r="25" spans="1:104" x14ac:dyDescent="0.2">
      <c r="A25" s="177"/>
      <c r="B25" s="178"/>
      <c r="C25" s="229" t="s">
        <v>109</v>
      </c>
      <c r="D25" s="230"/>
      <c r="E25" s="208">
        <v>62.111400000000003</v>
      </c>
      <c r="F25" s="183"/>
      <c r="G25" s="184"/>
      <c r="H25" s="185"/>
      <c r="I25" s="186"/>
      <c r="M25" s="181" t="s">
        <v>109</v>
      </c>
      <c r="O25" s="181"/>
      <c r="Q25" s="169"/>
    </row>
    <row r="26" spans="1:104" x14ac:dyDescent="0.2">
      <c r="A26" s="177"/>
      <c r="B26" s="178"/>
      <c r="C26" s="229" t="s">
        <v>110</v>
      </c>
      <c r="D26" s="230"/>
      <c r="E26" s="208">
        <v>-3.15</v>
      </c>
      <c r="F26" s="183"/>
      <c r="G26" s="184"/>
      <c r="H26" s="185"/>
      <c r="I26" s="186"/>
      <c r="M26" s="181" t="s">
        <v>110</v>
      </c>
      <c r="O26" s="181"/>
      <c r="Q26" s="169"/>
    </row>
    <row r="27" spans="1:104" x14ac:dyDescent="0.2">
      <c r="A27" s="177"/>
      <c r="B27" s="178"/>
      <c r="C27" s="229" t="s">
        <v>111</v>
      </c>
      <c r="D27" s="230"/>
      <c r="E27" s="208">
        <v>58.961400000000005</v>
      </c>
      <c r="F27" s="183"/>
      <c r="G27" s="184"/>
      <c r="H27" s="185"/>
      <c r="I27" s="186"/>
      <c r="M27" s="181" t="s">
        <v>111</v>
      </c>
      <c r="O27" s="181"/>
      <c r="Q27" s="169"/>
    </row>
    <row r="28" spans="1:104" x14ac:dyDescent="0.2">
      <c r="A28" s="177"/>
      <c r="B28" s="178"/>
      <c r="C28" s="231" t="s">
        <v>112</v>
      </c>
      <c r="D28" s="230"/>
      <c r="E28" s="182">
        <v>196.53800000000001</v>
      </c>
      <c r="F28" s="183"/>
      <c r="G28" s="184"/>
      <c r="H28" s="185"/>
      <c r="I28" s="186"/>
      <c r="M28" s="181" t="s">
        <v>112</v>
      </c>
      <c r="O28" s="181"/>
      <c r="Q28" s="169"/>
    </row>
    <row r="29" spans="1:104" x14ac:dyDescent="0.2">
      <c r="A29" s="170">
        <v>10</v>
      </c>
      <c r="B29" s="171" t="s">
        <v>113</v>
      </c>
      <c r="C29" s="172" t="s">
        <v>114</v>
      </c>
      <c r="D29" s="173" t="s">
        <v>107</v>
      </c>
      <c r="E29" s="174">
        <v>225</v>
      </c>
      <c r="F29" s="174"/>
      <c r="G29" s="175">
        <f>E29*F29</f>
        <v>0</v>
      </c>
      <c r="H29" s="176">
        <v>19</v>
      </c>
      <c r="I29" s="175">
        <f>(H29+100)*G29/100</f>
        <v>0</v>
      </c>
      <c r="Q29" s="169">
        <v>2</v>
      </c>
      <c r="AA29" s="144">
        <v>1</v>
      </c>
      <c r="AB29" s="144">
        <v>1</v>
      </c>
      <c r="AC29" s="144">
        <v>1</v>
      </c>
      <c r="BB29" s="144">
        <v>1</v>
      </c>
      <c r="BC29" s="144">
        <f>IF(BB29=1,G29,0)</f>
        <v>0</v>
      </c>
      <c r="BD29" s="144">
        <f>IF(BB29=2,G29,0)</f>
        <v>0</v>
      </c>
      <c r="BE29" s="144">
        <f>IF(BB29=3,G29,0)</f>
        <v>0</v>
      </c>
      <c r="BF29" s="144">
        <f>IF(BB29=4,G29,0)</f>
        <v>0</v>
      </c>
      <c r="BG29" s="144">
        <f>IF(BB29=5,G29,0)</f>
        <v>0</v>
      </c>
      <c r="CZ29" s="144">
        <v>0</v>
      </c>
    </row>
    <row r="30" spans="1:104" x14ac:dyDescent="0.2">
      <c r="A30" s="177"/>
      <c r="B30" s="178"/>
      <c r="C30" s="231" t="s">
        <v>115</v>
      </c>
      <c r="D30" s="230"/>
      <c r="E30" s="182">
        <v>207</v>
      </c>
      <c r="F30" s="183"/>
      <c r="G30" s="184"/>
      <c r="H30" s="185"/>
      <c r="I30" s="186"/>
      <c r="M30" s="181" t="s">
        <v>115</v>
      </c>
      <c r="O30" s="181"/>
      <c r="Q30" s="169"/>
    </row>
    <row r="31" spans="1:104" x14ac:dyDescent="0.2">
      <c r="A31" s="177"/>
      <c r="B31" s="178"/>
      <c r="C31" s="231" t="s">
        <v>116</v>
      </c>
      <c r="D31" s="230"/>
      <c r="E31" s="182">
        <v>18</v>
      </c>
      <c r="F31" s="183"/>
      <c r="G31" s="184"/>
      <c r="H31" s="185"/>
      <c r="I31" s="186"/>
      <c r="M31" s="181" t="s">
        <v>116</v>
      </c>
      <c r="O31" s="181"/>
      <c r="Q31" s="169"/>
    </row>
    <row r="32" spans="1:104" x14ac:dyDescent="0.2">
      <c r="A32" s="187"/>
      <c r="B32" s="188" t="s">
        <v>78</v>
      </c>
      <c r="C32" s="189" t="str">
        <f>CONCATENATE(B14," ",C14)</f>
        <v>1 Zemní práce</v>
      </c>
      <c r="D32" s="190"/>
      <c r="E32" s="191"/>
      <c r="F32" s="192"/>
      <c r="G32" s="193">
        <f>SUM(G14:G31)</f>
        <v>0</v>
      </c>
      <c r="H32" s="194"/>
      <c r="I32" s="195">
        <f>SUM(I14:I31)</f>
        <v>0</v>
      </c>
      <c r="Q32" s="169">
        <v>4</v>
      </c>
      <c r="BC32" s="196">
        <f>SUM(BC14:BC31)</f>
        <v>0</v>
      </c>
      <c r="BD32" s="196">
        <f>SUM(BD14:BD31)</f>
        <v>0</v>
      </c>
      <c r="BE32" s="196">
        <f>SUM(BE14:BE31)</f>
        <v>0</v>
      </c>
      <c r="BF32" s="196">
        <f>SUM(BF14:BF31)</f>
        <v>0</v>
      </c>
      <c r="BG32" s="196">
        <f>SUM(BG14:BG31)</f>
        <v>0</v>
      </c>
    </row>
    <row r="33" spans="1:104" x14ac:dyDescent="0.2">
      <c r="A33" s="160" t="s">
        <v>75</v>
      </c>
      <c r="B33" s="161" t="s">
        <v>117</v>
      </c>
      <c r="C33" s="162" t="s">
        <v>118</v>
      </c>
      <c r="D33" s="163"/>
      <c r="E33" s="164"/>
      <c r="F33" s="164"/>
      <c r="G33" s="165"/>
      <c r="H33" s="166" t="s">
        <v>5</v>
      </c>
      <c r="I33" s="167" t="s">
        <v>5</v>
      </c>
      <c r="J33" s="168"/>
      <c r="K33" s="168"/>
      <c r="Q33" s="169">
        <v>1</v>
      </c>
    </row>
    <row r="34" spans="1:104" ht="22.5" x14ac:dyDescent="0.2">
      <c r="A34" s="170">
        <v>11</v>
      </c>
      <c r="B34" s="171" t="s">
        <v>119</v>
      </c>
      <c r="C34" s="172" t="s">
        <v>120</v>
      </c>
      <c r="D34" s="173" t="s">
        <v>107</v>
      </c>
      <c r="E34" s="174">
        <v>58</v>
      </c>
      <c r="F34" s="174"/>
      <c r="G34" s="175">
        <f>E34*F34</f>
        <v>0</v>
      </c>
      <c r="H34" s="176">
        <v>19</v>
      </c>
      <c r="I34" s="175">
        <f>(H34+100)*G34/100</f>
        <v>0</v>
      </c>
      <c r="Q34" s="169">
        <v>2</v>
      </c>
      <c r="AA34" s="144">
        <v>12</v>
      </c>
      <c r="AB34" s="144">
        <v>0</v>
      </c>
      <c r="AC34" s="144">
        <v>48</v>
      </c>
      <c r="BB34" s="144">
        <v>1</v>
      </c>
      <c r="BC34" s="144">
        <f>IF(BB34=1,G34,0)</f>
        <v>0</v>
      </c>
      <c r="BD34" s="144">
        <f>IF(BB34=2,G34,0)</f>
        <v>0</v>
      </c>
      <c r="BE34" s="144">
        <f>IF(BB34=3,G34,0)</f>
        <v>0</v>
      </c>
      <c r="BF34" s="144">
        <f>IF(BB34=4,G34,0)</f>
        <v>0</v>
      </c>
      <c r="BG34" s="144">
        <f>IF(BB34=5,G34,0)</f>
        <v>0</v>
      </c>
      <c r="CZ34" s="144">
        <v>0</v>
      </c>
    </row>
    <row r="35" spans="1:104" x14ac:dyDescent="0.2">
      <c r="A35" s="187"/>
      <c r="B35" s="188" t="s">
        <v>78</v>
      </c>
      <c r="C35" s="189" t="str">
        <f>CONCATENATE(B33," ",C33)</f>
        <v>18 Povrchové úpravy terénu</v>
      </c>
      <c r="D35" s="190"/>
      <c r="E35" s="191"/>
      <c r="F35" s="192"/>
      <c r="G35" s="193">
        <f>SUM(G33:G34)</f>
        <v>0</v>
      </c>
      <c r="H35" s="194"/>
      <c r="I35" s="195">
        <f>SUM(I33:I34)</f>
        <v>0</v>
      </c>
      <c r="Q35" s="169">
        <v>4</v>
      </c>
      <c r="BC35" s="196">
        <f>SUM(BC33:BC34)</f>
        <v>0</v>
      </c>
      <c r="BD35" s="196">
        <f>SUM(BD33:BD34)</f>
        <v>0</v>
      </c>
      <c r="BE35" s="196">
        <f>SUM(BE33:BE34)</f>
        <v>0</v>
      </c>
      <c r="BF35" s="196">
        <f>SUM(BF33:BF34)</f>
        <v>0</v>
      </c>
      <c r="BG35" s="196">
        <f>SUM(BG33:BG34)</f>
        <v>0</v>
      </c>
    </row>
    <row r="36" spans="1:104" x14ac:dyDescent="0.2">
      <c r="A36" s="160" t="s">
        <v>75</v>
      </c>
      <c r="B36" s="161" t="s">
        <v>121</v>
      </c>
      <c r="C36" s="162" t="s">
        <v>122</v>
      </c>
      <c r="D36" s="163"/>
      <c r="E36" s="164"/>
      <c r="F36" s="164"/>
      <c r="G36" s="165"/>
      <c r="H36" s="166" t="s">
        <v>5</v>
      </c>
      <c r="I36" s="167" t="s">
        <v>5</v>
      </c>
      <c r="J36" s="168"/>
      <c r="K36" s="168"/>
      <c r="Q36" s="169">
        <v>1</v>
      </c>
    </row>
    <row r="37" spans="1:104" x14ac:dyDescent="0.2">
      <c r="A37" s="170">
        <v>12</v>
      </c>
      <c r="B37" s="171" t="s">
        <v>123</v>
      </c>
      <c r="C37" s="172" t="s">
        <v>124</v>
      </c>
      <c r="D37" s="173" t="s">
        <v>107</v>
      </c>
      <c r="E37" s="174">
        <v>207</v>
      </c>
      <c r="F37" s="174"/>
      <c r="G37" s="175">
        <f>E37*F37</f>
        <v>0</v>
      </c>
      <c r="H37" s="176">
        <v>19</v>
      </c>
      <c r="I37" s="175">
        <f>(H37+100)*G37/100</f>
        <v>0</v>
      </c>
      <c r="Q37" s="169">
        <v>2</v>
      </c>
      <c r="AA37" s="144">
        <v>1</v>
      </c>
      <c r="AB37" s="144">
        <v>1</v>
      </c>
      <c r="AC37" s="144">
        <v>1</v>
      </c>
      <c r="BB37" s="144">
        <v>1</v>
      </c>
      <c r="BC37" s="144">
        <f>IF(BB37=1,G37,0)</f>
        <v>0</v>
      </c>
      <c r="BD37" s="144">
        <f>IF(BB37=2,G37,0)</f>
        <v>0</v>
      </c>
      <c r="BE37" s="144">
        <f>IF(BB37=3,G37,0)</f>
        <v>0</v>
      </c>
      <c r="BF37" s="144">
        <f>IF(BB37=4,G37,0)</f>
        <v>0</v>
      </c>
      <c r="BG37" s="144">
        <f>IF(BB37=5,G37,0)</f>
        <v>0</v>
      </c>
      <c r="CZ37" s="144">
        <v>2.3000000000017499E-3</v>
      </c>
    </row>
    <row r="38" spans="1:104" x14ac:dyDescent="0.2">
      <c r="A38" s="177"/>
      <c r="B38" s="178"/>
      <c r="C38" s="231" t="s">
        <v>115</v>
      </c>
      <c r="D38" s="230"/>
      <c r="E38" s="182">
        <v>207</v>
      </c>
      <c r="F38" s="183"/>
      <c r="G38" s="184"/>
      <c r="H38" s="185"/>
      <c r="I38" s="186"/>
      <c r="M38" s="181" t="s">
        <v>115</v>
      </c>
      <c r="O38" s="181"/>
      <c r="Q38" s="169"/>
    </row>
    <row r="39" spans="1:104" x14ac:dyDescent="0.2">
      <c r="A39" s="170">
        <v>13</v>
      </c>
      <c r="B39" s="171" t="s">
        <v>125</v>
      </c>
      <c r="C39" s="172" t="s">
        <v>126</v>
      </c>
      <c r="D39" s="173" t="s">
        <v>107</v>
      </c>
      <c r="E39" s="174">
        <v>238.05</v>
      </c>
      <c r="F39" s="174"/>
      <c r="G39" s="175">
        <f>E39*F39</f>
        <v>0</v>
      </c>
      <c r="H39" s="176">
        <v>19</v>
      </c>
      <c r="I39" s="175">
        <f>(H39+100)*G39/100</f>
        <v>0</v>
      </c>
      <c r="Q39" s="169">
        <v>2</v>
      </c>
      <c r="AA39" s="144">
        <v>3</v>
      </c>
      <c r="AB39" s="144">
        <v>1</v>
      </c>
      <c r="AC39" s="144" t="s">
        <v>125</v>
      </c>
      <c r="BB39" s="144">
        <v>1</v>
      </c>
      <c r="BC39" s="144">
        <f>IF(BB39=1,G39,0)</f>
        <v>0</v>
      </c>
      <c r="BD39" s="144">
        <f>IF(BB39=2,G39,0)</f>
        <v>0</v>
      </c>
      <c r="BE39" s="144">
        <f>IF(BB39=3,G39,0)</f>
        <v>0</v>
      </c>
      <c r="BF39" s="144">
        <f>IF(BB39=4,G39,0)</f>
        <v>0</v>
      </c>
      <c r="BG39" s="144">
        <f>IF(BB39=5,G39,0)</f>
        <v>0</v>
      </c>
      <c r="CZ39" s="144">
        <v>3.00000000000189E-4</v>
      </c>
    </row>
    <row r="40" spans="1:104" x14ac:dyDescent="0.2">
      <c r="A40" s="177"/>
      <c r="B40" s="178"/>
      <c r="C40" s="231" t="s">
        <v>127</v>
      </c>
      <c r="D40" s="230"/>
      <c r="E40" s="182">
        <v>238.05</v>
      </c>
      <c r="F40" s="183"/>
      <c r="G40" s="184"/>
      <c r="H40" s="185"/>
      <c r="I40" s="186"/>
      <c r="M40" s="181" t="s">
        <v>127</v>
      </c>
      <c r="O40" s="181"/>
      <c r="Q40" s="169"/>
    </row>
    <row r="41" spans="1:104" x14ac:dyDescent="0.2">
      <c r="A41" s="187"/>
      <c r="B41" s="188" t="s">
        <v>78</v>
      </c>
      <c r="C41" s="189" t="str">
        <f>CONCATENATE(B36," ",C36)</f>
        <v>4 Vodorovné konstrukce</v>
      </c>
      <c r="D41" s="190"/>
      <c r="E41" s="191"/>
      <c r="F41" s="192"/>
      <c r="G41" s="193">
        <f>SUM(G36:G40)</f>
        <v>0</v>
      </c>
      <c r="H41" s="194"/>
      <c r="I41" s="195">
        <f>SUM(I36:I40)</f>
        <v>0</v>
      </c>
      <c r="Q41" s="169">
        <v>4</v>
      </c>
      <c r="BC41" s="196">
        <f>SUM(BC36:BC40)</f>
        <v>0</v>
      </c>
      <c r="BD41" s="196">
        <f>SUM(BD36:BD40)</f>
        <v>0</v>
      </c>
      <c r="BE41" s="196">
        <f>SUM(BE36:BE40)</f>
        <v>0</v>
      </c>
      <c r="BF41" s="196">
        <f>SUM(BF36:BF40)</f>
        <v>0</v>
      </c>
      <c r="BG41" s="196">
        <f>SUM(BG36:BG40)</f>
        <v>0</v>
      </c>
    </row>
    <row r="42" spans="1:104" x14ac:dyDescent="0.2">
      <c r="A42" s="160" t="s">
        <v>75</v>
      </c>
      <c r="B42" s="161" t="s">
        <v>128</v>
      </c>
      <c r="C42" s="162" t="s">
        <v>129</v>
      </c>
      <c r="D42" s="163"/>
      <c r="E42" s="164"/>
      <c r="F42" s="164"/>
      <c r="G42" s="165"/>
      <c r="H42" s="166" t="s">
        <v>5</v>
      </c>
      <c r="I42" s="167" t="s">
        <v>5</v>
      </c>
      <c r="J42" s="168"/>
      <c r="K42" s="168"/>
      <c r="Q42" s="169">
        <v>1</v>
      </c>
    </row>
    <row r="43" spans="1:104" ht="22.5" x14ac:dyDescent="0.2">
      <c r="A43" s="170">
        <v>14</v>
      </c>
      <c r="B43" s="171" t="s">
        <v>130</v>
      </c>
      <c r="C43" s="172" t="s">
        <v>131</v>
      </c>
      <c r="D43" s="173" t="s">
        <v>107</v>
      </c>
      <c r="E43" s="174">
        <v>207</v>
      </c>
      <c r="F43" s="174"/>
      <c r="G43" s="175">
        <f>E43*F43</f>
        <v>0</v>
      </c>
      <c r="H43" s="176">
        <v>19</v>
      </c>
      <c r="I43" s="175">
        <f>(H43+100)*G43/100</f>
        <v>0</v>
      </c>
      <c r="Q43" s="169">
        <v>2</v>
      </c>
      <c r="AA43" s="144">
        <v>1</v>
      </c>
      <c r="AB43" s="144">
        <v>1</v>
      </c>
      <c r="AC43" s="144">
        <v>1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Z43" s="144">
        <v>8.8200000000028894E-2</v>
      </c>
    </row>
    <row r="44" spans="1:104" x14ac:dyDescent="0.2">
      <c r="A44" s="177"/>
      <c r="B44" s="178"/>
      <c r="C44" s="231" t="s">
        <v>115</v>
      </c>
      <c r="D44" s="230"/>
      <c r="E44" s="182">
        <v>207</v>
      </c>
      <c r="F44" s="183"/>
      <c r="G44" s="184"/>
      <c r="H44" s="185"/>
      <c r="I44" s="186"/>
      <c r="M44" s="181" t="s">
        <v>115</v>
      </c>
      <c r="O44" s="181"/>
      <c r="Q44" s="169"/>
    </row>
    <row r="45" spans="1:104" ht="22.5" x14ac:dyDescent="0.2">
      <c r="A45" s="170">
        <v>15</v>
      </c>
      <c r="B45" s="171" t="s">
        <v>132</v>
      </c>
      <c r="C45" s="172" t="s">
        <v>133</v>
      </c>
      <c r="D45" s="173" t="s">
        <v>107</v>
      </c>
      <c r="E45" s="174">
        <v>207</v>
      </c>
      <c r="F45" s="174"/>
      <c r="G45" s="175">
        <f>E45*F45</f>
        <v>0</v>
      </c>
      <c r="H45" s="176">
        <v>19</v>
      </c>
      <c r="I45" s="175">
        <f>(H45+100)*G45/100</f>
        <v>0</v>
      </c>
      <c r="Q45" s="169">
        <v>2</v>
      </c>
      <c r="AA45" s="144">
        <v>1</v>
      </c>
      <c r="AB45" s="144">
        <v>1</v>
      </c>
      <c r="AC45" s="144">
        <v>1</v>
      </c>
      <c r="BB45" s="144">
        <v>1</v>
      </c>
      <c r="BC45" s="144">
        <f>IF(BB45=1,G45,0)</f>
        <v>0</v>
      </c>
      <c r="BD45" s="144">
        <f>IF(BB45=2,G45,0)</f>
        <v>0</v>
      </c>
      <c r="BE45" s="144">
        <f>IF(BB45=3,G45,0)</f>
        <v>0</v>
      </c>
      <c r="BF45" s="144">
        <f>IF(BB45=4,G45,0)</f>
        <v>0</v>
      </c>
      <c r="BG45" s="144">
        <f>IF(BB45=5,G45,0)</f>
        <v>0</v>
      </c>
      <c r="CZ45" s="144">
        <v>0.41895000000022298</v>
      </c>
    </row>
    <row r="46" spans="1:104" x14ac:dyDescent="0.2">
      <c r="A46" s="177"/>
      <c r="B46" s="178"/>
      <c r="C46" s="231" t="s">
        <v>115</v>
      </c>
      <c r="D46" s="230"/>
      <c r="E46" s="182">
        <v>207</v>
      </c>
      <c r="F46" s="183"/>
      <c r="G46" s="184"/>
      <c r="H46" s="185"/>
      <c r="I46" s="186"/>
      <c r="M46" s="181" t="s">
        <v>115</v>
      </c>
      <c r="O46" s="181"/>
      <c r="Q46" s="169"/>
    </row>
    <row r="47" spans="1:104" ht="22.5" x14ac:dyDescent="0.2">
      <c r="A47" s="170">
        <v>16</v>
      </c>
      <c r="B47" s="171" t="s">
        <v>134</v>
      </c>
      <c r="C47" s="172" t="s">
        <v>135</v>
      </c>
      <c r="D47" s="173" t="s">
        <v>107</v>
      </c>
      <c r="E47" s="174">
        <v>207</v>
      </c>
      <c r="F47" s="174"/>
      <c r="G47" s="175">
        <f>E47*F47</f>
        <v>0</v>
      </c>
      <c r="H47" s="176">
        <v>19</v>
      </c>
      <c r="I47" s="175">
        <f>(H47+100)*G47/100</f>
        <v>0</v>
      </c>
      <c r="Q47" s="169">
        <v>2</v>
      </c>
      <c r="AA47" s="144">
        <v>12</v>
      </c>
      <c r="AB47" s="144">
        <v>0</v>
      </c>
      <c r="AC47" s="144">
        <v>10</v>
      </c>
      <c r="BB47" s="144">
        <v>1</v>
      </c>
      <c r="BC47" s="144">
        <f>IF(BB47=1,G47,0)</f>
        <v>0</v>
      </c>
      <c r="BD47" s="144">
        <f>IF(BB47=2,G47,0)</f>
        <v>0</v>
      </c>
      <c r="BE47" s="144">
        <f>IF(BB47=3,G47,0)</f>
        <v>0</v>
      </c>
      <c r="BF47" s="144">
        <f>IF(BB47=4,G47,0)</f>
        <v>0</v>
      </c>
      <c r="BG47" s="144">
        <f>IF(BB47=5,G47,0)</f>
        <v>0</v>
      </c>
      <c r="CZ47" s="144">
        <v>0</v>
      </c>
    </row>
    <row r="48" spans="1:104" x14ac:dyDescent="0.2">
      <c r="A48" s="177"/>
      <c r="B48" s="178"/>
      <c r="C48" s="232" t="s">
        <v>136</v>
      </c>
      <c r="D48" s="233"/>
      <c r="E48" s="233"/>
      <c r="F48" s="233"/>
      <c r="G48" s="234"/>
      <c r="H48" s="179"/>
      <c r="I48" s="180"/>
      <c r="L48" s="181" t="s">
        <v>136</v>
      </c>
      <c r="N48" s="181"/>
      <c r="Q48" s="169">
        <v>3</v>
      </c>
    </row>
    <row r="49" spans="1:104" x14ac:dyDescent="0.2">
      <c r="A49" s="177"/>
      <c r="B49" s="178"/>
      <c r="C49" s="232" t="s">
        <v>137</v>
      </c>
      <c r="D49" s="233"/>
      <c r="E49" s="233"/>
      <c r="F49" s="233"/>
      <c r="G49" s="234"/>
      <c r="H49" s="179"/>
      <c r="I49" s="180"/>
      <c r="L49" s="181" t="s">
        <v>137</v>
      </c>
      <c r="N49" s="181"/>
      <c r="Q49" s="169">
        <v>3</v>
      </c>
    </row>
    <row r="50" spans="1:104" x14ac:dyDescent="0.2">
      <c r="A50" s="177"/>
      <c r="B50" s="178"/>
      <c r="C50" s="232"/>
      <c r="D50" s="233"/>
      <c r="E50" s="233"/>
      <c r="F50" s="233"/>
      <c r="G50" s="234"/>
      <c r="H50" s="179"/>
      <c r="I50" s="180"/>
      <c r="L50" s="181"/>
      <c r="N50" s="181"/>
      <c r="Q50" s="169">
        <v>3</v>
      </c>
    </row>
    <row r="51" spans="1:104" x14ac:dyDescent="0.2">
      <c r="A51" s="187"/>
      <c r="B51" s="188" t="s">
        <v>78</v>
      </c>
      <c r="C51" s="189" t="str">
        <f>CONCATENATE(B42," ",C42)</f>
        <v>5 Komunikace</v>
      </c>
      <c r="D51" s="190"/>
      <c r="E51" s="191"/>
      <c r="F51" s="192"/>
      <c r="G51" s="193">
        <f>SUM(G42:G50)</f>
        <v>0</v>
      </c>
      <c r="H51" s="194"/>
      <c r="I51" s="195">
        <f>SUM(I42:I50)</f>
        <v>0</v>
      </c>
      <c r="Q51" s="169">
        <v>4</v>
      </c>
      <c r="BC51" s="196">
        <f>SUM(BC42:BC50)</f>
        <v>0</v>
      </c>
      <c r="BD51" s="196">
        <f>SUM(BD42:BD50)</f>
        <v>0</v>
      </c>
      <c r="BE51" s="196">
        <f>SUM(BE42:BE50)</f>
        <v>0</v>
      </c>
      <c r="BF51" s="196">
        <f>SUM(BF42:BF50)</f>
        <v>0</v>
      </c>
      <c r="BG51" s="196">
        <f>SUM(BG42:BG50)</f>
        <v>0</v>
      </c>
    </row>
    <row r="52" spans="1:104" x14ac:dyDescent="0.2">
      <c r="A52" s="160" t="s">
        <v>75</v>
      </c>
      <c r="B52" s="161" t="s">
        <v>138</v>
      </c>
      <c r="C52" s="162" t="s">
        <v>139</v>
      </c>
      <c r="D52" s="163"/>
      <c r="E52" s="164"/>
      <c r="F52" s="164"/>
      <c r="G52" s="165"/>
      <c r="H52" s="166" t="s">
        <v>5</v>
      </c>
      <c r="I52" s="167" t="s">
        <v>5</v>
      </c>
      <c r="J52" s="168"/>
      <c r="K52" s="168"/>
      <c r="Q52" s="169">
        <v>1</v>
      </c>
    </row>
    <row r="53" spans="1:104" x14ac:dyDescent="0.2">
      <c r="A53" s="170">
        <v>17</v>
      </c>
      <c r="B53" s="171" t="s">
        <v>140</v>
      </c>
      <c r="C53" s="172" t="s">
        <v>141</v>
      </c>
      <c r="D53" s="173" t="s">
        <v>142</v>
      </c>
      <c r="E53" s="174">
        <v>60</v>
      </c>
      <c r="F53" s="174"/>
      <c r="G53" s="175">
        <f>E53*F53</f>
        <v>0</v>
      </c>
      <c r="H53" s="176">
        <v>19</v>
      </c>
      <c r="I53" s="175">
        <f>(H53+100)*G53/100</f>
        <v>0</v>
      </c>
      <c r="Q53" s="169">
        <v>2</v>
      </c>
      <c r="AA53" s="144">
        <v>1</v>
      </c>
      <c r="AB53" s="144">
        <v>1</v>
      </c>
      <c r="AC53" s="144">
        <v>1</v>
      </c>
      <c r="BB53" s="144">
        <v>1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Z53" s="144">
        <v>0.148740000000089</v>
      </c>
    </row>
    <row r="54" spans="1:104" x14ac:dyDescent="0.2">
      <c r="A54" s="170">
        <v>18</v>
      </c>
      <c r="B54" s="171" t="s">
        <v>143</v>
      </c>
      <c r="C54" s="172" t="s">
        <v>144</v>
      </c>
      <c r="D54" s="173" t="s">
        <v>145</v>
      </c>
      <c r="E54" s="174">
        <v>62</v>
      </c>
      <c r="F54" s="174"/>
      <c r="G54" s="175">
        <f>E54*F54</f>
        <v>0</v>
      </c>
      <c r="H54" s="176">
        <v>19</v>
      </c>
      <c r="I54" s="175">
        <f>(H54+100)*G54/100</f>
        <v>0</v>
      </c>
      <c r="Q54" s="169">
        <v>2</v>
      </c>
      <c r="AA54" s="144">
        <v>3</v>
      </c>
      <c r="AB54" s="144">
        <v>1</v>
      </c>
      <c r="AC54" s="144">
        <v>59217001</v>
      </c>
      <c r="BB54" s="144">
        <v>1</v>
      </c>
      <c r="BC54" s="144">
        <f>IF(BB54=1,G54,0)</f>
        <v>0</v>
      </c>
      <c r="BD54" s="144">
        <f>IF(BB54=2,G54,0)</f>
        <v>0</v>
      </c>
      <c r="BE54" s="144">
        <f>IF(BB54=3,G54,0)</f>
        <v>0</v>
      </c>
      <c r="BF54" s="144">
        <f>IF(BB54=4,G54,0)</f>
        <v>0</v>
      </c>
      <c r="BG54" s="144">
        <f>IF(BB54=5,G54,0)</f>
        <v>0</v>
      </c>
      <c r="CZ54" s="144">
        <v>5.4169999999999198E-2</v>
      </c>
    </row>
    <row r="55" spans="1:104" x14ac:dyDescent="0.2">
      <c r="A55" s="177"/>
      <c r="B55" s="178"/>
      <c r="C55" s="229" t="s">
        <v>108</v>
      </c>
      <c r="D55" s="230"/>
      <c r="E55" s="208">
        <v>0</v>
      </c>
      <c r="F55" s="183"/>
      <c r="G55" s="184"/>
      <c r="H55" s="185"/>
      <c r="I55" s="186"/>
      <c r="M55" s="181" t="s">
        <v>108</v>
      </c>
      <c r="O55" s="181"/>
      <c r="Q55" s="169"/>
    </row>
    <row r="56" spans="1:104" x14ac:dyDescent="0.2">
      <c r="A56" s="177"/>
      <c r="B56" s="178"/>
      <c r="C56" s="229" t="s">
        <v>146</v>
      </c>
      <c r="D56" s="230"/>
      <c r="E56" s="208">
        <v>61.2</v>
      </c>
      <c r="F56" s="183"/>
      <c r="G56" s="184"/>
      <c r="H56" s="185"/>
      <c r="I56" s="186"/>
      <c r="M56" s="181" t="s">
        <v>146</v>
      </c>
      <c r="O56" s="181"/>
      <c r="Q56" s="169"/>
    </row>
    <row r="57" spans="1:104" x14ac:dyDescent="0.2">
      <c r="A57" s="177"/>
      <c r="B57" s="178"/>
      <c r="C57" s="229" t="s">
        <v>111</v>
      </c>
      <c r="D57" s="230"/>
      <c r="E57" s="208">
        <v>61.2</v>
      </c>
      <c r="F57" s="183"/>
      <c r="G57" s="184"/>
      <c r="H57" s="185"/>
      <c r="I57" s="186"/>
      <c r="M57" s="181" t="s">
        <v>111</v>
      </c>
      <c r="O57" s="181"/>
      <c r="Q57" s="169"/>
    </row>
    <row r="58" spans="1:104" x14ac:dyDescent="0.2">
      <c r="A58" s="177"/>
      <c r="B58" s="178"/>
      <c r="C58" s="231" t="s">
        <v>147</v>
      </c>
      <c r="D58" s="230"/>
      <c r="E58" s="182">
        <v>62</v>
      </c>
      <c r="F58" s="183"/>
      <c r="G58" s="184"/>
      <c r="H58" s="185"/>
      <c r="I58" s="186"/>
      <c r="M58" s="181">
        <v>62</v>
      </c>
      <c r="O58" s="181"/>
      <c r="Q58" s="169"/>
    </row>
    <row r="59" spans="1:104" x14ac:dyDescent="0.2">
      <c r="A59" s="187"/>
      <c r="B59" s="188" t="s">
        <v>78</v>
      </c>
      <c r="C59" s="189" t="str">
        <f>CONCATENATE(B52," ",C52)</f>
        <v>91 Doplňující práce na komunikaci</v>
      </c>
      <c r="D59" s="190"/>
      <c r="E59" s="191"/>
      <c r="F59" s="192"/>
      <c r="G59" s="193">
        <f>SUM(G52:G58)</f>
        <v>0</v>
      </c>
      <c r="H59" s="194"/>
      <c r="I59" s="195">
        <f>SUM(I52:I58)</f>
        <v>0</v>
      </c>
      <c r="Q59" s="169">
        <v>4</v>
      </c>
      <c r="BC59" s="196">
        <f>SUM(BC52:BC58)</f>
        <v>0</v>
      </c>
      <c r="BD59" s="196">
        <f>SUM(BD52:BD58)</f>
        <v>0</v>
      </c>
      <c r="BE59" s="196">
        <f>SUM(BE52:BE58)</f>
        <v>0</v>
      </c>
      <c r="BF59" s="196">
        <f>SUM(BF52:BF58)</f>
        <v>0</v>
      </c>
      <c r="BG59" s="196">
        <f>SUM(BG52:BG58)</f>
        <v>0</v>
      </c>
    </row>
    <row r="60" spans="1:104" x14ac:dyDescent="0.2">
      <c r="A60" s="160" t="s">
        <v>75</v>
      </c>
      <c r="B60" s="161" t="s">
        <v>148</v>
      </c>
      <c r="C60" s="162" t="s">
        <v>149</v>
      </c>
      <c r="D60" s="163"/>
      <c r="E60" s="164"/>
      <c r="F60" s="164"/>
      <c r="G60" s="165"/>
      <c r="H60" s="166" t="s">
        <v>5</v>
      </c>
      <c r="I60" s="167" t="s">
        <v>5</v>
      </c>
      <c r="J60" s="168"/>
      <c r="K60" s="168"/>
      <c r="Q60" s="169">
        <v>1</v>
      </c>
    </row>
    <row r="61" spans="1:104" x14ac:dyDescent="0.2">
      <c r="A61" s="170">
        <v>19</v>
      </c>
      <c r="B61" s="171" t="s">
        <v>150</v>
      </c>
      <c r="C61" s="172" t="s">
        <v>151</v>
      </c>
      <c r="D61" s="173" t="s">
        <v>152</v>
      </c>
      <c r="E61" s="174">
        <v>117.810505000058</v>
      </c>
      <c r="F61" s="174"/>
      <c r="G61" s="175">
        <f>E61*F61</f>
        <v>0</v>
      </c>
      <c r="H61" s="176">
        <v>19</v>
      </c>
      <c r="I61" s="175">
        <f>(H61+100)*G61/100</f>
        <v>0</v>
      </c>
      <c r="Q61" s="169">
        <v>2</v>
      </c>
      <c r="AA61" s="144">
        <v>7</v>
      </c>
      <c r="AB61" s="144">
        <v>1</v>
      </c>
      <c r="AC61" s="144">
        <v>2</v>
      </c>
      <c r="BB61" s="144">
        <v>1</v>
      </c>
      <c r="BC61" s="144">
        <f>IF(BB61=1,G61,0)</f>
        <v>0</v>
      </c>
      <c r="BD61" s="144">
        <f>IF(BB61=2,G61,0)</f>
        <v>0</v>
      </c>
      <c r="BE61" s="144">
        <f>IF(BB61=3,G61,0)</f>
        <v>0</v>
      </c>
      <c r="BF61" s="144">
        <f>IF(BB61=4,G61,0)</f>
        <v>0</v>
      </c>
      <c r="BG61" s="144">
        <f>IF(BB61=5,G61,0)</f>
        <v>0</v>
      </c>
      <c r="CZ61" s="144">
        <v>0</v>
      </c>
    </row>
    <row r="62" spans="1:104" x14ac:dyDescent="0.2">
      <c r="A62" s="187"/>
      <c r="B62" s="188" t="s">
        <v>78</v>
      </c>
      <c r="C62" s="189" t="str">
        <f>CONCATENATE(B60," ",C60)</f>
        <v>99 Staveništní přesun hmot</v>
      </c>
      <c r="D62" s="190"/>
      <c r="E62" s="191"/>
      <c r="F62" s="192"/>
      <c r="G62" s="193">
        <f>SUM(G60:G61)</f>
        <v>0</v>
      </c>
      <c r="H62" s="194"/>
      <c r="I62" s="195">
        <f>SUM(I60:I61)</f>
        <v>0</v>
      </c>
      <c r="Q62" s="169">
        <v>4</v>
      </c>
      <c r="BC62" s="196">
        <f>SUM(BC60:BC61)</f>
        <v>0</v>
      </c>
      <c r="BD62" s="196">
        <f>SUM(BD60:BD61)</f>
        <v>0</v>
      </c>
      <c r="BE62" s="196">
        <f>SUM(BE60:BE61)</f>
        <v>0</v>
      </c>
      <c r="BF62" s="196">
        <f>SUM(BF60:BF61)</f>
        <v>0</v>
      </c>
      <c r="BG62" s="196">
        <f>SUM(BG60:BG61)</f>
        <v>0</v>
      </c>
    </row>
    <row r="63" spans="1:104" x14ac:dyDescent="0.2">
      <c r="E63" s="144"/>
    </row>
    <row r="64" spans="1:104" x14ac:dyDescent="0.2">
      <c r="E64" s="144"/>
    </row>
    <row r="65" spans="5:5" x14ac:dyDescent="0.2">
      <c r="E65" s="144"/>
    </row>
    <row r="66" spans="5:5" x14ac:dyDescent="0.2">
      <c r="E66" s="144"/>
    </row>
    <row r="67" spans="5:5" x14ac:dyDescent="0.2">
      <c r="E67" s="144"/>
    </row>
    <row r="68" spans="5:5" x14ac:dyDescent="0.2">
      <c r="E68" s="144"/>
    </row>
    <row r="69" spans="5:5" x14ac:dyDescent="0.2">
      <c r="E69" s="144"/>
    </row>
    <row r="70" spans="5:5" x14ac:dyDescent="0.2">
      <c r="E70" s="144"/>
    </row>
    <row r="71" spans="5:5" x14ac:dyDescent="0.2">
      <c r="E71" s="144"/>
    </row>
    <row r="72" spans="5:5" x14ac:dyDescent="0.2">
      <c r="E72" s="144"/>
    </row>
    <row r="73" spans="5:5" x14ac:dyDescent="0.2">
      <c r="E73" s="144"/>
    </row>
    <row r="74" spans="5:5" x14ac:dyDescent="0.2">
      <c r="E74" s="144"/>
    </row>
    <row r="75" spans="5:5" x14ac:dyDescent="0.2">
      <c r="E75" s="144"/>
    </row>
    <row r="76" spans="5:5" x14ac:dyDescent="0.2">
      <c r="E76" s="144"/>
    </row>
    <row r="77" spans="5:5" x14ac:dyDescent="0.2">
      <c r="E77" s="144"/>
    </row>
    <row r="78" spans="5:5" x14ac:dyDescent="0.2">
      <c r="E78" s="144"/>
    </row>
    <row r="79" spans="5:5" x14ac:dyDescent="0.2">
      <c r="E79" s="144"/>
    </row>
    <row r="80" spans="5:5" x14ac:dyDescent="0.2">
      <c r="E80" s="144"/>
    </row>
    <row r="81" spans="1:7" x14ac:dyDescent="0.2">
      <c r="E81" s="144"/>
    </row>
    <row r="82" spans="1:7" x14ac:dyDescent="0.2">
      <c r="E82" s="144"/>
    </row>
    <row r="83" spans="1:7" x14ac:dyDescent="0.2">
      <c r="E83" s="144"/>
    </row>
    <row r="84" spans="1:7" x14ac:dyDescent="0.2">
      <c r="E84" s="144"/>
    </row>
    <row r="85" spans="1:7" x14ac:dyDescent="0.2">
      <c r="E85" s="144"/>
    </row>
    <row r="86" spans="1:7" x14ac:dyDescent="0.2">
      <c r="A86" s="197"/>
      <c r="B86" s="197"/>
      <c r="C86" s="197"/>
      <c r="D86" s="197"/>
      <c r="E86" s="197"/>
      <c r="F86" s="197"/>
      <c r="G86" s="197"/>
    </row>
    <row r="87" spans="1:7" x14ac:dyDescent="0.2">
      <c r="A87" s="197"/>
      <c r="B87" s="197"/>
      <c r="C87" s="197"/>
      <c r="D87" s="197"/>
      <c r="E87" s="197"/>
      <c r="F87" s="197"/>
      <c r="G87" s="197"/>
    </row>
    <row r="88" spans="1:7" x14ac:dyDescent="0.2">
      <c r="A88" s="197"/>
      <c r="B88" s="197"/>
      <c r="C88" s="197"/>
      <c r="D88" s="197"/>
      <c r="E88" s="197"/>
      <c r="F88" s="197"/>
      <c r="G88" s="197"/>
    </row>
    <row r="89" spans="1:7" x14ac:dyDescent="0.2">
      <c r="A89" s="197"/>
      <c r="B89" s="197"/>
      <c r="C89" s="197"/>
      <c r="D89" s="197"/>
      <c r="E89" s="197"/>
      <c r="F89" s="197"/>
      <c r="G89" s="197"/>
    </row>
    <row r="90" spans="1:7" x14ac:dyDescent="0.2">
      <c r="E90" s="144"/>
    </row>
    <row r="91" spans="1:7" x14ac:dyDescent="0.2">
      <c r="E91" s="144"/>
    </row>
    <row r="92" spans="1:7" x14ac:dyDescent="0.2">
      <c r="E92" s="144"/>
    </row>
    <row r="93" spans="1:7" x14ac:dyDescent="0.2">
      <c r="E93" s="144"/>
    </row>
    <row r="94" spans="1:7" x14ac:dyDescent="0.2">
      <c r="E94" s="144"/>
    </row>
    <row r="95" spans="1:7" x14ac:dyDescent="0.2">
      <c r="E95" s="144"/>
    </row>
    <row r="96" spans="1:7" x14ac:dyDescent="0.2">
      <c r="E96" s="144"/>
    </row>
    <row r="97" spans="5:5" x14ac:dyDescent="0.2">
      <c r="E97" s="144"/>
    </row>
    <row r="98" spans="5:5" x14ac:dyDescent="0.2">
      <c r="E98" s="144"/>
    </row>
    <row r="99" spans="5:5" x14ac:dyDescent="0.2">
      <c r="E99" s="144"/>
    </row>
    <row r="100" spans="5:5" x14ac:dyDescent="0.2">
      <c r="E100" s="144"/>
    </row>
    <row r="101" spans="5:5" x14ac:dyDescent="0.2">
      <c r="E101" s="144"/>
    </row>
    <row r="102" spans="5:5" x14ac:dyDescent="0.2">
      <c r="E102" s="144"/>
    </row>
    <row r="103" spans="5:5" x14ac:dyDescent="0.2">
      <c r="E103" s="144"/>
    </row>
    <row r="104" spans="5:5" x14ac:dyDescent="0.2">
      <c r="E104" s="144"/>
    </row>
    <row r="105" spans="5:5" x14ac:dyDescent="0.2">
      <c r="E105" s="144"/>
    </row>
    <row r="106" spans="5:5" x14ac:dyDescent="0.2">
      <c r="E106" s="144"/>
    </row>
    <row r="107" spans="5:5" x14ac:dyDescent="0.2">
      <c r="E107" s="144"/>
    </row>
    <row r="108" spans="5:5" x14ac:dyDescent="0.2">
      <c r="E108" s="144"/>
    </row>
    <row r="109" spans="5:5" x14ac:dyDescent="0.2">
      <c r="E109" s="144"/>
    </row>
    <row r="110" spans="5:5" x14ac:dyDescent="0.2">
      <c r="E110" s="144"/>
    </row>
    <row r="111" spans="5:5" x14ac:dyDescent="0.2">
      <c r="E111" s="144"/>
    </row>
    <row r="112" spans="5:5" x14ac:dyDescent="0.2">
      <c r="E112" s="144"/>
    </row>
    <row r="113" spans="1:7" x14ac:dyDescent="0.2">
      <c r="E113" s="144"/>
    </row>
    <row r="114" spans="1:7" x14ac:dyDescent="0.2">
      <c r="E114" s="144"/>
    </row>
    <row r="115" spans="1:7" x14ac:dyDescent="0.2">
      <c r="E115" s="144"/>
    </row>
    <row r="116" spans="1:7" x14ac:dyDescent="0.2">
      <c r="E116" s="144"/>
    </row>
    <row r="117" spans="1:7" x14ac:dyDescent="0.2">
      <c r="E117" s="144"/>
    </row>
    <row r="118" spans="1:7" x14ac:dyDescent="0.2">
      <c r="E118" s="144"/>
    </row>
    <row r="119" spans="1:7" x14ac:dyDescent="0.2">
      <c r="E119" s="144"/>
    </row>
    <row r="120" spans="1:7" x14ac:dyDescent="0.2">
      <c r="E120" s="144"/>
    </row>
    <row r="121" spans="1:7" x14ac:dyDescent="0.2">
      <c r="A121" s="198"/>
      <c r="B121" s="198"/>
    </row>
    <row r="122" spans="1:7" x14ac:dyDescent="0.2">
      <c r="A122" s="197"/>
      <c r="B122" s="197"/>
      <c r="C122" s="199"/>
      <c r="D122" s="199"/>
      <c r="E122" s="200"/>
      <c r="F122" s="199"/>
      <c r="G122" s="201"/>
    </row>
    <row r="123" spans="1:7" x14ac:dyDescent="0.2">
      <c r="A123" s="202"/>
      <c r="B123" s="202"/>
      <c r="C123" s="197"/>
      <c r="D123" s="197"/>
      <c r="E123" s="203"/>
      <c r="F123" s="197"/>
      <c r="G123" s="197"/>
    </row>
    <row r="124" spans="1:7" x14ac:dyDescent="0.2">
      <c r="A124" s="197"/>
      <c r="B124" s="197"/>
      <c r="C124" s="197"/>
      <c r="D124" s="197"/>
      <c r="E124" s="203"/>
      <c r="F124" s="197"/>
      <c r="G124" s="197"/>
    </row>
    <row r="125" spans="1:7" x14ac:dyDescent="0.2">
      <c r="A125" s="197"/>
      <c r="B125" s="197"/>
      <c r="C125" s="197"/>
      <c r="D125" s="197"/>
      <c r="E125" s="203"/>
      <c r="F125" s="197"/>
      <c r="G125" s="197"/>
    </row>
    <row r="126" spans="1:7" x14ac:dyDescent="0.2">
      <c r="A126" s="197"/>
      <c r="B126" s="197"/>
      <c r="C126" s="197"/>
      <c r="D126" s="197"/>
      <c r="E126" s="203"/>
      <c r="F126" s="197"/>
      <c r="G126" s="197"/>
    </row>
    <row r="127" spans="1:7" x14ac:dyDescent="0.2">
      <c r="A127" s="197"/>
      <c r="B127" s="197"/>
      <c r="C127" s="197"/>
      <c r="D127" s="197"/>
      <c r="E127" s="203"/>
      <c r="F127" s="197"/>
      <c r="G127" s="197"/>
    </row>
    <row r="128" spans="1:7" x14ac:dyDescent="0.2">
      <c r="A128" s="197"/>
      <c r="B128" s="197"/>
      <c r="C128" s="197"/>
      <c r="D128" s="197"/>
      <c r="E128" s="203"/>
      <c r="F128" s="197"/>
      <c r="G128" s="197"/>
    </row>
    <row r="129" spans="1:7" x14ac:dyDescent="0.2">
      <c r="A129" s="197"/>
      <c r="B129" s="197"/>
      <c r="C129" s="197"/>
      <c r="D129" s="197"/>
      <c r="E129" s="203"/>
      <c r="F129" s="197"/>
      <c r="G129" s="197"/>
    </row>
    <row r="130" spans="1:7" x14ac:dyDescent="0.2">
      <c r="A130" s="197"/>
      <c r="B130" s="197"/>
      <c r="C130" s="197"/>
      <c r="D130" s="197"/>
      <c r="E130" s="203"/>
      <c r="F130" s="197"/>
      <c r="G130" s="197"/>
    </row>
    <row r="131" spans="1:7" x14ac:dyDescent="0.2">
      <c r="A131" s="197"/>
      <c r="B131" s="197"/>
      <c r="C131" s="197"/>
      <c r="D131" s="197"/>
      <c r="E131" s="203"/>
      <c r="F131" s="197"/>
      <c r="G131" s="197"/>
    </row>
    <row r="132" spans="1:7" x14ac:dyDescent="0.2">
      <c r="A132" s="197"/>
      <c r="B132" s="197"/>
      <c r="C132" s="197"/>
      <c r="D132" s="197"/>
      <c r="E132" s="203"/>
      <c r="F132" s="197"/>
      <c r="G132" s="197"/>
    </row>
    <row r="133" spans="1:7" x14ac:dyDescent="0.2">
      <c r="A133" s="197"/>
      <c r="B133" s="197"/>
      <c r="C133" s="197"/>
      <c r="D133" s="197"/>
      <c r="E133" s="203"/>
      <c r="F133" s="197"/>
      <c r="G133" s="197"/>
    </row>
    <row r="134" spans="1:7" x14ac:dyDescent="0.2">
      <c r="A134" s="197"/>
      <c r="B134" s="197"/>
      <c r="C134" s="197"/>
      <c r="D134" s="197"/>
      <c r="E134" s="203"/>
      <c r="F134" s="197"/>
      <c r="G134" s="197"/>
    </row>
    <row r="135" spans="1:7" x14ac:dyDescent="0.2">
      <c r="A135" s="197"/>
      <c r="B135" s="197"/>
      <c r="C135" s="197"/>
      <c r="D135" s="197"/>
      <c r="E135" s="203"/>
      <c r="F135" s="197"/>
      <c r="G135" s="197"/>
    </row>
  </sheetData>
  <mergeCells count="27">
    <mergeCell ref="A1:G1"/>
    <mergeCell ref="A3:B3"/>
    <mergeCell ref="A4:B4"/>
    <mergeCell ref="E4:G4"/>
    <mergeCell ref="C12:G12"/>
    <mergeCell ref="C28:D28"/>
    <mergeCell ref="C30:D30"/>
    <mergeCell ref="C31:D31"/>
    <mergeCell ref="C16:D16"/>
    <mergeCell ref="C17:D17"/>
    <mergeCell ref="C20:D20"/>
    <mergeCell ref="C22:D22"/>
    <mergeCell ref="C24:D24"/>
    <mergeCell ref="C25:D25"/>
    <mergeCell ref="C26:D26"/>
    <mergeCell ref="C27:D27"/>
    <mergeCell ref="C55:D55"/>
    <mergeCell ref="C56:D56"/>
    <mergeCell ref="C57:D57"/>
    <mergeCell ref="C58:D58"/>
    <mergeCell ref="C38:D38"/>
    <mergeCell ref="C40:D40"/>
    <mergeCell ref="C44:D44"/>
    <mergeCell ref="C46:D46"/>
    <mergeCell ref="C48:G48"/>
    <mergeCell ref="C49:G49"/>
    <mergeCell ref="C50:G50"/>
  </mergeCells>
  <printOptions gridLinesSet="0"/>
  <pageMargins left="0.59055118110236227" right="0.39370078740157483" top="0.98425196850393704" bottom="0.98425196850393704" header="0.51181102362204722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user</cp:lastModifiedBy>
  <cp:lastPrinted>2021-03-11T08:38:15Z</cp:lastPrinted>
  <dcterms:created xsi:type="dcterms:W3CDTF">2021-03-09T13:45:55Z</dcterms:created>
  <dcterms:modified xsi:type="dcterms:W3CDTF">2021-03-11T08:38:43Z</dcterms:modified>
</cp:coreProperties>
</file>