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0" windowHeight="0"/>
  </bookViews>
  <sheets>
    <sheet name="Rekapitulace stavby" sheetId="1" r:id="rId1"/>
    <sheet name="SO 000.1 - Vedlejší a ost..." sheetId="2" r:id="rId2"/>
    <sheet name="SO 101 - Komunikace a par..." sheetId="3" r:id="rId3"/>
    <sheet name="SO 102.1 - Chodníky - 1.část" sheetId="4" r:id="rId4"/>
    <sheet name="SO 401.1 - Veřejné osvětl..." sheetId="5" r:id="rId5"/>
    <sheet name="SO 801.1 - Sadové úpravy ..." sheetId="6" r:id="rId6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'SO 000.1 - Vedlejší a ost...'!$C$120:$K$173</definedName>
    <definedName name="_xlnm.Print_Area" localSheetId="1">'SO 000.1 - Vedlejší a ost...'!$C$4:$J$76,'SO 000.1 - Vedlejší a ost...'!$C$82:$J$102,'SO 000.1 - Vedlejší a ost...'!$C$108:$J$173</definedName>
    <definedName name="_xlnm.Print_Titles" localSheetId="1">'SO 000.1 - Vedlejší a ost...'!$120:$120</definedName>
    <definedName name="_xlnm._FilterDatabase" localSheetId="2" hidden="1">'SO 101 - Komunikace a par...'!$C$127:$K$443</definedName>
    <definedName name="_xlnm.Print_Area" localSheetId="2">'SO 101 - Komunikace a par...'!$C$4:$J$76,'SO 101 - Komunikace a par...'!$C$82:$J$109,'SO 101 - Komunikace a par...'!$C$115:$J$443</definedName>
    <definedName name="_xlnm.Print_Titles" localSheetId="2">'SO 101 - Komunikace a par...'!$127:$127</definedName>
    <definedName name="_xlnm._FilterDatabase" localSheetId="3" hidden="1">'SO 102.1 - Chodníky - 1.část'!$C$126:$K$243</definedName>
    <definedName name="_xlnm.Print_Area" localSheetId="3">'SO 102.1 - Chodníky - 1.část'!$C$4:$J$76,'SO 102.1 - Chodníky - 1.část'!$C$82:$J$108,'SO 102.1 - Chodníky - 1.část'!$C$114:$J$243</definedName>
    <definedName name="_xlnm.Print_Titles" localSheetId="3">'SO 102.1 - Chodníky - 1.část'!$126:$126</definedName>
    <definedName name="_xlnm._FilterDatabase" localSheetId="4" hidden="1">'SO 401.1 - Veřejné osvětl...'!$C$123:$K$203</definedName>
    <definedName name="_xlnm.Print_Area" localSheetId="4">'SO 401.1 - Veřejné osvětl...'!$C$4:$J$76,'SO 401.1 - Veřejné osvětl...'!$C$82:$J$105,'SO 401.1 - Veřejné osvětl...'!$C$111:$J$203</definedName>
    <definedName name="_xlnm.Print_Titles" localSheetId="4">'SO 401.1 - Veřejné osvětl...'!$123:$123</definedName>
    <definedName name="_xlnm._FilterDatabase" localSheetId="5" hidden="1">'SO 801.1 - Sadové úpravy ...'!$C$119:$K$220</definedName>
    <definedName name="_xlnm.Print_Area" localSheetId="5">'SO 801.1 - Sadové úpravy ...'!$C$4:$J$76,'SO 801.1 - Sadové úpravy ...'!$C$82:$J$101,'SO 801.1 - Sadové úpravy ...'!$C$107:$J$220</definedName>
    <definedName name="_xlnm.Print_Titles" localSheetId="5">'SO 801.1 - Sadové úpravy ...'!$119:$119</definedName>
  </definedNames>
  <calcPr/>
</workbook>
</file>

<file path=xl/calcChain.xml><?xml version="1.0" encoding="utf-8"?>
<calcChain xmlns="http://schemas.openxmlformats.org/spreadsheetml/2006/main">
  <c i="6" l="1" r="J37"/>
  <c r="J36"/>
  <c i="1" r="AY99"/>
  <c i="6" r="J35"/>
  <c i="1" r="AX99"/>
  <c i="6" r="BI218"/>
  <c r="BH218"/>
  <c r="BG218"/>
  <c r="BF218"/>
  <c r="T218"/>
  <c r="R218"/>
  <c r="P218"/>
  <c r="BI215"/>
  <c r="BH215"/>
  <c r="BG215"/>
  <c r="BF215"/>
  <c r="T215"/>
  <c r="R215"/>
  <c r="P215"/>
  <c r="BI213"/>
  <c r="BH213"/>
  <c r="BG213"/>
  <c r="BF213"/>
  <c r="T213"/>
  <c r="R213"/>
  <c r="P213"/>
  <c r="BI209"/>
  <c r="BH209"/>
  <c r="BG209"/>
  <c r="BF209"/>
  <c r="T209"/>
  <c r="R209"/>
  <c r="P209"/>
  <c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89"/>
  <c r="E7"/>
  <c r="E110"/>
  <c i="5" r="J37"/>
  <c r="J36"/>
  <c i="1" r="AY98"/>
  <c i="5" r="J35"/>
  <c i="1" r="AX98"/>
  <c i="5" r="BI202"/>
  <c r="BH202"/>
  <c r="BG202"/>
  <c r="BF202"/>
  <c r="T202"/>
  <c r="R202"/>
  <c r="P202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T144"/>
  <c r="R145"/>
  <c r="R144"/>
  <c r="P145"/>
  <c r="P144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89"/>
  <c r="E7"/>
  <c r="E114"/>
  <c i="4" r="J37"/>
  <c r="J36"/>
  <c i="1" r="AY97"/>
  <c i="4" r="J35"/>
  <c i="1" r="AX97"/>
  <c i="4" r="BI241"/>
  <c r="BH241"/>
  <c r="BG241"/>
  <c r="BF241"/>
  <c r="T241"/>
  <c r="R241"/>
  <c r="P241"/>
  <c r="BI239"/>
  <c r="BH239"/>
  <c r="BG239"/>
  <c r="BF239"/>
  <c r="T239"/>
  <c r="R239"/>
  <c r="P239"/>
  <c r="BI236"/>
  <c r="BH236"/>
  <c r="BG236"/>
  <c r="BF236"/>
  <c r="T236"/>
  <c r="R236"/>
  <c r="P236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1"/>
  <c r="BH221"/>
  <c r="BG221"/>
  <c r="BF221"/>
  <c r="T221"/>
  <c r="R221"/>
  <c r="P221"/>
  <c r="BI219"/>
  <c r="BH219"/>
  <c r="BG219"/>
  <c r="BF219"/>
  <c r="T219"/>
  <c r="R219"/>
  <c r="P219"/>
  <c r="BI215"/>
  <c r="BH215"/>
  <c r="BG215"/>
  <c r="BF215"/>
  <c r="T215"/>
  <c r="R215"/>
  <c r="P215"/>
  <c r="BI212"/>
  <c r="BH212"/>
  <c r="BG212"/>
  <c r="BF212"/>
  <c r="T212"/>
  <c r="R212"/>
  <c r="P212"/>
  <c r="BI210"/>
  <c r="BH210"/>
  <c r="BG210"/>
  <c r="BF210"/>
  <c r="T210"/>
  <c r="R210"/>
  <c r="P210"/>
  <c r="BI207"/>
  <c r="BH207"/>
  <c r="BG207"/>
  <c r="BF207"/>
  <c r="T207"/>
  <c r="R207"/>
  <c r="P207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2"/>
  <c r="BH192"/>
  <c r="BG192"/>
  <c r="BF192"/>
  <c r="T192"/>
  <c r="R192"/>
  <c r="P192"/>
  <c r="BI189"/>
  <c r="BH189"/>
  <c r="BG189"/>
  <c r="BF189"/>
  <c r="T189"/>
  <c r="R189"/>
  <c r="P189"/>
  <c r="BI187"/>
  <c r="BH187"/>
  <c r="BG187"/>
  <c r="BF187"/>
  <c r="T187"/>
  <c r="R187"/>
  <c r="P187"/>
  <c r="BI184"/>
  <c r="BH184"/>
  <c r="BG184"/>
  <c r="BF184"/>
  <c r="T184"/>
  <c r="R184"/>
  <c r="P184"/>
  <c r="BI181"/>
  <c r="BH181"/>
  <c r="BG181"/>
  <c r="BF181"/>
  <c r="T181"/>
  <c r="R181"/>
  <c r="P181"/>
  <c r="BI176"/>
  <c r="BH176"/>
  <c r="BG176"/>
  <c r="BF176"/>
  <c r="T176"/>
  <c r="R176"/>
  <c r="P176"/>
  <c r="BI172"/>
  <c r="BH172"/>
  <c r="BG172"/>
  <c r="BF172"/>
  <c r="T172"/>
  <c r="R172"/>
  <c r="P172"/>
  <c r="BI170"/>
  <c r="BH170"/>
  <c r="BG170"/>
  <c r="BF170"/>
  <c r="T170"/>
  <c r="R170"/>
  <c r="P170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50"/>
  <c r="BH150"/>
  <c r="BG150"/>
  <c r="BF150"/>
  <c r="T150"/>
  <c r="R150"/>
  <c r="P150"/>
  <c r="BI146"/>
  <c r="BH146"/>
  <c r="BG146"/>
  <c r="BF146"/>
  <c r="T146"/>
  <c r="R146"/>
  <c r="P146"/>
  <c r="BI144"/>
  <c r="BH144"/>
  <c r="BG144"/>
  <c r="BF144"/>
  <c r="T144"/>
  <c r="R144"/>
  <c r="P144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0"/>
  <c r="BH130"/>
  <c r="BG130"/>
  <c r="BF130"/>
  <c r="T130"/>
  <c r="R130"/>
  <c r="P130"/>
  <c r="J124"/>
  <c r="J123"/>
  <c r="F123"/>
  <c r="F121"/>
  <c r="E119"/>
  <c r="J92"/>
  <c r="J91"/>
  <c r="F91"/>
  <c r="F89"/>
  <c r="E87"/>
  <c r="J18"/>
  <c r="E18"/>
  <c r="F124"/>
  <c r="J17"/>
  <c r="J12"/>
  <c r="J89"/>
  <c r="E7"/>
  <c r="E85"/>
  <c i="3" r="J37"/>
  <c r="J36"/>
  <c i="1" r="AY96"/>
  <c i="3" r="J35"/>
  <c i="1" r="AX96"/>
  <c i="3" r="BI443"/>
  <c r="BH443"/>
  <c r="BG443"/>
  <c r="BF443"/>
  <c r="T443"/>
  <c r="R443"/>
  <c r="P443"/>
  <c r="BI442"/>
  <c r="BH442"/>
  <c r="BG442"/>
  <c r="BF442"/>
  <c r="T442"/>
  <c r="R442"/>
  <c r="P442"/>
  <c r="BI431"/>
  <c r="BH431"/>
  <c r="BG431"/>
  <c r="BF431"/>
  <c r="T431"/>
  <c r="R431"/>
  <c r="P431"/>
  <c r="BI429"/>
  <c r="BH429"/>
  <c r="BG429"/>
  <c r="BF429"/>
  <c r="T429"/>
  <c r="R429"/>
  <c r="P429"/>
  <c r="BI427"/>
  <c r="BH427"/>
  <c r="BG427"/>
  <c r="BF427"/>
  <c r="T427"/>
  <c r="R427"/>
  <c r="P427"/>
  <c r="BI410"/>
  <c r="BH410"/>
  <c r="BG410"/>
  <c r="BF410"/>
  <c r="T410"/>
  <c r="R410"/>
  <c r="P410"/>
  <c r="BI408"/>
  <c r="BH408"/>
  <c r="BG408"/>
  <c r="BF408"/>
  <c r="T408"/>
  <c r="R408"/>
  <c r="P408"/>
  <c r="BI404"/>
  <c r="BH404"/>
  <c r="BG404"/>
  <c r="BF404"/>
  <c r="T404"/>
  <c r="R404"/>
  <c r="P404"/>
  <c r="BI397"/>
  <c r="BH397"/>
  <c r="BG397"/>
  <c r="BF397"/>
  <c r="T397"/>
  <c r="R397"/>
  <c r="P397"/>
  <c r="BI394"/>
  <c r="BH394"/>
  <c r="BG394"/>
  <c r="BF394"/>
  <c r="T394"/>
  <c r="R394"/>
  <c r="P394"/>
  <c r="BI391"/>
  <c r="BH391"/>
  <c r="BG391"/>
  <c r="BF391"/>
  <c r="T391"/>
  <c r="R391"/>
  <c r="P391"/>
  <c r="BI385"/>
  <c r="BH385"/>
  <c r="BG385"/>
  <c r="BF385"/>
  <c r="T385"/>
  <c r="R385"/>
  <c r="P385"/>
  <c r="BI383"/>
  <c r="BH383"/>
  <c r="BG383"/>
  <c r="BF383"/>
  <c r="T383"/>
  <c r="R383"/>
  <c r="P383"/>
  <c r="BI380"/>
  <c r="BH380"/>
  <c r="BG380"/>
  <c r="BF380"/>
  <c r="T380"/>
  <c r="R380"/>
  <c r="P380"/>
  <c r="BI378"/>
  <c r="BH378"/>
  <c r="BG378"/>
  <c r="BF378"/>
  <c r="T378"/>
  <c r="R378"/>
  <c r="P378"/>
  <c r="BI375"/>
  <c r="BH375"/>
  <c r="BG375"/>
  <c r="BF375"/>
  <c r="T375"/>
  <c r="R375"/>
  <c r="P375"/>
  <c r="BI373"/>
  <c r="BH373"/>
  <c r="BG373"/>
  <c r="BF373"/>
  <c r="T373"/>
  <c r="R373"/>
  <c r="P373"/>
  <c r="BI371"/>
  <c r="BH371"/>
  <c r="BG371"/>
  <c r="BF371"/>
  <c r="T371"/>
  <c r="R371"/>
  <c r="P371"/>
  <c r="BI369"/>
  <c r="BH369"/>
  <c r="BG369"/>
  <c r="BF369"/>
  <c r="T369"/>
  <c r="R369"/>
  <c r="P369"/>
  <c r="BI367"/>
  <c r="BH367"/>
  <c r="BG367"/>
  <c r="BF367"/>
  <c r="T367"/>
  <c r="R367"/>
  <c r="P367"/>
  <c r="BI361"/>
  <c r="BH361"/>
  <c r="BG361"/>
  <c r="BF361"/>
  <c r="T361"/>
  <c r="R361"/>
  <c r="P361"/>
  <c r="BI358"/>
  <c r="BH358"/>
  <c r="BG358"/>
  <c r="BF358"/>
  <c r="T358"/>
  <c r="R358"/>
  <c r="P358"/>
  <c r="BI352"/>
  <c r="BH352"/>
  <c r="BG352"/>
  <c r="BF352"/>
  <c r="T352"/>
  <c r="R352"/>
  <c r="P352"/>
  <c r="BI349"/>
  <c r="BH349"/>
  <c r="BG349"/>
  <c r="BF349"/>
  <c r="T349"/>
  <c r="R349"/>
  <c r="P349"/>
  <c r="BI347"/>
  <c r="BH347"/>
  <c r="BG347"/>
  <c r="BF347"/>
  <c r="T347"/>
  <c r="R347"/>
  <c r="P347"/>
  <c r="BI345"/>
  <c r="BH345"/>
  <c r="BG345"/>
  <c r="BF345"/>
  <c r="T345"/>
  <c r="R345"/>
  <c r="P345"/>
  <c r="BI343"/>
  <c r="BH343"/>
  <c r="BG343"/>
  <c r="BF343"/>
  <c r="T343"/>
  <c r="R343"/>
  <c r="P343"/>
  <c r="BI341"/>
  <c r="BH341"/>
  <c r="BG341"/>
  <c r="BF341"/>
  <c r="T341"/>
  <c r="R341"/>
  <c r="P341"/>
  <c r="BI339"/>
  <c r="BH339"/>
  <c r="BG339"/>
  <c r="BF339"/>
  <c r="T339"/>
  <c r="R339"/>
  <c r="P339"/>
  <c r="BI337"/>
  <c r="BH337"/>
  <c r="BG337"/>
  <c r="BF337"/>
  <c r="T337"/>
  <c r="R337"/>
  <c r="P337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9"/>
  <c r="BH329"/>
  <c r="BG329"/>
  <c r="BF329"/>
  <c r="T329"/>
  <c r="R329"/>
  <c r="P329"/>
  <c r="BI326"/>
  <c r="BH326"/>
  <c r="BG326"/>
  <c r="BF326"/>
  <c r="T326"/>
  <c r="R326"/>
  <c r="P326"/>
  <c r="BI323"/>
  <c r="BH323"/>
  <c r="BG323"/>
  <c r="BF323"/>
  <c r="T323"/>
  <c r="R323"/>
  <c r="P323"/>
  <c r="BI320"/>
  <c r="BH320"/>
  <c r="BG320"/>
  <c r="BF320"/>
  <c r="T320"/>
  <c r="R320"/>
  <c r="P320"/>
  <c r="BI317"/>
  <c r="BH317"/>
  <c r="BG317"/>
  <c r="BF317"/>
  <c r="T317"/>
  <c r="R317"/>
  <c r="P317"/>
  <c r="BI315"/>
  <c r="BH315"/>
  <c r="BG315"/>
  <c r="BF315"/>
  <c r="T315"/>
  <c r="R315"/>
  <c r="P315"/>
  <c r="BI311"/>
  <c r="BH311"/>
  <c r="BG311"/>
  <c r="BF311"/>
  <c r="T311"/>
  <c r="R311"/>
  <c r="P311"/>
  <c r="BI308"/>
  <c r="BH308"/>
  <c r="BG308"/>
  <c r="BF308"/>
  <c r="T308"/>
  <c r="R308"/>
  <c r="P308"/>
  <c r="BI304"/>
  <c r="BH304"/>
  <c r="BG304"/>
  <c r="BF304"/>
  <c r="T304"/>
  <c r="R304"/>
  <c r="P304"/>
  <c r="BI301"/>
  <c r="BH301"/>
  <c r="BG301"/>
  <c r="BF301"/>
  <c r="T301"/>
  <c r="R301"/>
  <c r="P301"/>
  <c r="BI299"/>
  <c r="BH299"/>
  <c r="BG299"/>
  <c r="BF299"/>
  <c r="T299"/>
  <c r="R299"/>
  <c r="P299"/>
  <c r="BI295"/>
  <c r="BH295"/>
  <c r="BG295"/>
  <c r="BF295"/>
  <c r="T295"/>
  <c r="R295"/>
  <c r="P295"/>
  <c r="BI292"/>
  <c r="BH292"/>
  <c r="BG292"/>
  <c r="BF292"/>
  <c r="T292"/>
  <c r="R292"/>
  <c r="P292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3"/>
  <c r="BH283"/>
  <c r="BG283"/>
  <c r="BF283"/>
  <c r="T283"/>
  <c r="R283"/>
  <c r="P283"/>
  <c r="BI281"/>
  <c r="BH281"/>
  <c r="BG281"/>
  <c r="BF281"/>
  <c r="T281"/>
  <c r="R281"/>
  <c r="P281"/>
  <c r="BI279"/>
  <c r="BH279"/>
  <c r="BG279"/>
  <c r="BF279"/>
  <c r="T279"/>
  <c r="R279"/>
  <c r="P279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7"/>
  <c r="BH267"/>
  <c r="BG267"/>
  <c r="BF267"/>
  <c r="T267"/>
  <c r="R267"/>
  <c r="P267"/>
  <c r="BI264"/>
  <c r="BH264"/>
  <c r="BG264"/>
  <c r="BF264"/>
  <c r="T264"/>
  <c r="R264"/>
  <c r="P264"/>
  <c r="BI258"/>
  <c r="BH258"/>
  <c r="BG258"/>
  <c r="BF258"/>
  <c r="T258"/>
  <c r="R258"/>
  <c r="P258"/>
  <c r="BI254"/>
  <c r="BH254"/>
  <c r="BG254"/>
  <c r="BF254"/>
  <c r="T254"/>
  <c r="T253"/>
  <c r="R254"/>
  <c r="R253"/>
  <c r="P254"/>
  <c r="P253"/>
  <c r="BI251"/>
  <c r="BH251"/>
  <c r="BG251"/>
  <c r="BF251"/>
  <c r="T251"/>
  <c r="T250"/>
  <c r="R251"/>
  <c r="R250"/>
  <c r="P251"/>
  <c r="P250"/>
  <c r="BI243"/>
  <c r="BH243"/>
  <c r="BG243"/>
  <c r="BF243"/>
  <c r="T243"/>
  <c r="T237"/>
  <c r="R243"/>
  <c r="R237"/>
  <c r="P243"/>
  <c r="P237"/>
  <c r="BI240"/>
  <c r="BH240"/>
  <c r="BG240"/>
  <c r="BF240"/>
  <c r="T240"/>
  <c r="R240"/>
  <c r="P240"/>
  <c r="BI238"/>
  <c r="BH238"/>
  <c r="BG238"/>
  <c r="BF238"/>
  <c r="T238"/>
  <c r="R238"/>
  <c r="P238"/>
  <c r="BI234"/>
  <c r="BH234"/>
  <c r="BG234"/>
  <c r="BF234"/>
  <c r="T234"/>
  <c r="T233"/>
  <c r="R234"/>
  <c r="R233"/>
  <c r="P234"/>
  <c r="P233"/>
  <c r="BI231"/>
  <c r="BH231"/>
  <c r="BG231"/>
  <c r="BF231"/>
  <c r="T231"/>
  <c r="R231"/>
  <c r="P231"/>
  <c r="BI229"/>
  <c r="BH229"/>
  <c r="BG229"/>
  <c r="BF229"/>
  <c r="T229"/>
  <c r="R229"/>
  <c r="P229"/>
  <c r="BI223"/>
  <c r="BH223"/>
  <c r="BG223"/>
  <c r="BF223"/>
  <c r="T223"/>
  <c r="R223"/>
  <c r="P223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0"/>
  <c r="BH200"/>
  <c r="BG200"/>
  <c r="BF200"/>
  <c r="T200"/>
  <c r="R200"/>
  <c r="P200"/>
  <c r="BI198"/>
  <c r="BH198"/>
  <c r="BG198"/>
  <c r="BF198"/>
  <c r="T198"/>
  <c r="R198"/>
  <c r="P198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7"/>
  <c r="BH167"/>
  <c r="BG167"/>
  <c r="BF167"/>
  <c r="T167"/>
  <c r="R167"/>
  <c r="P167"/>
  <c r="BI164"/>
  <c r="BH164"/>
  <c r="BG164"/>
  <c r="BF164"/>
  <c r="T164"/>
  <c r="R164"/>
  <c r="P164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2"/>
  <c r="BH142"/>
  <c r="BG142"/>
  <c r="BF142"/>
  <c r="T142"/>
  <c r="R142"/>
  <c r="P142"/>
  <c r="BI139"/>
  <c r="BH139"/>
  <c r="BG139"/>
  <c r="BF139"/>
  <c r="T139"/>
  <c r="R139"/>
  <c r="P139"/>
  <c r="BI133"/>
  <c r="BH133"/>
  <c r="BG133"/>
  <c r="BF133"/>
  <c r="T133"/>
  <c r="R133"/>
  <c r="P133"/>
  <c r="BI131"/>
  <c r="BH131"/>
  <c r="BG131"/>
  <c r="BF131"/>
  <c r="T131"/>
  <c r="R131"/>
  <c r="P131"/>
  <c r="J125"/>
  <c r="J124"/>
  <c r="F124"/>
  <c r="F122"/>
  <c r="E120"/>
  <c r="J92"/>
  <c r="J91"/>
  <c r="F91"/>
  <c r="F89"/>
  <c r="E87"/>
  <c r="J18"/>
  <c r="E18"/>
  <c r="F125"/>
  <c r="J17"/>
  <c r="J12"/>
  <c r="J89"/>
  <c r="E7"/>
  <c r="E118"/>
  <c i="2" r="J37"/>
  <c r="J36"/>
  <c i="1" r="AY95"/>
  <c i="2" r="J35"/>
  <c i="1" r="AX95"/>
  <c i="2" r="BI169"/>
  <c r="BH169"/>
  <c r="BG169"/>
  <c r="BF169"/>
  <c r="T169"/>
  <c r="T168"/>
  <c r="R169"/>
  <c r="R168"/>
  <c r="P169"/>
  <c r="P168"/>
  <c r="BI160"/>
  <c r="BH160"/>
  <c r="BG160"/>
  <c r="BF160"/>
  <c r="T160"/>
  <c r="R160"/>
  <c r="P160"/>
  <c r="BI155"/>
  <c r="BH155"/>
  <c r="BG155"/>
  <c r="BF155"/>
  <c r="T155"/>
  <c r="R155"/>
  <c r="P155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1"/>
  <c r="BH141"/>
  <c r="BG141"/>
  <c r="BF141"/>
  <c r="T141"/>
  <c r="R141"/>
  <c r="P141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7"/>
  <c r="BH127"/>
  <c r="BG127"/>
  <c r="BF127"/>
  <c r="T127"/>
  <c r="R127"/>
  <c r="P127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92"/>
  <c r="J17"/>
  <c r="J12"/>
  <c r="J115"/>
  <c r="E7"/>
  <c r="E111"/>
  <c i="1" r="L90"/>
  <c r="AM90"/>
  <c r="AM89"/>
  <c r="L89"/>
  <c r="AM87"/>
  <c r="L87"/>
  <c r="L85"/>
  <c r="L84"/>
  <c i="2" r="J131"/>
  <c r="J124"/>
  <c r="BK160"/>
  <c r="J160"/>
  <c r="BK148"/>
  <c r="BK137"/>
  <c r="BK134"/>
  <c r="J127"/>
  <c r="J151"/>
  <c r="BK141"/>
  <c r="BK124"/>
  <c r="J137"/>
  <c i="1" r="AS94"/>
  <c i="3" r="J394"/>
  <c r="J375"/>
  <c r="J371"/>
  <c r="J367"/>
  <c r="J337"/>
  <c r="BK329"/>
  <c r="BK323"/>
  <c r="BK315"/>
  <c r="BK308"/>
  <c r="J299"/>
  <c r="J277"/>
  <c r="J271"/>
  <c r="J258"/>
  <c r="BK240"/>
  <c r="J215"/>
  <c r="J210"/>
  <c r="BK198"/>
  <c r="BK189"/>
  <c r="BK177"/>
  <c r="J148"/>
  <c r="J429"/>
  <c r="J408"/>
  <c r="J397"/>
  <c r="J385"/>
  <c r="J383"/>
  <c r="BK378"/>
  <c r="BK371"/>
  <c r="BK369"/>
  <c r="BK358"/>
  <c r="J347"/>
  <c r="J341"/>
  <c r="BK333"/>
  <c r="J331"/>
  <c r="J320"/>
  <c r="J315"/>
  <c r="J301"/>
  <c r="J292"/>
  <c r="BK287"/>
  <c r="J285"/>
  <c r="BK283"/>
  <c r="BK279"/>
  <c r="BK267"/>
  <c r="J254"/>
  <c r="J240"/>
  <c r="BK223"/>
  <c r="BK206"/>
  <c r="BK186"/>
  <c r="J167"/>
  <c r="BK152"/>
  <c r="BK148"/>
  <c r="BK142"/>
  <c r="BK133"/>
  <c r="BK131"/>
  <c r="BK443"/>
  <c r="J410"/>
  <c r="BK397"/>
  <c r="BK394"/>
  <c r="J378"/>
  <c r="BK352"/>
  <c r="BK343"/>
  <c r="J339"/>
  <c r="BK331"/>
  <c r="J329"/>
  <c r="J317"/>
  <c r="BK295"/>
  <c r="J279"/>
  <c r="BK277"/>
  <c r="BK271"/>
  <c r="BK264"/>
  <c r="BK243"/>
  <c r="BK234"/>
  <c r="BK210"/>
  <c r="BK208"/>
  <c r="J192"/>
  <c r="J189"/>
  <c r="J177"/>
  <c r="J171"/>
  <c r="J154"/>
  <c r="J139"/>
  <c r="BK429"/>
  <c r="BK410"/>
  <c r="J404"/>
  <c r="BK380"/>
  <c r="BK367"/>
  <c r="J358"/>
  <c r="BK347"/>
  <c r="BK341"/>
  <c r="J333"/>
  <c r="J308"/>
  <c r="BK301"/>
  <c r="BK299"/>
  <c r="BK289"/>
  <c r="J287"/>
  <c r="J264"/>
  <c r="BK251"/>
  <c r="J234"/>
  <c r="BK229"/>
  <c r="BK217"/>
  <c r="BK215"/>
  <c r="J208"/>
  <c r="J198"/>
  <c r="BK192"/>
  <c r="BK171"/>
  <c r="J164"/>
  <c r="J150"/>
  <c r="J133"/>
  <c i="4" r="BK241"/>
  <c r="J239"/>
  <c r="BK235"/>
  <c r="J228"/>
  <c r="BK221"/>
  <c r="J200"/>
  <c r="J189"/>
  <c r="J187"/>
  <c r="BK181"/>
  <c r="BK166"/>
  <c r="J160"/>
  <c r="J137"/>
  <c r="J230"/>
  <c r="BK228"/>
  <c r="BK207"/>
  <c r="BK197"/>
  <c r="BK172"/>
  <c r="BK162"/>
  <c r="BK160"/>
  <c r="BK150"/>
  <c r="BK146"/>
  <c r="BK141"/>
  <c r="J130"/>
  <c r="BK219"/>
  <c r="BK212"/>
  <c r="BK200"/>
  <c r="J197"/>
  <c r="BK187"/>
  <c r="BK164"/>
  <c r="J158"/>
  <c r="J150"/>
  <c r="J144"/>
  <c r="BK137"/>
  <c r="BK239"/>
  <c r="J235"/>
  <c r="J232"/>
  <c r="J221"/>
  <c r="J215"/>
  <c r="BK210"/>
  <c r="J192"/>
  <c r="BK184"/>
  <c r="BK170"/>
  <c r="J166"/>
  <c r="BK158"/>
  <c r="J155"/>
  <c r="J141"/>
  <c i="5" r="BK197"/>
  <c r="BK191"/>
  <c r="BK187"/>
  <c r="J180"/>
  <c r="J170"/>
  <c r="BK158"/>
  <c r="BK148"/>
  <c r="BK145"/>
  <c r="J135"/>
  <c r="BK127"/>
  <c r="BK202"/>
  <c r="BK182"/>
  <c r="BK172"/>
  <c r="J162"/>
  <c r="BK156"/>
  <c r="BK141"/>
  <c r="J137"/>
  <c r="J131"/>
  <c r="J199"/>
  <c r="J187"/>
  <c r="J176"/>
  <c r="BK170"/>
  <c r="BK164"/>
  <c r="BK162"/>
  <c r="J160"/>
  <c r="J158"/>
  <c r="J151"/>
  <c r="J148"/>
  <c r="J145"/>
  <c r="BK133"/>
  <c r="BK131"/>
  <c r="BK199"/>
  <c r="J191"/>
  <c r="BK176"/>
  <c r="BK166"/>
  <c r="BK129"/>
  <c i="6" r="J215"/>
  <c r="J209"/>
  <c r="J199"/>
  <c r="BK185"/>
  <c r="BK177"/>
  <c r="BK173"/>
  <c r="J165"/>
  <c r="J161"/>
  <c r="J145"/>
  <c r="BK135"/>
  <c r="J131"/>
  <c r="J129"/>
  <c r="J123"/>
  <c r="BK202"/>
  <c r="J191"/>
  <c r="J185"/>
  <c r="J183"/>
  <c r="J167"/>
  <c r="BK165"/>
  <c r="J155"/>
  <c r="J151"/>
  <c r="BK149"/>
  <c r="J143"/>
  <c r="J139"/>
  <c r="BK218"/>
  <c r="BK199"/>
  <c r="J197"/>
  <c r="J193"/>
  <c r="BK191"/>
  <c r="BK183"/>
  <c r="BK179"/>
  <c r="J171"/>
  <c r="J163"/>
  <c r="BK155"/>
  <c r="J153"/>
  <c r="J149"/>
  <c r="BK147"/>
  <c r="J135"/>
  <c r="BK123"/>
  <c r="BK209"/>
  <c r="BK193"/>
  <c r="BK187"/>
  <c r="J175"/>
  <c r="BK171"/>
  <c r="BK157"/>
  <c r="BK141"/>
  <c r="J137"/>
  <c r="BK131"/>
  <c r="J213"/>
  <c r="J204"/>
  <c r="J189"/>
  <c r="J177"/>
  <c r="J173"/>
  <c r="J159"/>
  <c r="BK145"/>
  <c r="BK139"/>
  <c r="BK126"/>
  <c i="2" r="BK169"/>
  <c r="BK155"/>
  <c r="BK151"/>
  <c r="J148"/>
  <c r="J134"/>
  <c r="BK127"/>
  <c r="J169"/>
  <c r="J155"/>
  <c r="J145"/>
  <c r="BK131"/>
  <c r="BK145"/>
  <c r="J141"/>
  <c i="3" r="J443"/>
  <c r="J442"/>
  <c r="BK383"/>
  <c r="BK373"/>
  <c r="J369"/>
  <c r="J349"/>
  <c r="BK335"/>
  <c r="J326"/>
  <c r="BK311"/>
  <c r="J304"/>
  <c r="J281"/>
  <c r="BK274"/>
  <c r="J267"/>
  <c r="J243"/>
  <c r="J238"/>
  <c r="J213"/>
  <c r="J200"/>
  <c r="J186"/>
  <c r="BK154"/>
  <c r="BK431"/>
  <c r="BK427"/>
  <c r="BK404"/>
  <c r="J391"/>
  <c r="J380"/>
  <c r="BK375"/>
  <c r="J373"/>
  <c r="J361"/>
  <c r="BK349"/>
  <c r="J345"/>
  <c r="BK339"/>
  <c r="J323"/>
  <c r="BK317"/>
  <c r="J311"/>
  <c r="J295"/>
  <c r="J289"/>
  <c r="BK281"/>
  <c r="BK258"/>
  <c r="J229"/>
  <c r="J217"/>
  <c r="J174"/>
  <c r="BK150"/>
  <c r="BK139"/>
  <c r="BK442"/>
  <c r="BK408"/>
  <c r="BK385"/>
  <c r="BK345"/>
  <c r="BK337"/>
  <c r="BK320"/>
  <c r="J283"/>
  <c r="J274"/>
  <c r="J251"/>
  <c r="BK231"/>
  <c r="BK200"/>
  <c r="BK183"/>
  <c r="BK174"/>
  <c r="BK164"/>
  <c r="J431"/>
  <c r="J427"/>
  <c r="BK391"/>
  <c r="BK361"/>
  <c r="J352"/>
  <c r="J343"/>
  <c r="J335"/>
  <c r="BK326"/>
  <c r="BK304"/>
  <c r="BK292"/>
  <c r="BK285"/>
  <c r="BK254"/>
  <c r="BK238"/>
  <c r="J231"/>
  <c r="J223"/>
  <c r="BK213"/>
  <c r="J206"/>
  <c r="J183"/>
  <c r="BK167"/>
  <c r="J152"/>
  <c r="J142"/>
  <c r="J131"/>
  <c i="4" r="J236"/>
  <c r="BK232"/>
  <c r="J210"/>
  <c r="BK192"/>
  <c r="J184"/>
  <c r="J176"/>
  <c r="J164"/>
  <c r="BK139"/>
  <c r="BK130"/>
  <c r="J219"/>
  <c r="BK203"/>
  <c r="BK176"/>
  <c r="J170"/>
  <c r="BK155"/>
  <c r="BK144"/>
  <c r="BK135"/>
  <c r="J241"/>
  <c r="BK215"/>
  <c r="J203"/>
  <c r="BK189"/>
  <c r="J181"/>
  <c r="BK152"/>
  <c r="J146"/>
  <c r="J135"/>
  <c r="BK236"/>
  <c r="BK230"/>
  <c r="J212"/>
  <c r="J207"/>
  <c r="J172"/>
  <c r="J162"/>
  <c r="J152"/>
  <c r="J139"/>
  <c i="5" r="BK195"/>
  <c r="BK189"/>
  <c r="J182"/>
  <c r="BK174"/>
  <c r="J168"/>
  <c r="J156"/>
  <c r="J139"/>
  <c r="BK137"/>
  <c r="J133"/>
  <c r="BK184"/>
  <c r="J178"/>
  <c r="J164"/>
  <c r="BK160"/>
  <c r="BK151"/>
  <c r="BK139"/>
  <c r="BK135"/>
  <c r="J129"/>
  <c r="J202"/>
  <c r="J195"/>
  <c r="J184"/>
  <c r="BK178"/>
  <c r="J174"/>
  <c r="J172"/>
  <c r="J166"/>
  <c r="J127"/>
  <c r="J197"/>
  <c r="J189"/>
  <c r="BK180"/>
  <c r="BK168"/>
  <c r="J141"/>
  <c i="6" r="J218"/>
  <c r="J202"/>
  <c r="BK197"/>
  <c r="J179"/>
  <c r="BK175"/>
  <c r="J169"/>
  <c r="BK163"/>
  <c r="BK159"/>
  <c r="BK133"/>
  <c r="J126"/>
  <c r="BK204"/>
  <c r="BK189"/>
  <c r="BK169"/>
  <c r="J157"/>
  <c r="BK153"/>
  <c r="J147"/>
  <c r="BK137"/>
  <c r="BK213"/>
  <c r="BK195"/>
  <c r="J187"/>
  <c r="BK181"/>
  <c r="BK161"/>
  <c r="BK151"/>
  <c r="J141"/>
  <c r="J133"/>
  <c r="BK215"/>
  <c r="J195"/>
  <c r="J181"/>
  <c r="BK167"/>
  <c r="BK143"/>
  <c r="BK129"/>
  <c i="2" l="1" r="BK123"/>
  <c r="J123"/>
  <c r="J98"/>
  <c r="BK136"/>
  <c r="J136"/>
  <c r="J99"/>
  <c r="T136"/>
  <c r="R154"/>
  <c i="3" r="BK130"/>
  <c r="J130"/>
  <c r="J98"/>
  <c r="BK176"/>
  <c r="J176"/>
  <c r="J99"/>
  <c r="R176"/>
  <c r="R257"/>
  <c r="BK314"/>
  <c r="J314"/>
  <c r="J105"/>
  <c r="T314"/>
  <c r="R351"/>
  <c r="BK403"/>
  <c r="J403"/>
  <c r="J107"/>
  <c r="T403"/>
  <c r="P441"/>
  <c r="R441"/>
  <c i="4" r="P129"/>
  <c r="BK143"/>
  <c r="J143"/>
  <c r="J99"/>
  <c r="R143"/>
  <c r="BK169"/>
  <c r="J169"/>
  <c r="J100"/>
  <c r="T169"/>
  <c r="P175"/>
  <c r="BK183"/>
  <c r="J183"/>
  <c r="J102"/>
  <c r="R183"/>
  <c r="BK196"/>
  <c r="J196"/>
  <c r="J103"/>
  <c r="R196"/>
  <c r="P214"/>
  <c r="R214"/>
  <c r="BK234"/>
  <c r="J234"/>
  <c r="J105"/>
  <c r="R234"/>
  <c r="R238"/>
  <c r="R237"/>
  <c i="5" r="P126"/>
  <c r="R147"/>
  <c r="T155"/>
  <c r="T154"/>
  <c r="R194"/>
  <c r="R193"/>
  <c r="R126"/>
  <c r="R125"/>
  <c r="P147"/>
  <c r="R155"/>
  <c r="R154"/>
  <c r="T194"/>
  <c r="T193"/>
  <c i="6" r="BK122"/>
  <c r="P122"/>
  <c r="R122"/>
  <c r="T122"/>
  <c r="R128"/>
  <c r="P201"/>
  <c i="4" r="T238"/>
  <c r="T237"/>
  <c i="5" r="T126"/>
  <c r="T125"/>
  <c r="T124"/>
  <c r="T147"/>
  <c r="BK155"/>
  <c r="J155"/>
  <c r="J102"/>
  <c r="P194"/>
  <c r="P193"/>
  <c i="6" r="BK128"/>
  <c r="J128"/>
  <c r="J99"/>
  <c r="T128"/>
  <c r="R201"/>
  <c i="2" r="P123"/>
  <c r="R123"/>
  <c r="T123"/>
  <c r="P136"/>
  <c r="R136"/>
  <c r="BK154"/>
  <c r="J154"/>
  <c r="J100"/>
  <c r="P154"/>
  <c r="T154"/>
  <c i="3" r="P130"/>
  <c r="R130"/>
  <c r="T130"/>
  <c r="P176"/>
  <c r="T176"/>
  <c r="BK257"/>
  <c r="J257"/>
  <c r="J104"/>
  <c r="P257"/>
  <c r="T257"/>
  <c r="P314"/>
  <c r="R314"/>
  <c r="BK351"/>
  <c r="J351"/>
  <c r="J106"/>
  <c r="P351"/>
  <c r="T351"/>
  <c r="P403"/>
  <c r="R403"/>
  <c r="BK441"/>
  <c r="J441"/>
  <c r="J108"/>
  <c r="T441"/>
  <c i="4" r="BK129"/>
  <c r="J129"/>
  <c r="J98"/>
  <c r="R129"/>
  <c r="T129"/>
  <c r="P143"/>
  <c r="T143"/>
  <c r="P169"/>
  <c r="R169"/>
  <c r="BK175"/>
  <c r="J175"/>
  <c r="J101"/>
  <c r="R175"/>
  <c r="T175"/>
  <c r="P183"/>
  <c r="T183"/>
  <c r="P196"/>
  <c r="T196"/>
  <c r="BK214"/>
  <c r="J214"/>
  <c r="J104"/>
  <c r="T214"/>
  <c r="P234"/>
  <c r="T234"/>
  <c r="BK238"/>
  <c r="J238"/>
  <c r="J107"/>
  <c r="P238"/>
  <c r="P237"/>
  <c i="5" r="BK126"/>
  <c r="J126"/>
  <c r="J98"/>
  <c r="BK147"/>
  <c r="J147"/>
  <c r="J100"/>
  <c r="P155"/>
  <c r="P154"/>
  <c r="BK194"/>
  <c r="J194"/>
  <c r="J104"/>
  <c i="6" r="P128"/>
  <c r="BK201"/>
  <c r="J201"/>
  <c r="J100"/>
  <c r="T201"/>
  <c i="2" r="BK168"/>
  <c r="J168"/>
  <c r="J101"/>
  <c i="3" r="BK237"/>
  <c r="J237"/>
  <c r="J101"/>
  <c r="BK253"/>
  <c r="J253"/>
  <c r="J103"/>
  <c r="BK233"/>
  <c r="J233"/>
  <c r="J100"/>
  <c r="BK250"/>
  <c r="J250"/>
  <c r="J102"/>
  <c i="5" r="BK144"/>
  <c r="J144"/>
  <c r="J99"/>
  <c i="6" r="E85"/>
  <c r="BE135"/>
  <c r="BE161"/>
  <c r="BE163"/>
  <c r="BE183"/>
  <c r="BE195"/>
  <c r="BE199"/>
  <c r="BE213"/>
  <c r="BE218"/>
  <c r="J114"/>
  <c r="BE137"/>
  <c r="BE141"/>
  <c r="BE153"/>
  <c r="BE155"/>
  <c r="BE157"/>
  <c r="BE165"/>
  <c r="BE167"/>
  <c r="BE171"/>
  <c r="BE175"/>
  <c r="BE185"/>
  <c r="BE189"/>
  <c r="BE202"/>
  <c r="BE204"/>
  <c r="BE209"/>
  <c r="BE215"/>
  <c r="F92"/>
  <c r="BE123"/>
  <c r="BE126"/>
  <c r="BE129"/>
  <c r="BE131"/>
  <c r="BE133"/>
  <c r="BE145"/>
  <c r="BE149"/>
  <c r="BE151"/>
  <c r="BE159"/>
  <c r="BE173"/>
  <c r="BE177"/>
  <c r="BE179"/>
  <c r="BE193"/>
  <c r="BE197"/>
  <c r="BE139"/>
  <c r="BE143"/>
  <c r="BE147"/>
  <c r="BE169"/>
  <c r="BE181"/>
  <c r="BE187"/>
  <c r="BE191"/>
  <c i="5" r="J118"/>
  <c r="BE131"/>
  <c r="BE133"/>
  <c r="BE135"/>
  <c r="BE137"/>
  <c r="BE145"/>
  <c r="BE151"/>
  <c r="BE158"/>
  <c r="BE172"/>
  <c r="BE182"/>
  <c r="BE187"/>
  <c r="E85"/>
  <c r="BE127"/>
  <c r="BE139"/>
  <c r="BE156"/>
  <c r="BE174"/>
  <c r="BE180"/>
  <c r="BE189"/>
  <c r="F92"/>
  <c r="BE168"/>
  <c r="BE178"/>
  <c r="BE184"/>
  <c r="BE191"/>
  <c r="BE195"/>
  <c r="BE197"/>
  <c r="BE129"/>
  <c r="BE141"/>
  <c r="BE148"/>
  <c r="BE160"/>
  <c r="BE162"/>
  <c r="BE164"/>
  <c r="BE166"/>
  <c r="BE170"/>
  <c r="BE176"/>
  <c r="BE199"/>
  <c r="BE202"/>
  <c i="4" r="E117"/>
  <c r="J121"/>
  <c r="BE135"/>
  <c r="BE144"/>
  <c r="BE162"/>
  <c r="BE164"/>
  <c r="BE187"/>
  <c r="BE189"/>
  <c r="BE197"/>
  <c i="3" r="BK129"/>
  <c r="J129"/>
  <c r="J97"/>
  <c i="4" r="F92"/>
  <c r="BE139"/>
  <c r="BE146"/>
  <c r="BE158"/>
  <c r="BE160"/>
  <c r="BE166"/>
  <c r="BE170"/>
  <c r="BE172"/>
  <c r="BE207"/>
  <c r="BE221"/>
  <c r="BE228"/>
  <c r="BE232"/>
  <c r="BE236"/>
  <c r="BE241"/>
  <c r="BE130"/>
  <c r="BE137"/>
  <c r="BE152"/>
  <c r="BE155"/>
  <c r="BE181"/>
  <c r="BE184"/>
  <c r="BE192"/>
  <c r="BE210"/>
  <c r="BE212"/>
  <c r="BE219"/>
  <c r="BE230"/>
  <c r="BE235"/>
  <c r="BE239"/>
  <c r="BE141"/>
  <c r="BE150"/>
  <c r="BE176"/>
  <c r="BE200"/>
  <c r="BE203"/>
  <c r="BE215"/>
  <c i="3" r="E85"/>
  <c r="BE152"/>
  <c r="BE186"/>
  <c r="BE200"/>
  <c r="BE240"/>
  <c r="BE277"/>
  <c r="BE281"/>
  <c r="BE283"/>
  <c r="BE311"/>
  <c r="BE315"/>
  <c r="BE320"/>
  <c r="BE329"/>
  <c r="BE335"/>
  <c r="BE339"/>
  <c r="BE361"/>
  <c r="BE369"/>
  <c r="BE371"/>
  <c r="BE383"/>
  <c r="BE394"/>
  <c r="BE404"/>
  <c r="J122"/>
  <c r="BE131"/>
  <c r="BE142"/>
  <c r="BE148"/>
  <c r="BE192"/>
  <c r="BE213"/>
  <c r="BE215"/>
  <c r="BE223"/>
  <c r="BE238"/>
  <c r="BE254"/>
  <c r="BE289"/>
  <c r="BE295"/>
  <c r="BE301"/>
  <c r="BE308"/>
  <c r="BE333"/>
  <c r="BE347"/>
  <c r="BE352"/>
  <c r="BE358"/>
  <c r="BE367"/>
  <c r="BE373"/>
  <c r="BE380"/>
  <c r="BE427"/>
  <c r="F92"/>
  <c r="BE154"/>
  <c r="BE174"/>
  <c r="BE177"/>
  <c r="BE189"/>
  <c r="BE198"/>
  <c r="BE208"/>
  <c r="BE210"/>
  <c r="BE231"/>
  <c r="BE234"/>
  <c r="BE258"/>
  <c r="BE271"/>
  <c r="BE274"/>
  <c r="BE304"/>
  <c r="BE323"/>
  <c r="BE326"/>
  <c r="BE391"/>
  <c r="BE442"/>
  <c r="BE443"/>
  <c r="BE133"/>
  <c r="BE139"/>
  <c r="BE150"/>
  <c r="BE164"/>
  <c r="BE167"/>
  <c r="BE171"/>
  <c r="BE183"/>
  <c r="BE206"/>
  <c r="BE217"/>
  <c r="BE229"/>
  <c r="BE243"/>
  <c r="BE251"/>
  <c r="BE264"/>
  <c r="BE267"/>
  <c r="BE279"/>
  <c r="BE285"/>
  <c r="BE287"/>
  <c r="BE292"/>
  <c r="BE299"/>
  <c r="BE317"/>
  <c r="BE331"/>
  <c r="BE337"/>
  <c r="BE341"/>
  <c r="BE343"/>
  <c r="BE345"/>
  <c r="BE349"/>
  <c r="BE375"/>
  <c r="BE378"/>
  <c r="BE385"/>
  <c r="BE397"/>
  <c r="BE408"/>
  <c r="BE410"/>
  <c r="BE429"/>
  <c r="BE431"/>
  <c i="2" r="E85"/>
  <c r="BE124"/>
  <c r="BE131"/>
  <c r="BE134"/>
  <c r="BE137"/>
  <c r="BE145"/>
  <c r="BE148"/>
  <c r="BE151"/>
  <c r="BE155"/>
  <c r="BE169"/>
  <c r="F118"/>
  <c r="BE127"/>
  <c r="BE160"/>
  <c r="J89"/>
  <c r="BE141"/>
  <c r="F34"/>
  <c i="1" r="BA95"/>
  <c i="3" r="F37"/>
  <c i="1" r="BD96"/>
  <c i="4" r="F36"/>
  <c i="1" r="BC97"/>
  <c i="5" r="F36"/>
  <c i="1" r="BC98"/>
  <c i="6" r="J34"/>
  <c i="1" r="AW99"/>
  <c i="2" r="F36"/>
  <c i="1" r="BC95"/>
  <c i="3" r="F34"/>
  <c i="1" r="BA96"/>
  <c i="4" r="F37"/>
  <c i="1" r="BD97"/>
  <c i="5" r="J34"/>
  <c i="1" r="AW98"/>
  <c i="6" r="F35"/>
  <c i="1" r="BB99"/>
  <c i="6" r="F37"/>
  <c i="1" r="BD99"/>
  <c i="2" r="F37"/>
  <c i="1" r="BD95"/>
  <c i="2" r="F35"/>
  <c i="1" r="BB95"/>
  <c i="3" r="F36"/>
  <c i="1" r="BC96"/>
  <c i="3" r="J34"/>
  <c i="1" r="AW96"/>
  <c i="4" r="F34"/>
  <c i="1" r="BA97"/>
  <c i="4" r="F35"/>
  <c i="1" r="BB97"/>
  <c i="5" r="F37"/>
  <c i="1" r="BD98"/>
  <c i="6" r="F34"/>
  <c i="1" r="BA99"/>
  <c i="2" r="J34"/>
  <c i="1" r="AW95"/>
  <c i="3" r="F35"/>
  <c i="1" r="BB96"/>
  <c i="4" r="J34"/>
  <c i="1" r="AW97"/>
  <c i="5" r="F35"/>
  <c i="1" r="BB98"/>
  <c i="5" r="F34"/>
  <c i="1" r="BA98"/>
  <c i="6" r="F36"/>
  <c i="1" r="BC99"/>
  <c i="4" l="1" r="R128"/>
  <c r="R127"/>
  <c i="3" r="T129"/>
  <c r="T128"/>
  <c i="2" r="T122"/>
  <c r="T121"/>
  <c r="P122"/>
  <c r="P121"/>
  <c i="1" r="AU95"/>
  <c i="6" r="T121"/>
  <c r="T120"/>
  <c i="3" r="R129"/>
  <c r="R128"/>
  <c i="2" r="R122"/>
  <c r="R121"/>
  <c i="6" r="R121"/>
  <c r="R120"/>
  <c r="BK121"/>
  <c r="J121"/>
  <c r="J97"/>
  <c i="5" r="R124"/>
  <c r="P125"/>
  <c r="P124"/>
  <c i="1" r="AU98"/>
  <c i="4" r="T128"/>
  <c r="T127"/>
  <c i="3" r="P129"/>
  <c r="P128"/>
  <c i="1" r="AU96"/>
  <c i="6" r="P121"/>
  <c r="P120"/>
  <c i="1" r="AU99"/>
  <c i="4" r="P128"/>
  <c r="P127"/>
  <c i="1" r="AU97"/>
  <c i="5" r="BK125"/>
  <c r="J125"/>
  <c r="J97"/>
  <c i="4" r="BK237"/>
  <c r="J237"/>
  <c r="J106"/>
  <c i="6" r="J122"/>
  <c r="J98"/>
  <c i="5" r="BK193"/>
  <c r="J193"/>
  <c r="J103"/>
  <c i="2" r="BK122"/>
  <c r="J122"/>
  <c r="J97"/>
  <c i="4" r="BK128"/>
  <c r="J128"/>
  <c r="J97"/>
  <c i="5" r="BK154"/>
  <c r="J154"/>
  <c r="J101"/>
  <c r="BK124"/>
  <c r="J124"/>
  <c i="3" r="BK128"/>
  <c r="J128"/>
  <c r="J96"/>
  <c i="2" r="F33"/>
  <c i="1" r="AZ95"/>
  <c i="4" r="J33"/>
  <c i="1" r="AV97"/>
  <c r="AT97"/>
  <c i="5" r="J33"/>
  <c i="1" r="AV98"/>
  <c r="AT98"/>
  <c r="BC94"/>
  <c r="AY94"/>
  <c r="BD94"/>
  <c r="W33"/>
  <c i="3" r="F33"/>
  <c i="1" r="AZ96"/>
  <c i="5" r="J30"/>
  <c i="1" r="AG98"/>
  <c r="BA94"/>
  <c r="AW94"/>
  <c r="AK30"/>
  <c r="BB94"/>
  <c r="W31"/>
  <c i="2" r="J33"/>
  <c i="1" r="AV95"/>
  <c r="AT95"/>
  <c i="4" r="F33"/>
  <c i="1" r="AZ97"/>
  <c i="5" r="F33"/>
  <c i="1" r="AZ98"/>
  <c i="6" r="F33"/>
  <c i="1" r="AZ99"/>
  <c i="3" r="J33"/>
  <c i="1" r="AV96"/>
  <c r="AT96"/>
  <c i="6" r="J33"/>
  <c i="1" r="AV99"/>
  <c r="AT99"/>
  <c i="4" l="1" r="BK127"/>
  <c r="J127"/>
  <c r="J96"/>
  <c i="6" r="BK120"/>
  <c r="J120"/>
  <c i="2" r="BK121"/>
  <c r="J121"/>
  <c r="J96"/>
  <c i="1" r="AN98"/>
  <c i="5" r="J96"/>
  <c r="J39"/>
  <c i="1" r="AU94"/>
  <c r="W30"/>
  <c i="6" r="J30"/>
  <c i="1" r="AG99"/>
  <c r="AX94"/>
  <c i="3" r="J30"/>
  <c i="1" r="AG96"/>
  <c r="AN96"/>
  <c r="AZ94"/>
  <c r="AV94"/>
  <c r="AK29"/>
  <c r="W32"/>
  <c i="6" l="1" r="J39"/>
  <c r="J96"/>
  <c i="3" r="J39"/>
  <c i="1" r="AN99"/>
  <c i="2" r="J30"/>
  <c i="1" r="AG95"/>
  <c r="AN95"/>
  <c i="4" r="J30"/>
  <c i="1" r="AG97"/>
  <c r="AN97"/>
  <c r="AT94"/>
  <c r="W29"/>
  <c i="2" l="1" r="J39"/>
  <c i="4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<sst xmlns="http://schemas.openxmlformats.org/spreadsheetml/2006/main">
  <si>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</si>
  <si>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</si>
  <si>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</si>
  <si>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</si>
  <si>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</si>
  <si>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{c0b52beb-7670-4130-8421-9d02879254c6}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</si>
  <si>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</si>
  <si>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</si>
  <si>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</si>
  <si>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</si>
  <si>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</si>
  <si>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</si>
  <si>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</si>
  <si>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</si>
  <si>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162022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</si>
  <si>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</si>
  <si>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</si>
  <si>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Otrokovice - regenerace panelového sídliště Trávníky - 1.etapa - 1.část</t>
  </si>
  <si>
    <t>KSO:</t>
  </si>
  <si>
    <t>CC-CZ:</t>
  </si>
  <si>
    <t>Místo:</t>
  </si>
  <si>
    <t>Otrokovice, m.č. Trávníky</t>
  </si>
  <si>
    <t>Datum:</t>
  </si>
  <si>
    <t>19. 4. 2022</t>
  </si>
  <si>
    <t>Zadavatel:</t>
  </si>
  <si>
    <t>IČ:</t>
  </si>
  <si>
    <t>Město Otrokovice</t>
  </si>
  <si>
    <t>DIČ:</t>
  </si>
  <si>
    <t>Uchazeč:</t>
  </si>
  <si>
    <t>Vyplň údaj</t>
  </si>
  <si>
    <t>Projektant:</t>
  </si>
  <si>
    <t>M.Sedlářová</t>
  </si>
  <si>
    <t>True</t>
  </si>
  <si>
    <t>Zpracovatel:</t>
  </si>
  <si>
    <t>Ing.L.Alster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</si>
  <si>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</si>
  <si>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</si>
  <si>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</si>
  <si>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</si>
  <si>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</si>
  <si>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</si>
  <si>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</si>
  <si>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</si>
  <si>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</si>
  <si>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</si>
  <si>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</si>
  <si>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</si>
  <si>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</si>
  <si>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</si>
  <si>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</si>
  <si>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</si>
  <si>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</si>
  <si>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</si>
  <si>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</si>
  <si>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</si>
  <si>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</si>
  <si>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</si>
  <si>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</si>
  <si>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</si>
  <si>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</si>
  <si>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</si>
  <si>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</si>
  <si>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</si>
  <si>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</si>
  <si>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</si>
  <si>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</si>
  <si>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</si>
  <si>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</si>
  <si>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</si>
  <si>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</si>
  <si>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</si>
  <si>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</si>
  <si>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</si>
  <si>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</si>
  <si>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</si>
  <si>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</si>
  <si>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</si>
  <si>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</si>
  <si>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</si>
  <si>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</si>
  <si>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</si>
  <si>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000.1</t>
  </si>
  <si>
    <t>Vedlejší a ostatní rozpočtové náklady - 1.část</t>
  </si>
  <si>
    <t>STA</t>
  </si>
  <si>
    <t>1</t>
  </si>
  <si>
    <t>{1c1f5096-d8cb-4a99-969d-2b4d3f98d25e}</t>
  </si>
  <si>
    <t>2</t>
  </si>
  <si>
    <t>SO 101</t>
  </si>
  <si>
    <t>Komunikace a parkovací stání</t>
  </si>
  <si>
    <t>{4f26a34e-66bc-49d1-b2cd-8babcc6b80f2}</t>
  </si>
  <si>
    <t>SO 102.1</t>
  </si>
  <si>
    <t>Chodníky - 1.část</t>
  </si>
  <si>
    <t>{5f0a3a55-5e3d-4085-a65c-987c6b61cc3c}</t>
  </si>
  <si>
    <t>SO 401.1</t>
  </si>
  <si>
    <t>Veřejné osvětlení - 1.část</t>
  </si>
  <si>
    <t>{23c63497-324c-4338-8386-1a61591248a8}</t>
  </si>
  <si>
    <t>SO 801.1</t>
  </si>
  <si>
    <t>Sadové úpravy - 1.část</t>
  </si>
  <si>
    <t>{266649be-04e2-4922-a64e-278cf311d9e4}</t>
  </si>
  <si>
    <t>KRYCÍ LIST SOUPISU PRACÍ</t>
  </si>
  <si>
    <t>Objekt:</t>
  </si>
  <si>
    <t>SO 000.1 - Vedlejší a ostatní rozpočtové náklady - 1.část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</si>
  <si>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</si>
  <si>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</si>
  <si>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</si>
  <si>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</si>
  <si>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</si>
  <si>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</si>
  <si>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</si>
  <si>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</si>
  <si>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</si>
  <si>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</si>
  <si>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</si>
  <si>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</si>
  <si>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</si>
  <si>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</si>
  <si>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</si>
  <si>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</si>
  <si>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</si>
  <si>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</si>
  <si>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</si>
  <si>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</si>
  <si>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</si>
  <si>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</si>
  <si>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</si>
  <si>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</si>
  <si>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</si>
  <si>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</si>
  <si>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</si>
  <si>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</si>
  <si>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</si>
  <si>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</si>
  <si>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</si>
  <si>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</si>
  <si>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koml…</t>
  </si>
  <si>
    <t>1024</t>
  </si>
  <si>
    <t>689657590</t>
  </si>
  <si>
    <t>VV</t>
  </si>
  <si>
    <t xml:space="preserve">Vytýčení  inženýrských sítí na staveništi z hlediska jejich ochrany při provádění stavby</t>
  </si>
  <si>
    <t>012203000</t>
  </si>
  <si>
    <t>Geodetické práce při provádění stavby</t>
  </si>
  <si>
    <t>kompl.</t>
  </si>
  <si>
    <t>989795783</t>
  </si>
  <si>
    <t xml:space="preserve">Vytýčení  staveniště a jednotlivých objektů stavby a další geodetické práce v průběhu</t>
  </si>
  <si>
    <t>výstavby</t>
  </si>
  <si>
    <t>3</t>
  </si>
  <si>
    <t>0123030R1</t>
  </si>
  <si>
    <t>Geodetické práce po provedení stavby</t>
  </si>
  <si>
    <t>komp…</t>
  </si>
  <si>
    <t>-1314339898</t>
  </si>
  <si>
    <t>Zaměření skutečného provedení stavby</t>
  </si>
  <si>
    <t>4</t>
  </si>
  <si>
    <t>013254000</t>
  </si>
  <si>
    <t>Dokumentace skutečného provedení stavby</t>
  </si>
  <si>
    <t>hod</t>
  </si>
  <si>
    <t>-716909356</t>
  </si>
  <si>
    <t>20</t>
  </si>
  <si>
    <t>VRN3</t>
  </si>
  <si>
    <t>Zařízení staveniště</t>
  </si>
  <si>
    <t>031002000</t>
  </si>
  <si>
    <t>Související práce pro zařízení staveniště</t>
  </si>
  <si>
    <t>-1813052554</t>
  </si>
  <si>
    <t xml:space="preserve">vypracování projekt.dokumentace pro ZS, případná příprava území pro ZS, včetně </t>
  </si>
  <si>
    <t>eventuálního pronájmu pozemku</t>
  </si>
  <si>
    <t>6</t>
  </si>
  <si>
    <t>032002000</t>
  </si>
  <si>
    <t>Vybavení staveniště</t>
  </si>
  <si>
    <t>kompl…</t>
  </si>
  <si>
    <t>-660441894</t>
  </si>
  <si>
    <t xml:space="preserve">Příjezd a zpevněné plochy ZS staveniště v nezbytném rozsahu, osazení  vybavení</t>
  </si>
  <si>
    <t>staveniště, jeho oplocení, mobilní WC</t>
  </si>
  <si>
    <t>7</t>
  </si>
  <si>
    <t>033002000</t>
  </si>
  <si>
    <t>Připojení staveniště na inženýrské sítě</t>
  </si>
  <si>
    <t>komp</t>
  </si>
  <si>
    <t>258763192</t>
  </si>
  <si>
    <t>Přípojka elektro, včetně odběrného a měřícího místa</t>
  </si>
  <si>
    <t>8</t>
  </si>
  <si>
    <t>034002000</t>
  </si>
  <si>
    <t>Zabezpečení staveniště</t>
  </si>
  <si>
    <t>-1957499169</t>
  </si>
  <si>
    <t xml:space="preserve">náklady na energie, náklady na úklid, ostrahu a nezbytné opravy vybavení  ZS</t>
  </si>
  <si>
    <t>9</t>
  </si>
  <si>
    <t>039002000</t>
  </si>
  <si>
    <t>Zrušení zařízení staveniště</t>
  </si>
  <si>
    <t>-412235114</t>
  </si>
  <si>
    <t>Odtsranění vybavení ZS a uvedení jeho plochy do původního stavu</t>
  </si>
  <si>
    <t>VRN4</t>
  </si>
  <si>
    <t>Inženýrská činnost</t>
  </si>
  <si>
    <t>10</t>
  </si>
  <si>
    <t>043103000</t>
  </si>
  <si>
    <t>Zkoušky bez rozlišení</t>
  </si>
  <si>
    <t>512961475</t>
  </si>
  <si>
    <t>Náklady na provedení veškerých zkoušek a předepsaných revizí použitých materiálů</t>
  </si>
  <si>
    <t>a konstrukcí nebo stavebních prací, pokud tyto nejsou předepsány jako položky</t>
  </si>
  <si>
    <t xml:space="preserve">ve výkazech výměr jednotlivých objektů.  Doložení výsledků zkoušek objednateli.</t>
  </si>
  <si>
    <t>11</t>
  </si>
  <si>
    <t>045002000</t>
  </si>
  <si>
    <t>Kompletační a koordinační činnost</t>
  </si>
  <si>
    <t>243530149</t>
  </si>
  <si>
    <t>náklady na zajištění činností související se zakázkou, účast zainteresovaných stran na</t>
  </si>
  <si>
    <t>přípravě, jednání u zkoušek atd. Koordinace staveb.prací a dodávek mezi dodavateli</t>
  </si>
  <si>
    <t xml:space="preserve">a se zůčastněnými, podchycení všech změn v průběhu výstavby a předávání informací  </t>
  </si>
  <si>
    <t>o nich, řešení vazeb na okolí, další inženýrská činnost nezahrnutá v ostatních položkách.</t>
  </si>
  <si>
    <t xml:space="preserve">Zajištění uvedení stavby do trvalého užívání, včetně zajištění všech potřebných </t>
  </si>
  <si>
    <t>podkladů.</t>
  </si>
  <si>
    <t>VRN9</t>
  </si>
  <si>
    <t>Ostatní náklady</t>
  </si>
  <si>
    <t>12</t>
  </si>
  <si>
    <t>094002000</t>
  </si>
  <si>
    <t>Ostatní náklady související s výstavbou</t>
  </si>
  <si>
    <t>…</t>
  </si>
  <si>
    <t>1492312371</t>
  </si>
  <si>
    <t xml:space="preserve">Návrh postupu výstavby a z něj vyplývajícího dopravního značení při výstavbě, </t>
  </si>
  <si>
    <t xml:space="preserve">zajištění vydání stanovení, včetně  poplatků, pronájmu a  umístění dočasného </t>
  </si>
  <si>
    <t>dopravního značení, jeho eventuální úprava a odstranění po ukončení stavebních prací</t>
  </si>
  <si>
    <t>SO 101 - Komunikace a parkovací stání</t>
  </si>
  <si>
    <t>HSV - Práce a dodávky HSV</t>
  </si>
  <si>
    <t xml:space="preserve">    1 - Zemní práce</t>
  </si>
  <si>
    <t xml:space="preserve">    11 - Přípravné a přidružené práce</t>
  </si>
  <si>
    <t xml:space="preserve">    2 - Zakládání</t>
  </si>
  <si>
    <t xml:space="preserve">    21 - Zakládání - úprava podloží a základové spáry, zlepšování vlastností hornin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</si>
  <si>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</si>
  <si>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</si>
  <si>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</si>
  <si>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</si>
  <si>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</si>
  <si>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99 - Přesun hmot a manipulace se sutí</t>
  </si>
  <si>
    <t xml:space="preserve">    998 - Přesun hmot</t>
  </si>
  <si>
    <t>HSV</t>
  </si>
  <si>
    <t>Práce a dodávky HSV</t>
  </si>
  <si>
    <t>Zemní práce</t>
  </si>
  <si>
    <t>122252204</t>
  </si>
  <si>
    <t>Odkopávky a prokopávky nezapažené pro silnice a dálnice strojně v hornině třídy těžitelnosti I přes 100 do 500 m3</t>
  </si>
  <si>
    <t>m3</t>
  </si>
  <si>
    <t>2000648735</t>
  </si>
  <si>
    <t>(290+430+70+(545+215)*0,35)*(0,42-0,15)</t>
  </si>
  <si>
    <t>132251104</t>
  </si>
  <si>
    <t>Hloubení nezapažených rýh šířky do 800 mm strojně s urovnáním dna do předepsaného profilu a spádu v hornině třídy těžitelnosti I skupiny 3 přes 100 m3</t>
  </si>
  <si>
    <t>2067978042</t>
  </si>
  <si>
    <t>Přípojky vpustí</t>
  </si>
  <si>
    <t>0,8*0,5*(0,9+1,2)*60</t>
  </si>
  <si>
    <t>Kabelové chráničky - CETIN, VO</t>
  </si>
  <si>
    <t>0,8*0,75*(2*6+23)</t>
  </si>
  <si>
    <t>Součet</t>
  </si>
  <si>
    <t>129001101</t>
  </si>
  <si>
    <t>Příplatek k cenám vykopávek za ztížení vykopávky v blízkosti podzemního vedení nebo výbušnin v horninách jakékoliv třídy</t>
  </si>
  <si>
    <t>-1749586202</t>
  </si>
  <si>
    <t>0,8*0,75*2*6</t>
  </si>
  <si>
    <t>133151101</t>
  </si>
  <si>
    <t>Hloubení nezapažených šachet strojně v hornině třídy těžitelnosti I skupiny 1 a 2 do 20 m3</t>
  </si>
  <si>
    <t>-140706457</t>
  </si>
  <si>
    <t>Uliční vpusti</t>
  </si>
  <si>
    <t>1,2*1,2*1,2*9</t>
  </si>
  <si>
    <t>Patky pro DZ</t>
  </si>
  <si>
    <t>0,4*0,5*0,6*5</t>
  </si>
  <si>
    <t>162551108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</si>
  <si>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</si>
  <si>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1190278248</t>
  </si>
  <si>
    <t>285,12+71,4+16,152</t>
  </si>
  <si>
    <t>167151111</t>
  </si>
  <si>
    <t>Nakládání, skládání a překládání neulehlého výkopku nebo sypaniny strojně nakládání, množství přes 100 m3, z hornin třídy těžitelnosti I, skupiny 1 až 3</t>
  </si>
  <si>
    <t>-1113697709</t>
  </si>
  <si>
    <t>372,672</t>
  </si>
  <si>
    <t>171201211</t>
  </si>
  <si>
    <t>Poplatek za uložení stavebního odpadu na skládce (skládkovné) zeminy a kameniva zatříděného do Katalogu odpadů pod kódem 170 504</t>
  </si>
  <si>
    <t>t</t>
  </si>
  <si>
    <t>-150606077</t>
  </si>
  <si>
    <t>372,672*1,7</t>
  </si>
  <si>
    <t>174151101</t>
  </si>
  <si>
    <t>Zásyp sypaninou z jakékoliv horniny strojně s uložením výkopku ve vrstvách se zhutněním jam, šachet, rýh nebo kolem objektů v těchto vykopávkách</t>
  </si>
  <si>
    <t>-1849294888</t>
  </si>
  <si>
    <t xml:space="preserve">Přípojky vpustí </t>
  </si>
  <si>
    <t>0,8*0,5*(0,9+1,2)*60*0,75</t>
  </si>
  <si>
    <t>Kabelové chráničky</t>
  </si>
  <si>
    <t>0,8*0,75*(2*6+23)*0,95</t>
  </si>
  <si>
    <t>Vpusti</t>
  </si>
  <si>
    <t>1,2*1,2*1,5*9*0,5</t>
  </si>
  <si>
    <t>Odpočet obsypání potrubí</t>
  </si>
  <si>
    <t>-21,60</t>
  </si>
  <si>
    <t>M</t>
  </si>
  <si>
    <t>58344171</t>
  </si>
  <si>
    <t>štěrkodrť frakce 0/32</t>
  </si>
  <si>
    <t>116998605</t>
  </si>
  <si>
    <t>45,87</t>
  </si>
  <si>
    <t>45,87*2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</si>
  <si>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</si>
  <si>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</si>
  <si>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769310498</t>
  </si>
  <si>
    <t>0,8*0,45*60</t>
  </si>
  <si>
    <t>58337331</t>
  </si>
  <si>
    <t>štěrkopísek frakce 0/22</t>
  </si>
  <si>
    <t>-1077091666</t>
  </si>
  <si>
    <t>21,6</t>
  </si>
  <si>
    <t>21,6*2 'Přepočtené koeficientem množství</t>
  </si>
  <si>
    <t>181152302</t>
  </si>
  <si>
    <t>Úprava pláně na stavbách silnic a dálnic strojně v zářezech mimo skalních se zhutněním</t>
  </si>
  <si>
    <t>m2</t>
  </si>
  <si>
    <t>160252310</t>
  </si>
  <si>
    <t>290+430+70+(545+215)*0,35</t>
  </si>
  <si>
    <t>Přípravné a přidružené práce</t>
  </si>
  <si>
    <t>14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</si>
  <si>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</si>
  <si>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</si>
  <si>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806646139</t>
  </si>
  <si>
    <t>Využití konstrukce</t>
  </si>
  <si>
    <t>135</t>
  </si>
  <si>
    <t>odstranění konstrukce</t>
  </si>
  <si>
    <t>50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</si>
  <si>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</si>
  <si>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</si>
  <si>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1929363565</t>
  </si>
  <si>
    <t>Komunikace</t>
  </si>
  <si>
    <t>60</t>
  </si>
  <si>
    <t>17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</si>
  <si>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</si>
  <si>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</si>
  <si>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97091406</t>
  </si>
  <si>
    <t>Konstrukce komunikace</t>
  </si>
  <si>
    <t>19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</si>
  <si>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</si>
  <si>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</si>
  <si>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-67448271</t>
  </si>
  <si>
    <t>Konstrukce parkovacích stání</t>
  </si>
  <si>
    <t>16</t>
  </si>
  <si>
    <t>113107423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</si>
  <si>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200 do 300 mm</t>
  </si>
  <si>
    <t>1414757788</t>
  </si>
  <si>
    <t>Chráničky VO</t>
  </si>
  <si>
    <t>(8+5+10)*0,8</t>
  </si>
  <si>
    <t>8*5*0,8</t>
  </si>
  <si>
    <t>18</t>
  </si>
  <si>
    <t>113107431</t>
  </si>
  <si>
    <t>Odstranění podkladů nebo krytů při překopech inženýrských sítí s přemístěním hmot na skládku ve vzdálenosti do 3 m nebo s naložením na dopravní prostředek strojně plochy jednotlivě do 15 m2 z betonu prostého, o tl. vrstvy přes 100 do 150 mm</t>
  </si>
  <si>
    <t>854934821</t>
  </si>
  <si>
    <t>50,4</t>
  </si>
  <si>
    <t>13</t>
  </si>
  <si>
    <t>113154334</t>
  </si>
  <si>
    <t xml:space="preserve">Frézování živičného podkladu nebo krytu  s naložením na dopravní prostředek plochy přes 1 000 do 10 000 m2 bez překážek v trase pruhu šířky přes 1 m do 2 m, tloušťky vrstvy 100 mm</t>
  </si>
  <si>
    <t>-1239837997</t>
  </si>
  <si>
    <t>1690</t>
  </si>
  <si>
    <t>Kompletní odstranění konstrukce</t>
  </si>
  <si>
    <t>113202111</t>
  </si>
  <si>
    <t xml:space="preserve">Vytrhání obrub  s vybouráním lože, s přemístěním hmot na skládku na vzdálenost do 3 m nebo s naložením na dopravní prostředek z krajníků nebo obrubníků stojatých</t>
  </si>
  <si>
    <t>m</t>
  </si>
  <si>
    <t>47188789</t>
  </si>
  <si>
    <t>570</t>
  </si>
  <si>
    <t>89594111R</t>
  </si>
  <si>
    <t xml:space="preserve">Zrušení stávající vpusti kanalizační uliční z betonových dílců s naložením ybouraného materiálu  na dopravní prostředek, odvozem a uložením na skládce</t>
  </si>
  <si>
    <t>kus</t>
  </si>
  <si>
    <t>1308097849</t>
  </si>
  <si>
    <t>22</t>
  </si>
  <si>
    <t>899203211</t>
  </si>
  <si>
    <t>Demontáž mříží litinových včetně rámů, hmotnosti jednotlivě přes 100 do 150 Kg</t>
  </si>
  <si>
    <t>1967979232</t>
  </si>
  <si>
    <t>Předáno investorovi</t>
  </si>
  <si>
    <t>23</t>
  </si>
  <si>
    <t>919735111</t>
  </si>
  <si>
    <t xml:space="preserve">Řezání stávajícího živičného krytu nebo podkladu  hloubky do 50 mm</t>
  </si>
  <si>
    <t>-1592240983</t>
  </si>
  <si>
    <t>24</t>
  </si>
  <si>
    <t>919735123</t>
  </si>
  <si>
    <t xml:space="preserve">Řezání stávajícího betonového krytu nebo podkladu  hloubky přes 100 do 150 mm</t>
  </si>
  <si>
    <t>-1251479609</t>
  </si>
  <si>
    <t>40+23*2</t>
  </si>
  <si>
    <t>25</t>
  </si>
  <si>
    <t>966006132</t>
  </si>
  <si>
    <t xml:space="preserve">Odstranění dopravních nebo orientačních značek se sloupkem  s uložením hmot na vzdálenost do 20 m nebo s naložením na dopravní prostředek, se zásypem jam a jeho zhutněním s betonovou patkou</t>
  </si>
  <si>
    <t>-376550241</t>
  </si>
  <si>
    <t>Posun stávajícího DZ</t>
  </si>
  <si>
    <t xml:space="preserve">Zrušené DZ - předáno investorovi </t>
  </si>
  <si>
    <t>26</t>
  </si>
  <si>
    <t>966006211</t>
  </si>
  <si>
    <t xml:space="preserve">Odstranění (demontáž) svislých dopravních značek  s odklizením materiálu na skládku na vzdálenost do 20 m nebo s naložením na dopravní prostředek ze sloupů, sloupků nebo konzol</t>
  </si>
  <si>
    <t>1707899371</t>
  </si>
  <si>
    <t>27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</si>
  <si>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</si>
  <si>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</si>
  <si>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-1912810483</t>
  </si>
  <si>
    <t>28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</si>
  <si>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</si>
  <si>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</si>
  <si>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582435340</t>
  </si>
  <si>
    <t>50+135</t>
  </si>
  <si>
    <t>Zakládání</t>
  </si>
  <si>
    <t>29</t>
  </si>
  <si>
    <t>275311126</t>
  </si>
  <si>
    <t>Základové konstrukce z betonu prostého patky a bloky ve výkopu nebo na hlavách pilot C 20/25</t>
  </si>
  <si>
    <t>243943905</t>
  </si>
  <si>
    <t>Zakládání - úprava podloží a základové spáry, zlepšování vlastností hornin</t>
  </si>
  <si>
    <t>30</t>
  </si>
  <si>
    <t>213141112</t>
  </si>
  <si>
    <t xml:space="preserve">Zřízení vrstvy z geotextilie  filtrační, separační, odvodňovací, ochranné, výztužné nebo protierozní v rovině nebo ve sklonu do 1:5, šířky přes 3 do 6 m</t>
  </si>
  <si>
    <t>1515597063</t>
  </si>
  <si>
    <t>31</t>
  </si>
  <si>
    <t>69311201</t>
  </si>
  <si>
    <t>geotextilie netkaná PES+PP 400g/m2</t>
  </si>
  <si>
    <t>1666142311</t>
  </si>
  <si>
    <t>1056</t>
  </si>
  <si>
    <t>1056*1,05 'Přepočtené koeficientem množství</t>
  </si>
  <si>
    <t>32</t>
  </si>
  <si>
    <t>462451114</t>
  </si>
  <si>
    <t>Prolití konstrukce z kamene kamenného záhozu cementovou maltou MC-25</t>
  </si>
  <si>
    <t>518509580</t>
  </si>
  <si>
    <t>70 kg na m2</t>
  </si>
  <si>
    <t>Pod obrubníky</t>
  </si>
  <si>
    <t>(545+215)*0,35*70/2200</t>
  </si>
  <si>
    <t>Zesílení spodní konstrukční vrstvy - realizace dle skutečné potřeby</t>
  </si>
  <si>
    <t>(290+430+70)*70/2200</t>
  </si>
  <si>
    <t>Svislé a kompletní konstrukce</t>
  </si>
  <si>
    <t>33</t>
  </si>
  <si>
    <t>38899521R</t>
  </si>
  <si>
    <t>Půlená kabelová chráničky plastová - dodávka a osazení</t>
  </si>
  <si>
    <t>-1191370770</t>
  </si>
  <si>
    <t>2*6</t>
  </si>
  <si>
    <t>Vodorovné konstrukce</t>
  </si>
  <si>
    <t>34</t>
  </si>
  <si>
    <t>451572111</t>
  </si>
  <si>
    <t>Lože pod potrubí, stoky a drobné objekty v otevřeném výkopu z kameniva drobného těženého 0 až 4 mm</t>
  </si>
  <si>
    <t>-1787743767</t>
  </si>
  <si>
    <t>0,8*0,1*60</t>
  </si>
  <si>
    <t>Komunikace pozemní</t>
  </si>
  <si>
    <t>35</t>
  </si>
  <si>
    <t>564851111</t>
  </si>
  <si>
    <t xml:space="preserve">Podklad ze štěrkodrti ŠD  s rozprostřením a zhutněním, po zhutnění tl. 150 mm</t>
  </si>
  <si>
    <t>-128682695</t>
  </si>
  <si>
    <t>Frakce 32-63 - pod obrubníky</t>
  </si>
  <si>
    <t>(545+215)*0,35</t>
  </si>
  <si>
    <t>Frakce 32-63, v případě vyhovující únosnosti pláně frakce 0-63 - parkovací stání</t>
  </si>
  <si>
    <t>430+70</t>
  </si>
  <si>
    <t>36</t>
  </si>
  <si>
    <t>1404644658</t>
  </si>
  <si>
    <t>Frakce 0-63 - parkovací stání</t>
  </si>
  <si>
    <t>37</t>
  </si>
  <si>
    <t>564861111</t>
  </si>
  <si>
    <t xml:space="preserve">Podklad ze štěrkodrti ŠD  s rozprostřením a zhutněním, po zhutnění tl. 200 mm</t>
  </si>
  <si>
    <t>1543237546</t>
  </si>
  <si>
    <t>Komunikace - rozšíření</t>
  </si>
  <si>
    <t>Frakce 32-63, v případě vyhovující únosnosti pláně frakce 0-63</t>
  </si>
  <si>
    <t>290</t>
  </si>
  <si>
    <t>38</t>
  </si>
  <si>
    <t>565135111</t>
  </si>
  <si>
    <t xml:space="preserve">Asfaltový beton vrstva podkladní ACP 16+ z nemodifikovaného asfaltu  s rozprostřením a zhutněním v pruhu šířky přes 1,5 do 3 m, po zhutnění tl. 50 mm</t>
  </si>
  <si>
    <t>-119939026</t>
  </si>
  <si>
    <t>Vyrovnávací vrstva 40-60 mm</t>
  </si>
  <si>
    <t>39</t>
  </si>
  <si>
    <t>565145101</t>
  </si>
  <si>
    <t xml:space="preserve">Asfaltový beton vrstva podkladní ACP 16 z nemodifikovaného asfaltu  s rozprostřením a zhutněním v pruhu šířky do 1,5 m, po zhutnění tl. 60 mm</t>
  </si>
  <si>
    <t>-2022344201</t>
  </si>
  <si>
    <t>Rozšíření komunikace</t>
  </si>
  <si>
    <t>40</t>
  </si>
  <si>
    <t>566901134</t>
  </si>
  <si>
    <t>Vyspravení podkladu po překopech inženýrských sítí plochy do 15 m2 s rozprostřením a zhutněním štěrkodrtí tl. 250 mm</t>
  </si>
  <si>
    <t>803060674</t>
  </si>
  <si>
    <t>41</t>
  </si>
  <si>
    <t>566901172</t>
  </si>
  <si>
    <t>Vyspravení podkladu po překopech inženýrských sítí plochy do 15 m2 s rozprostřením a zhutněním směsí zpevněnou cementem SC C 20/25 (PB I) tl. 150 mm</t>
  </si>
  <si>
    <t>644022966</t>
  </si>
  <si>
    <t>50,40</t>
  </si>
  <si>
    <t>42</t>
  </si>
  <si>
    <t>567123811</t>
  </si>
  <si>
    <t>Podklad ze směsi stmelené cementem na dálnici a letištních plochách bez dilatačních spár, s rozprostřením a zhutněním SC C 8/10 (KSC I), po zhutnění tl. 120 mm</t>
  </si>
  <si>
    <t>989152947</t>
  </si>
  <si>
    <t>43</t>
  </si>
  <si>
    <t>573111113</t>
  </si>
  <si>
    <t>Postřik infiltrační PI z asfaltu silničního s posypem kamenivem, v množství 1,50 kg/m2</t>
  </si>
  <si>
    <t>-2007821636</t>
  </si>
  <si>
    <t>1690+290</t>
  </si>
  <si>
    <t>44</t>
  </si>
  <si>
    <t>573211112</t>
  </si>
  <si>
    <t>Postřik spojovací PS bez posypu kamenivem z asfaltu silničního, v množství 0,70 kg/m2</t>
  </si>
  <si>
    <t>-927402156</t>
  </si>
  <si>
    <t>45</t>
  </si>
  <si>
    <t>577134121</t>
  </si>
  <si>
    <t xml:space="preserve">Asfaltový beton vrstva obrusná ACO 11+  s rozprostřením a se zhutněním z nemodifikovaného asfaltu v pruhu šířky přes 3 m, po zhutnění tl. 40 mm</t>
  </si>
  <si>
    <t>230656505</t>
  </si>
  <si>
    <t>46</t>
  </si>
  <si>
    <t>596212220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</si>
  <si>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do 50 m2</t>
  </si>
  <si>
    <t>-835131818</t>
  </si>
  <si>
    <t>Parkovací stání pro imobily</t>
  </si>
  <si>
    <t>70</t>
  </si>
  <si>
    <t>47</t>
  </si>
  <si>
    <t>59245020</t>
  </si>
  <si>
    <t>dlažba tvar obdélník betonová 200x100x80mm přírodní</t>
  </si>
  <si>
    <t>188827856</t>
  </si>
  <si>
    <t>68,5</t>
  </si>
  <si>
    <t>68,5*1,015 'Přepočtené koeficientem množství</t>
  </si>
  <si>
    <t>48</t>
  </si>
  <si>
    <t>59245005</t>
  </si>
  <si>
    <t>dlažba tvar obdélník betonová 200x100x80mm barevná</t>
  </si>
  <si>
    <t>-906114302</t>
  </si>
  <si>
    <t>červená</t>
  </si>
  <si>
    <t>1,5</t>
  </si>
  <si>
    <t>1,5*1,015 'Přepočtené koeficientem množství</t>
  </si>
  <si>
    <t>49</t>
  </si>
  <si>
    <t>596412212</t>
  </si>
  <si>
    <t xml:space="preserve"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</si>
  <si>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588991767</t>
  </si>
  <si>
    <t>430+135</t>
  </si>
  <si>
    <t>592460R1</t>
  </si>
  <si>
    <t>dlažba plošná betonová vegetační 200x200x80mm - přírodní</t>
  </si>
  <si>
    <t>729995643</t>
  </si>
  <si>
    <t>430+135-12</t>
  </si>
  <si>
    <t>553*1,015 'Přepočtené koeficientem množství</t>
  </si>
  <si>
    <t>51</t>
  </si>
  <si>
    <t>592460R2</t>
  </si>
  <si>
    <t>dlažba plošná betonová vegetační 200x100x80mm - červená</t>
  </si>
  <si>
    <t>-311461162</t>
  </si>
  <si>
    <t>dělící čáry</t>
  </si>
  <si>
    <t>0,1*(24*4,5+6*2,0)</t>
  </si>
  <si>
    <t>12*1,015 'Přepočtené koeficientem množství</t>
  </si>
  <si>
    <t>52</t>
  </si>
  <si>
    <t>599141111</t>
  </si>
  <si>
    <t xml:space="preserve">Vyplnění spár mezi silničními dílci jakékoliv tloušťky  živičnou zálivkou</t>
  </si>
  <si>
    <t>908332605</t>
  </si>
  <si>
    <t>Náhradní položka-vytmelení spáry mezi stávající a novou konstrukcí</t>
  </si>
  <si>
    <t>53</t>
  </si>
  <si>
    <t>919721202</t>
  </si>
  <si>
    <t>Geomříž pro vyztužení asfaltového povrchu z polypropylenu s geotextilií</t>
  </si>
  <si>
    <t>1268019049</t>
  </si>
  <si>
    <t>Předběžně</t>
  </si>
  <si>
    <t>1,0*(56*5,5+16*4,5+6)</t>
  </si>
  <si>
    <t>Trubní vedení</t>
  </si>
  <si>
    <t>54</t>
  </si>
  <si>
    <t>83126319R</t>
  </si>
  <si>
    <t>Napojení kanalizační přípojky DN od 100 do 300 na stávající kanalizaci</t>
  </si>
  <si>
    <t>1620192658</t>
  </si>
  <si>
    <t>55</t>
  </si>
  <si>
    <t>871260310</t>
  </si>
  <si>
    <t>Montáž kanalizačního potrubí z plastů z polypropylenu PP hladkého plnostěnného SN 10 DN 100</t>
  </si>
  <si>
    <t>1580488100</t>
  </si>
  <si>
    <t>Chránička pro VO</t>
  </si>
  <si>
    <t>8+5+10</t>
  </si>
  <si>
    <t>56</t>
  </si>
  <si>
    <t>28617009</t>
  </si>
  <si>
    <t>trubka kanalizační PP plnostěnná třívrstvá DN 100x3000mm SN10</t>
  </si>
  <si>
    <t>182153038</t>
  </si>
  <si>
    <t>23*1,015 'Přepočtené koeficientem množství</t>
  </si>
  <si>
    <t>57</t>
  </si>
  <si>
    <t>871310330</t>
  </si>
  <si>
    <t>Montáž kanalizačního potrubí z plastů z polypropylenu PP hladkého plnostěnného SN 16 DN 150</t>
  </si>
  <si>
    <t>-2013602504</t>
  </si>
  <si>
    <t>58</t>
  </si>
  <si>
    <t>28617094</t>
  </si>
  <si>
    <t>trubka kanalizační PP plnostěnná třívrstvá DN 150x6000mm SN16</t>
  </si>
  <si>
    <t>-1000531603</t>
  </si>
  <si>
    <t>60*1,015 'Přepočtené koeficientem množství</t>
  </si>
  <si>
    <t>87</t>
  </si>
  <si>
    <t>895941342</t>
  </si>
  <si>
    <t>Osazení vpusti uliční z betonových dílců DN 500 dno nízké s kalištěm</t>
  </si>
  <si>
    <t>-173088431</t>
  </si>
  <si>
    <t>88</t>
  </si>
  <si>
    <t>59224469</t>
  </si>
  <si>
    <t>vpusť uliční DN 500 kaliště nízké 500/225x65mm</t>
  </si>
  <si>
    <t>1285885477</t>
  </si>
  <si>
    <t>89</t>
  </si>
  <si>
    <t>895941351</t>
  </si>
  <si>
    <t>Osazení vpusti uliční z betonových dílců DN 500 skruž horní pro čtvercovou vtokovou mříž</t>
  </si>
  <si>
    <t>176688514</t>
  </si>
  <si>
    <t>90</t>
  </si>
  <si>
    <t>59224460</t>
  </si>
  <si>
    <t>vpusť uliční DN 500 betonová 500x190x65mm čtvercový poklop</t>
  </si>
  <si>
    <t>1294859096</t>
  </si>
  <si>
    <t>91</t>
  </si>
  <si>
    <t>895941362</t>
  </si>
  <si>
    <t>Osazení vpusti uliční z betonových dílců DN 500 skruž středová 590 mm</t>
  </si>
  <si>
    <t>1865168870</t>
  </si>
  <si>
    <t>92</t>
  </si>
  <si>
    <t>59224462</t>
  </si>
  <si>
    <t>vpusť uliční DN 500 skruž průběžná vysoká betonová 500/590x65mm</t>
  </si>
  <si>
    <t>2084946797</t>
  </si>
  <si>
    <t>93</t>
  </si>
  <si>
    <t>895941366</t>
  </si>
  <si>
    <t>Osazení vpusti uliční z betonových dílců DN 500 skruž průběžná s výtokem</t>
  </si>
  <si>
    <t>392583321</t>
  </si>
  <si>
    <t>94</t>
  </si>
  <si>
    <t>59224463</t>
  </si>
  <si>
    <t>vpusť uliční DN 500 skruž průběžná 500/590x65mm betonová s odtokem 150mm</t>
  </si>
  <si>
    <t>-2056218510</t>
  </si>
  <si>
    <t>61</t>
  </si>
  <si>
    <t>899204112</t>
  </si>
  <si>
    <t>Osazení mříží litinových včetně rámů a košů na bahno pro třídu zatížení D400, E600</t>
  </si>
  <si>
    <t>1794438663</t>
  </si>
  <si>
    <t>62</t>
  </si>
  <si>
    <t>55242328</t>
  </si>
  <si>
    <t xml:space="preserve">mříž D 400 -  plochá, 600x600 4-stranný rám</t>
  </si>
  <si>
    <t>1783726570</t>
  </si>
  <si>
    <t>63</t>
  </si>
  <si>
    <t>899722114</t>
  </si>
  <si>
    <t>Krytí potrubí z plastů výstražnou fólií z PVC šířky 40 cm</t>
  </si>
  <si>
    <t>-1603622589</t>
  </si>
  <si>
    <t>Ostatní konstrukce a práce, bourání</t>
  </si>
  <si>
    <t>64</t>
  </si>
  <si>
    <t>914111111</t>
  </si>
  <si>
    <t xml:space="preserve">Montáž svislé dopravní značky základní  velikosti do 1 m2 objímkami na sloupky nebo konzoly</t>
  </si>
  <si>
    <t>92283611</t>
  </si>
  <si>
    <t>Přemístění stávajících značek</t>
  </si>
  <si>
    <t>Nové značky</t>
  </si>
  <si>
    <t>65</t>
  </si>
  <si>
    <t>40445625</t>
  </si>
  <si>
    <t>informativní značky provozní IP8, IP9, IP11-IP13 500x700mm</t>
  </si>
  <si>
    <t>848670412</t>
  </si>
  <si>
    <t>Značka IP12 + o1</t>
  </si>
  <si>
    <t>66</t>
  </si>
  <si>
    <t>914511111</t>
  </si>
  <si>
    <t xml:space="preserve">Montáž sloupku dopravních značek  délky do 3,5 m do betonového základu</t>
  </si>
  <si>
    <t>1634749903</t>
  </si>
  <si>
    <t>Přemístění stávajícího DZ</t>
  </si>
  <si>
    <t>Nové DZ</t>
  </si>
  <si>
    <t>67</t>
  </si>
  <si>
    <t>40445225</t>
  </si>
  <si>
    <t>sloupek pro dopravní značku Zn D 60mm v 3,5m</t>
  </si>
  <si>
    <t>1146899117</t>
  </si>
  <si>
    <t>68</t>
  </si>
  <si>
    <t>40445240</t>
  </si>
  <si>
    <t>patka pro sloupek Al D 60mm</t>
  </si>
  <si>
    <t>191022283</t>
  </si>
  <si>
    <t>69</t>
  </si>
  <si>
    <t>40445256</t>
  </si>
  <si>
    <t>svorka upínací na sloupek dopravní značky D 60mm</t>
  </si>
  <si>
    <t>-333664644</t>
  </si>
  <si>
    <t>40445253</t>
  </si>
  <si>
    <t>víčko plastové na sloupek D 60mm</t>
  </si>
  <si>
    <t>219457254</t>
  </si>
  <si>
    <t>71</t>
  </si>
  <si>
    <t>915111116</t>
  </si>
  <si>
    <t xml:space="preserve">Vodorovné dopravní značení stříkané barvou  dělící čára šířky 125 mm souvislá žlutá retroreflexní</t>
  </si>
  <si>
    <t>1193545759</t>
  </si>
  <si>
    <t>Značka V12b</t>
  </si>
  <si>
    <t>2*5,5+2*8+8*3,5</t>
  </si>
  <si>
    <t>72</t>
  </si>
  <si>
    <t>915211116</t>
  </si>
  <si>
    <t xml:space="preserve">Vodorovné dopravní značení stříkaným plastem  dělící čára šířky 125 mm souvislá žlutá retroreflexní</t>
  </si>
  <si>
    <t>-1155923001</t>
  </si>
  <si>
    <t>73</t>
  </si>
  <si>
    <t>915311111</t>
  </si>
  <si>
    <t xml:space="preserve">Vodorovné značení předformovaným termoplastem  dopravní značky barevné velikosti do 1 m2</t>
  </si>
  <si>
    <t>-1508421739</t>
  </si>
  <si>
    <t>Symbol 225</t>
  </si>
  <si>
    <t>74</t>
  </si>
  <si>
    <t>915611111</t>
  </si>
  <si>
    <t xml:space="preserve">Předznačení pro vodorovné značení  stříkané barvou nebo prováděné z nátěrových hmot liniové dělicí čáry, vodicí proužky</t>
  </si>
  <si>
    <t>-1967802054</t>
  </si>
  <si>
    <t>75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</si>
  <si>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</si>
  <si>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</si>
  <si>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1011828992</t>
  </si>
  <si>
    <t>Obrubník 150/250</t>
  </si>
  <si>
    <t>545</t>
  </si>
  <si>
    <t>Obrubník 150/150 - nájezdový</t>
  </si>
  <si>
    <t>215</t>
  </si>
  <si>
    <t>76</t>
  </si>
  <si>
    <t>59217032</t>
  </si>
  <si>
    <t>obrubník betonový silniční 1000x150x150mm</t>
  </si>
  <si>
    <t>2025122564</t>
  </si>
  <si>
    <t>215*1,015 'Přepočtené koeficientem množství</t>
  </si>
  <si>
    <t>77</t>
  </si>
  <si>
    <t>59217031</t>
  </si>
  <si>
    <t>obrubník betonový silniční 1000x150x250mm</t>
  </si>
  <si>
    <t>-1917105567</t>
  </si>
  <si>
    <t>545*1,015 'Přepočtené koeficientem množství</t>
  </si>
  <si>
    <t>78</t>
  </si>
  <si>
    <t>93390201R</t>
  </si>
  <si>
    <t>Zatěžovací zkoušky statickou deskou</t>
  </si>
  <si>
    <t>108646809</t>
  </si>
  <si>
    <t>Únosnost pláně</t>
  </si>
  <si>
    <t>Ověření účinnosti zesílení konstrukční vrstvy - realizace dle skutečné potřeby</t>
  </si>
  <si>
    <t>99</t>
  </si>
  <si>
    <t>Přesun hmot a manipulace se sutí</t>
  </si>
  <si>
    <t>79</t>
  </si>
  <si>
    <t>997221551</t>
  </si>
  <si>
    <t xml:space="preserve">Vodorovná doprava suti  bez naložení, ale se složením a s hrubým urovnáním ze sypkých materiálů, na vzdálenost do 1 km</t>
  </si>
  <si>
    <t>1753056465</t>
  </si>
  <si>
    <t>Předpokládaná skládka Moravská skládková</t>
  </si>
  <si>
    <t>Kamenivo</t>
  </si>
  <si>
    <t>(60*0,24+50,4*0,24+50*0,34)*1,7</t>
  </si>
  <si>
    <t>80</t>
  </si>
  <si>
    <t>997221559</t>
  </si>
  <si>
    <t xml:space="preserve">Vodorovná doprava suti  bez naložení, ale se složením a s hrubým urovnáním Příplatek k ceně za každý další i započatý 1 km přes 1 km</t>
  </si>
  <si>
    <t>-1974652807</t>
  </si>
  <si>
    <t>73,943*2</t>
  </si>
  <si>
    <t>81</t>
  </si>
  <si>
    <t>997221561</t>
  </si>
  <si>
    <t xml:space="preserve">Vodorovná doprava suti  bez naložení, ale se složením a s hrubým urovnáním z kusových materiálů, na vzdálenost do 1 km</t>
  </si>
  <si>
    <t>-1011421018</t>
  </si>
  <si>
    <t>Odvoz na skládku města Otrokovice</t>
  </si>
  <si>
    <t>Odvoz k uložení pro zpětné využití</t>
  </si>
  <si>
    <t>Frézovaná živice</t>
  </si>
  <si>
    <t>(60+1690)*0,05*2,35</t>
  </si>
  <si>
    <t>Mezisoučet</t>
  </si>
  <si>
    <t xml:space="preserve">Odvoz k recyklaci </t>
  </si>
  <si>
    <t>Betonové obrubníky</t>
  </si>
  <si>
    <t>0,15*0,25*570*2,2</t>
  </si>
  <si>
    <t>Zámková dlažba</t>
  </si>
  <si>
    <t>(50+135)*0,08*2,2</t>
  </si>
  <si>
    <t>Rušené vpusti</t>
  </si>
  <si>
    <t>5*0,5*2,2</t>
  </si>
  <si>
    <t>Suť z betonového podkladu</t>
  </si>
  <si>
    <t>(60+50,4)*0,15*2,2</t>
  </si>
  <si>
    <t>82</t>
  </si>
  <si>
    <t>997221569</t>
  </si>
  <si>
    <t>-811621997</t>
  </si>
  <si>
    <t>327,142</t>
  </si>
  <si>
    <t>83</t>
  </si>
  <si>
    <t>997221655</t>
  </si>
  <si>
    <t>Poplatek za uložení stavebního odpadu na skládce (skládkovné) zeminy a kamení zatříděného do Katalogu odpadů pod kódem 17 05 04</t>
  </si>
  <si>
    <t>-2117076904</t>
  </si>
  <si>
    <t>73,943</t>
  </si>
  <si>
    <t>84</t>
  </si>
  <si>
    <t>99722186R</t>
  </si>
  <si>
    <t>Poplatek za recykllaci</t>
  </si>
  <si>
    <t>-150131347</t>
  </si>
  <si>
    <t>998</t>
  </si>
  <si>
    <t>Přesun hmot</t>
  </si>
  <si>
    <t>85</t>
  </si>
  <si>
    <t>998225111</t>
  </si>
  <si>
    <t xml:space="preserve">Přesun hmot pro komunikace s krytem z kameniva, monolitickým betonovým nebo živičným  dopravní vzdálenost do 200 m jakékoliv délky objektu</t>
  </si>
  <si>
    <t>-105980046</t>
  </si>
  <si>
    <t>86</t>
  </si>
  <si>
    <t>998225191</t>
  </si>
  <si>
    <t xml:space="preserve">Přesun hmot pro komunikace s krytem z kameniva, monolitickým betonovým nebo živičným  Příplatek k ceně za zvětšený přesun přes vymezenou největší dopravní vzdálenost do 1000 m</t>
  </si>
  <si>
    <t>783612760</t>
  </si>
  <si>
    <t>SO 102.1 - Chodníky - 1.část</t>
  </si>
  <si>
    <t>PSV - Práce a dodávky PSV</t>
  </si>
  <si>
    <t xml:space="preserve">    711 - Izolace proti vodě, vlhkosti a plynům</t>
  </si>
  <si>
    <t>-1176919468</t>
  </si>
  <si>
    <t>(1550+30+(810+430)*0,25)*(0,32-0,12)</t>
  </si>
  <si>
    <t>Odpočet rozebrání konstrukcí</t>
  </si>
  <si>
    <t>-1605*(0,28-0,12)</t>
  </si>
  <si>
    <t>-939129836</t>
  </si>
  <si>
    <t>121,20</t>
  </si>
  <si>
    <t>-1563955776</t>
  </si>
  <si>
    <t>-1368337911</t>
  </si>
  <si>
    <t>121,2*1,7</t>
  </si>
  <si>
    <t>-421725473</t>
  </si>
  <si>
    <t>1550+30+(810+430)*0,25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</si>
  <si>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</si>
  <si>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</si>
  <si>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-1777865020</t>
  </si>
  <si>
    <t>1605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</si>
  <si>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</si>
  <si>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</si>
  <si>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2039969928</t>
  </si>
  <si>
    <t xml:space="preserve">Odstranění kameniva v tl. cca 120 mm (včetně podsypu), z důvodu zvýšení nivelety </t>
  </si>
  <si>
    <t>nových chodníků</t>
  </si>
  <si>
    <t>207429706</t>
  </si>
  <si>
    <t>1290</t>
  </si>
  <si>
    <t>966001211</t>
  </si>
  <si>
    <t xml:space="preserve">Odstranění lavičky parkové stabilní  zabetonované</t>
  </si>
  <si>
    <t>-1304862642</t>
  </si>
  <si>
    <t>96600131R</t>
  </si>
  <si>
    <t>Odstranění škrabáku na boty před vstupy do domů</t>
  </si>
  <si>
    <t>713930138</t>
  </si>
  <si>
    <t>63-9*3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</si>
  <si>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</si>
  <si>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</si>
  <si>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-1550611683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</si>
  <si>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</si>
  <si>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</si>
  <si>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593960318</t>
  </si>
  <si>
    <t>121151123</t>
  </si>
  <si>
    <t>Sejmutí ornice strojně při souvislé ploše přes 500 m2, tl. vrstvy do 200 mm</t>
  </si>
  <si>
    <t>904299524</t>
  </si>
  <si>
    <t>725</t>
  </si>
  <si>
    <t>162306111</t>
  </si>
  <si>
    <t xml:space="preserve">Vodorovné přemístění výkopku bez naložení, avšak se složením  zemin schopných zúrodnění, na vzdálenost přes 100 do 500 m</t>
  </si>
  <si>
    <t>1556338995</t>
  </si>
  <si>
    <t>725*0,15</t>
  </si>
  <si>
    <t>171206111</t>
  </si>
  <si>
    <t xml:space="preserve">Uložení zemin schopných zúrodnění nebo výsypek do násypů  předepsaných tvarů s urovnáním</t>
  </si>
  <si>
    <t>921579114</t>
  </si>
  <si>
    <t>Mezideponie</t>
  </si>
  <si>
    <t>108,75</t>
  </si>
  <si>
    <t>-2119841155</t>
  </si>
  <si>
    <t>852164838</t>
  </si>
  <si>
    <t>1890,0</t>
  </si>
  <si>
    <t>1890*1,05 'Přepočtené koeficientem množství</t>
  </si>
  <si>
    <t>3481711R1</t>
  </si>
  <si>
    <t>Kontejnerové zástěny, modul délky 1,5 m vč.sloupků, viz. projektová dokumentace - kompletní dodávka a osazení</t>
  </si>
  <si>
    <t>ks</t>
  </si>
  <si>
    <t>371930605</t>
  </si>
  <si>
    <t>Viz.výkr.dokumentace</t>
  </si>
  <si>
    <t>(2+2+2)*3</t>
  </si>
  <si>
    <t>(1+2+1)*4</t>
  </si>
  <si>
    <t>3481711R2</t>
  </si>
  <si>
    <t>Kontejnerové zástěny, modul délky 1,75 m, vč,sloupků, viz. projektová dokumentace - kompletní dodávka a osazení</t>
  </si>
  <si>
    <t>1539150589</t>
  </si>
  <si>
    <t>(1+1)*4</t>
  </si>
  <si>
    <t>-701861721</t>
  </si>
  <si>
    <t>Frakce 0-63</t>
  </si>
  <si>
    <t>1550+30</t>
  </si>
  <si>
    <t>596211223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</si>
  <si>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300 m2</t>
  </si>
  <si>
    <t>1808558641</t>
  </si>
  <si>
    <t>-979255625</t>
  </si>
  <si>
    <t>1550</t>
  </si>
  <si>
    <t>1550*1,015 'Přepočtené koeficientem množství</t>
  </si>
  <si>
    <t>59245226</t>
  </si>
  <si>
    <t>dlažba tvar obdélník betonová pro nevidomé 200x100x80mm barevná</t>
  </si>
  <si>
    <t>-1079223792</t>
  </si>
  <si>
    <t>30*1,015 'Přepočtené koeficientem množství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</si>
  <si>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</si>
  <si>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</si>
  <si>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1928218300</t>
  </si>
  <si>
    <t>Zapuštěné obrubníky 100/250 mm</t>
  </si>
  <si>
    <t>810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</si>
  <si>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</si>
  <si>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</si>
  <si>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1966495525</t>
  </si>
  <si>
    <t>Obrubníky 100/250 mm s převýšením</t>
  </si>
  <si>
    <t>430</t>
  </si>
  <si>
    <t>59217017</t>
  </si>
  <si>
    <t>obrubník betonový chodníkový 1000x100x250mm</t>
  </si>
  <si>
    <t>384101862</t>
  </si>
  <si>
    <t>I pro zapuštěné obrubníky</t>
  </si>
  <si>
    <t>810+430</t>
  </si>
  <si>
    <t>1240*1,015 'Přepočtené koeficientem množství</t>
  </si>
  <si>
    <t>200980849</t>
  </si>
  <si>
    <t>936124112</t>
  </si>
  <si>
    <t xml:space="preserve">Montáž lavičky parkové  stabilní se zabetonováním noh</t>
  </si>
  <si>
    <t>546348538</t>
  </si>
  <si>
    <t>749101R2.1</t>
  </si>
  <si>
    <t xml:space="preserve">lavička s opěradlem dl. 1,8 m,  konstrukce-kov, opěradlo a sedák-tropické dřevo </t>
  </si>
  <si>
    <t>1463345819</t>
  </si>
  <si>
    <t>-1429113406</t>
  </si>
  <si>
    <t xml:space="preserve">Kamenivo </t>
  </si>
  <si>
    <t>1605*(0,2+0,04-0,12)*1,7</t>
  </si>
  <si>
    <t>484621121</t>
  </si>
  <si>
    <t>327,42*2</t>
  </si>
  <si>
    <t>319055925</t>
  </si>
  <si>
    <t xml:space="preserve">Odvoz na skládku TS k recyklaci </t>
  </si>
  <si>
    <t>Betonová dlažba</t>
  </si>
  <si>
    <t>1605*0,04*2,2</t>
  </si>
  <si>
    <t>0,10*0,25*1290*2,2</t>
  </si>
  <si>
    <t>-1358490038</t>
  </si>
  <si>
    <t>212,190</t>
  </si>
  <si>
    <t>-1179715957</t>
  </si>
  <si>
    <t>327,42</t>
  </si>
  <si>
    <t>-703468840</t>
  </si>
  <si>
    <t>998223011</t>
  </si>
  <si>
    <t xml:space="preserve">Přesun hmot pro pozemní komunikace s krytem dlážděným  dopravní vzdálenost do 200 m jakékoliv délky objektu</t>
  </si>
  <si>
    <t>-2030229280</t>
  </si>
  <si>
    <t>998223091</t>
  </si>
  <si>
    <t xml:space="preserve">Přesun hmot pro pozemní komunikace s krytem dlážděným  Příplatek k ceně za zvětšený přesun přes vymezenou největší dopravní vzdálenost do 1000 m</t>
  </si>
  <si>
    <t>-1992368603</t>
  </si>
  <si>
    <t>PSV</t>
  </si>
  <si>
    <t>Práce a dodávky PSV</t>
  </si>
  <si>
    <t>711</t>
  </si>
  <si>
    <t>Izolace proti vodě, vlhkosti a plynům</t>
  </si>
  <si>
    <t>711161273</t>
  </si>
  <si>
    <t>Provedení izolace proti zemní vlhkosti nopovou fólií na ploše svislé S z nopové fólie</t>
  </si>
  <si>
    <t>-371049007</t>
  </si>
  <si>
    <t>125*3*0,25</t>
  </si>
  <si>
    <t>28323005</t>
  </si>
  <si>
    <t>fólie profilovaná (nopová) drenážní HDPE s výškou nopů 8mm</t>
  </si>
  <si>
    <t>659702091</t>
  </si>
  <si>
    <t>93,75</t>
  </si>
  <si>
    <t>93,75*1,221 'Přepočtené koeficientem množství</t>
  </si>
  <si>
    <t>SO 401.1 - Veřejné osvětlení - 1.část</t>
  </si>
  <si>
    <t xml:space="preserve">    741 - Elektroinstalace - silnoproud</t>
  </si>
  <si>
    <t>M - Práce a dodávky M</t>
  </si>
  <si>
    <t xml:space="preserve">    46-M - Zemní práce při extr.mont.pracích</t>
  </si>
  <si>
    <t>11900142R</t>
  </si>
  <si>
    <t xml:space="preserve">Lože z kabelů z písku nebo štěrkopísku 10 cm nad kabel </t>
  </si>
  <si>
    <t>-163318567</t>
  </si>
  <si>
    <t>325-23</t>
  </si>
  <si>
    <t>131251100</t>
  </si>
  <si>
    <t>Hloubení nezapažených jam a zářezů strojně s urovnáním dna do předepsaného profilu a spádu v hornině třídy těžitelnosti I skupiny 3 do 20 m3</t>
  </si>
  <si>
    <t>88170238</t>
  </si>
  <si>
    <t>132251103</t>
  </si>
  <si>
    <t>Hloubení nezapažených rýh šířky do 800 mm strojně s urovnáním dna do předepsaného profilu a spádu v hornině třídy těžitelnosti I skupiny 3 přes 50 do 100 m3</t>
  </si>
  <si>
    <t>-1431084336</t>
  </si>
  <si>
    <t>0,35*0,7*(325-23+5)</t>
  </si>
  <si>
    <t>353119256</t>
  </si>
  <si>
    <t>75,215+9</t>
  </si>
  <si>
    <t>167151101</t>
  </si>
  <si>
    <t>Nakládání, skládání a překládání neulehlého výkopku nebo sypaniny strojně nakládání, množství do 100 m3, z horniny třídy těžitelnosti I, skupiny 1 až 3</t>
  </si>
  <si>
    <t>1247664156</t>
  </si>
  <si>
    <t>84,215</t>
  </si>
  <si>
    <t>1400913538</t>
  </si>
  <si>
    <t>84,215*1,7</t>
  </si>
  <si>
    <t>1977793318</t>
  </si>
  <si>
    <t>0,35*(0,7-0,3)*(325-23+5)</t>
  </si>
  <si>
    <t>1951987867</t>
  </si>
  <si>
    <t>42,98</t>
  </si>
  <si>
    <t>42,98*2 'Přepočtené koeficientem množství</t>
  </si>
  <si>
    <t>275313611</t>
  </si>
  <si>
    <t>Základy z betonu prostého patky a bloky z betonu kamenem neprokládaného tř. C 16/20</t>
  </si>
  <si>
    <t>262900403</t>
  </si>
  <si>
    <t>-180901378</t>
  </si>
  <si>
    <t>Chránička pro napojení 2.části</t>
  </si>
  <si>
    <t>1685138780</t>
  </si>
  <si>
    <t>5*1,015 'Přepočtené koeficientem množství</t>
  </si>
  <si>
    <t>741</t>
  </si>
  <si>
    <t>Elektroinstalace - silnoproud</t>
  </si>
  <si>
    <t>7413RVO01.1</t>
  </si>
  <si>
    <t xml:space="preserve">Demontáž stávajícího svítidla ze  stožáru VO, vč.repase a uložení pro zpětnou montáž  v rámci stavby</t>
  </si>
  <si>
    <t>-630975709</t>
  </si>
  <si>
    <t>7413RVO01.2</t>
  </si>
  <si>
    <t>Demontáž stávajícího stožáru VO, včetně předání investorovi</t>
  </si>
  <si>
    <t>981913221</t>
  </si>
  <si>
    <t>7413RVO01.3</t>
  </si>
  <si>
    <t>Odstranění stávajícího kabelu VO, kompletní, včetně odvozu do sběrny kovového odpadu</t>
  </si>
  <si>
    <t>1006054896</t>
  </si>
  <si>
    <t>230</t>
  </si>
  <si>
    <t>7413RVO02.3</t>
  </si>
  <si>
    <t>Osvětlovací stožár sadový třístupňovací bezpaticový, žárově zinkovaný, výška 5 m nad terénem - dodávka a montáž</t>
  </si>
  <si>
    <t>1664012348</t>
  </si>
  <si>
    <t>7413RVO03.1</t>
  </si>
  <si>
    <t xml:space="preserve">Repasované stávající svítidlo ,  vč.světleného zdroje - montáž</t>
  </si>
  <si>
    <t>1830017399</t>
  </si>
  <si>
    <t>7413RVO04.1</t>
  </si>
  <si>
    <t>Stožárová výzbroj - dodávka a montáž</t>
  </si>
  <si>
    <t>1098577873</t>
  </si>
  <si>
    <t>7413RVO04.2</t>
  </si>
  <si>
    <t>Kabel CYKY-3Cx1,5 mm - dodávka a montáž</t>
  </si>
  <si>
    <t>-923670226</t>
  </si>
  <si>
    <t>9*6</t>
  </si>
  <si>
    <t>7413RVO04.3</t>
  </si>
  <si>
    <t>Ukončení vodičů v rozvaděčích do 2,5 mm2- montáž</t>
  </si>
  <si>
    <t>-118701103</t>
  </si>
  <si>
    <t>7413RVO04.4</t>
  </si>
  <si>
    <t>Podružný materiál - kompletní</t>
  </si>
  <si>
    <t>1326744294</t>
  </si>
  <si>
    <t>7413RVO05.1</t>
  </si>
  <si>
    <t xml:space="preserve">Kabel CYKY 4 x16 mm2  - dodávka a montáž</t>
  </si>
  <si>
    <t>1665196916</t>
  </si>
  <si>
    <t>325+19*1,5</t>
  </si>
  <si>
    <t>7413RVO05.2</t>
  </si>
  <si>
    <t>Zemnič FeZn-D10 (0,62 kg/bm) - dodávka a montáž</t>
  </si>
  <si>
    <t>-302629326</t>
  </si>
  <si>
    <t>353,5</t>
  </si>
  <si>
    <t>7413RVO05.3</t>
  </si>
  <si>
    <t>Svorka hromsvodní uzemňovací - SP připojovací - dodávka a montáži</t>
  </si>
  <si>
    <t>932398528</t>
  </si>
  <si>
    <t>9*2</t>
  </si>
  <si>
    <t>7413RVO05.4</t>
  </si>
  <si>
    <t>Ukončení kabelů smršťovací záklopkou 5 x 16 mm2 - dodávka a montáž</t>
  </si>
  <si>
    <t>-421313741</t>
  </si>
  <si>
    <t>7413RVO05.5</t>
  </si>
  <si>
    <t>Ukončení vodičů v rozvaděčích do 16 mm2 - montáž</t>
  </si>
  <si>
    <t>1399595971</t>
  </si>
  <si>
    <t>7413RVO06.1</t>
  </si>
  <si>
    <t>Provedení revizních zkoušek</t>
  </si>
  <si>
    <t>-1765734635</t>
  </si>
  <si>
    <t>Předpokládaný rozsah 5 hodin</t>
  </si>
  <si>
    <t>7413RVO06.2</t>
  </si>
  <si>
    <t>Plošina pro výškové práce - 4 hod/stožár</t>
  </si>
  <si>
    <t>-1354443414</t>
  </si>
  <si>
    <t>9*4</t>
  </si>
  <si>
    <t>7413RVO06.3</t>
  </si>
  <si>
    <t>Napojení na stávající rozvod VO</t>
  </si>
  <si>
    <t>-1305750318</t>
  </si>
  <si>
    <t>7413RVO06.4</t>
  </si>
  <si>
    <t>Zkušební provoz</t>
  </si>
  <si>
    <t>-1108543214</t>
  </si>
  <si>
    <t>Práce a dodávky M</t>
  </si>
  <si>
    <t>46-M</t>
  </si>
  <si>
    <t>Zemní práce při extr.mont.pracích</t>
  </si>
  <si>
    <t>46049001R</t>
  </si>
  <si>
    <t xml:space="preserve">Krytí kabelů, spojek, koncovek a odbočnic  kabelů výstražnou fólií z PVC včetně vyrovnání povrchu rýhy, rozvinutí a uložení fólie do rýhy, fólie šířky do 34cm</t>
  </si>
  <si>
    <t>2003563315</t>
  </si>
  <si>
    <t>325+5</t>
  </si>
  <si>
    <t>46052017R</t>
  </si>
  <si>
    <t>Montáž trubek ochranných uložených volně do rýhy plastových ohebných, vnitřního průměru přes 50 do 90 mm</t>
  </si>
  <si>
    <t>-1490958661</t>
  </si>
  <si>
    <t>34571352</t>
  </si>
  <si>
    <t>trubka elektroinstalační ohebná dvouplášťová korugovaná (chránička) D 52/63mm, HDPE+LDPE</t>
  </si>
  <si>
    <t>128</t>
  </si>
  <si>
    <t>1860109047</t>
  </si>
  <si>
    <t>353,5*1,05 'Přepočtené koeficientem množství</t>
  </si>
  <si>
    <t>46053111R</t>
  </si>
  <si>
    <t xml:space="preserve">Osazení kotevního kalichu z trubky plastové pro stožár VO D 300 x 1500, v ose patky  - kompletní, vč.dodávky trubky </t>
  </si>
  <si>
    <t>1452280700</t>
  </si>
  <si>
    <t>SO 801.1 - Sadové úpravy - 1.část</t>
  </si>
  <si>
    <t xml:space="preserve">    18 - Zemní práce - povrchové úpravy terénu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</si>
  <si>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</si>
  <si>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</si>
  <si>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-2049297562</t>
  </si>
  <si>
    <t>Dovoz ornice z mězideponie - viz. SO 102.1</t>
  </si>
  <si>
    <t>108</t>
  </si>
  <si>
    <t>-1327408567</t>
  </si>
  <si>
    <t>111212211</t>
  </si>
  <si>
    <t>Odstranění nevhodných dřevin průměru kmene do 100 mm výšky do 1 m s odstraněním pařezu do 100 m2 v rovině nebo na svahu do 1:5</t>
  </si>
  <si>
    <t>1977007781</t>
  </si>
  <si>
    <t>112155315</t>
  </si>
  <si>
    <t>Štěpkování s naložením na dopravní prostředek a odvozem do 20 km keřového porostu hustého</t>
  </si>
  <si>
    <t>1415378124</t>
  </si>
  <si>
    <t>112151111</t>
  </si>
  <si>
    <t>Pokácení stromu směrové v celku s odřezáním kmene a s odvětvením průměru kmene přes 100 do 200 mm</t>
  </si>
  <si>
    <t>440028157</t>
  </si>
  <si>
    <t>112151112</t>
  </si>
  <si>
    <t>Pokácení stromu směrové v celku s odřezáním kmene a s odvětvením průměru kmene přes 200 do 300 mm</t>
  </si>
  <si>
    <t>-1254000049</t>
  </si>
  <si>
    <t>112151113</t>
  </si>
  <si>
    <t>Pokácení stromu směrové v celku s odřezáním kmene a s odvětvením průměru kmene přes 300 do 400 mm</t>
  </si>
  <si>
    <t>-1882260579</t>
  </si>
  <si>
    <t>112151114</t>
  </si>
  <si>
    <t>Pokácení stromu směrové v celku s odřezáním kmene a s odvětvením průměru kmene přes 400 do 500 mm</t>
  </si>
  <si>
    <t>-2082159558</t>
  </si>
  <si>
    <t>112151117</t>
  </si>
  <si>
    <t>Pokácení stromu směrové v celku s odřezáním kmene a s odvětvením průměru kmene přes 700 do 800 mm</t>
  </si>
  <si>
    <t>-284670751</t>
  </si>
  <si>
    <t>112201111</t>
  </si>
  <si>
    <t>Odstranění pařezu v rovině nebo na svahu do 1:5 o průměru pařezu na řezné ploše do 200 mm</t>
  </si>
  <si>
    <t>2135345470</t>
  </si>
  <si>
    <t>112201112</t>
  </si>
  <si>
    <t>Odstranění pařezů D do 0,3 m v rovině a svahu 1:5 s odklizením do 20 m bez zasypání jámy</t>
  </si>
  <si>
    <t>58996328</t>
  </si>
  <si>
    <t>112201113</t>
  </si>
  <si>
    <t>Odstranění pařezu v rovině nebo na svahu do 1:5 o průměru pařezu na řezné ploše přes 300 do 400 mm</t>
  </si>
  <si>
    <t>934025578</t>
  </si>
  <si>
    <t>112201114</t>
  </si>
  <si>
    <t>Odstranění pařezu v rovině nebo na svahu do 1:5 o průměru pařezu na řezné ploše přes 400 do 500 mm</t>
  </si>
  <si>
    <t>835376184</t>
  </si>
  <si>
    <t>112201117</t>
  </si>
  <si>
    <t>Odstranění pařezu v rovině nebo na svahu do 1:5 o průměru pařezu na řezné ploše přes 700 do 800 mm</t>
  </si>
  <si>
    <t>-1602323027</t>
  </si>
  <si>
    <t>174251201</t>
  </si>
  <si>
    <t>Zásyp jam po pařezech strojně výkopkem z horniny získané při dobývání pařezů s hrubým urovnáním povrchu zasypávky průměru pařezu přes 100 do 300 mm</t>
  </si>
  <si>
    <t>-225159180</t>
  </si>
  <si>
    <t>4+1</t>
  </si>
  <si>
    <t>174251202</t>
  </si>
  <si>
    <t>Zásyp jam po pařezech strojně výkopkem z horniny získané při dobývání pařezů s hrubým urovnáním povrchu zasypávky průměru pařezu přes 300 do 500 mm</t>
  </si>
  <si>
    <t>-372707930</t>
  </si>
  <si>
    <t>4+2</t>
  </si>
  <si>
    <t>174251204</t>
  </si>
  <si>
    <t>Zásyp jam po pařezech strojně výkopkem z horniny získané při dobývání pařezů s hrubým urovnáním povrchu zasypávky průměru pařezu přes 700 do 900 mm</t>
  </si>
  <si>
    <t>-2100715598</t>
  </si>
  <si>
    <t>162201401</t>
  </si>
  <si>
    <t>Vodorovné přemístění větví, kmenů nebo pařezů s naložením, složením a dopravou do 1000 m větví stromů listnatých, průměru kmene přes 100 do 300 mm</t>
  </si>
  <si>
    <t>1043317671</t>
  </si>
  <si>
    <t>162201402</t>
  </si>
  <si>
    <t>Vodorovné přemístění větví, kmenů nebo pařezů s naložením, složením a dopravou do 1000 m větví stromů listnatých, průměru kmene přes 300 do 500 mm</t>
  </si>
  <si>
    <t>-202254681</t>
  </si>
  <si>
    <t>162201404</t>
  </si>
  <si>
    <t>Vodorovné přemístění větví, kmenů nebo pařezů s naložením, složením a dopravou do 1000 m větví stromů listnatých, průměru kmene přes 700 do 900 mm</t>
  </si>
  <si>
    <t>-1090078784</t>
  </si>
  <si>
    <t>162201411</t>
  </si>
  <si>
    <t>Vodorovné přemístění větví, kmenů nebo pařezů s naložením, složením a dopravou do 1000 m kmenů stromů listnatých, průměru přes 100 do 300 mm</t>
  </si>
  <si>
    <t>1174035678</t>
  </si>
  <si>
    <t>162201412</t>
  </si>
  <si>
    <t>Vodorovné přemístění větví, kmenů nebo pařezů s naložením, složením a dopravou do 1000 m kmenů stromů listnatých, průměru přes 300 do 500 mm</t>
  </si>
  <si>
    <t>-704204788</t>
  </si>
  <si>
    <t>162201414</t>
  </si>
  <si>
    <t>Vodorovné přemístění větví, kmenů nebo pařezů s naložením, složením a dopravou do 1000 m kmenů stromů listnatých, průměru přes 700 do 900 mm</t>
  </si>
  <si>
    <t>785772212</t>
  </si>
  <si>
    <t>162201422</t>
  </si>
  <si>
    <t>Vodorovné přemístění větví, kmenů nebo pařezů s naložením, složením a dopravou do 1000 m pařezů kmenů, průměru přes 300 do 500 mm</t>
  </si>
  <si>
    <t>396661262</t>
  </si>
  <si>
    <t>162201421</t>
  </si>
  <si>
    <t>Vodorovné přemístění větví, kmenů nebo pařezů s naložením, složením a dopravou do 1000 m pařezů kmenů, průměru přes 100 do 300 mm</t>
  </si>
  <si>
    <t>1107951982</t>
  </si>
  <si>
    <t>162201424</t>
  </si>
  <si>
    <t>Vodorovné přemístění větví, kmenů nebo pařezů s naložením, složením a dopravou do 1000 m pařezů kmenů, průměru přes 700 do 900 mm</t>
  </si>
  <si>
    <t>539998406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</si>
  <si>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</si>
  <si>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</si>
  <si>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1209331825</t>
  </si>
  <si>
    <t>(4+1)*2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</si>
  <si>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</si>
  <si>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</si>
  <si>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1007222784</t>
  </si>
  <si>
    <t>(4+2)*2</t>
  </si>
  <si>
    <t>162301934</t>
  </si>
  <si>
    <t>Vodorovné přemístění větví, kmenů nebo pařezů s naložením, složením a dopravou Příplatek k cenám za každých dalších i započatých 1000 m přes 1000 m větví stromů listnatých, průměru kmene přes 700 do 900 mm</t>
  </si>
  <si>
    <t>1079842182</t>
  </si>
  <si>
    <t>1*2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</si>
  <si>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</si>
  <si>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</si>
  <si>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6732243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</si>
  <si>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</si>
  <si>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</si>
  <si>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-629644266</t>
  </si>
  <si>
    <t>162301954</t>
  </si>
  <si>
    <t>Vodorovné přemístění větví, kmenů nebo pařezů s naložením, složením a dopravou Příplatek k cenám za každých dalších i započatých 1000 m přes 1000 m kmenů stromů listnatých, o průměru přes 700 do 900 mm</t>
  </si>
  <si>
    <t>-1636677128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</si>
  <si>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</si>
  <si>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</si>
  <si>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692322156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</si>
  <si>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</si>
  <si>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</si>
  <si>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-623056427</t>
  </si>
  <si>
    <t>162301974</t>
  </si>
  <si>
    <t>Vodorovné přemístění větví, kmenů nebo pařezů s naložením, složením a dopravou Příplatek k cenám za každých dalších i započatých 1000 m přes 1000 m pařezů kmenů, průměru přes 700 do 900 mm</t>
  </si>
  <si>
    <t>1901210921</t>
  </si>
  <si>
    <t>112211111</t>
  </si>
  <si>
    <t xml:space="preserve">Spálení pařezů na hromadách  průměru přes 0,10 do 0,30 m</t>
  </si>
  <si>
    <t>-2024477868</t>
  </si>
  <si>
    <t>112211112</t>
  </si>
  <si>
    <t xml:space="preserve">Spálení pařezů na hromadách  průměru přes 0,30 do 0,50 m</t>
  </si>
  <si>
    <t>-1187414118</t>
  </si>
  <si>
    <t>112211113</t>
  </si>
  <si>
    <t xml:space="preserve">Spálení pařezů na hromadách  průměru přes 0,50 do 1,00 m</t>
  </si>
  <si>
    <t>-1218331615</t>
  </si>
  <si>
    <t>Zemní práce - povrchové úpravy terénu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</si>
  <si>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</si>
  <si>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</si>
  <si>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-665619486</t>
  </si>
  <si>
    <t>4550</t>
  </si>
  <si>
    <t>181351113</t>
  </si>
  <si>
    <t>Rozprostření a urovnání ornice v rovině nebo ve svahu sklonu do 1:5 strojně při souvislé ploše přes 500 m2, tl. vrstvy do 200 mm</t>
  </si>
  <si>
    <t>461097912</t>
  </si>
  <si>
    <t>Doplnění ornice v průměrné tloušťce 50 mm</t>
  </si>
  <si>
    <t xml:space="preserve">Potřeba ornice 4550*0,1 = 455 m3, ornice získaná v rámci přípravných prací objektu </t>
  </si>
  <si>
    <t>SO 102.1 = 108 m3, zbytek cca 120 m3 získán z jiných zdrojů</t>
  </si>
  <si>
    <t>1036410R</t>
  </si>
  <si>
    <t>zemina pro terénní úpravy - vhodná k zúrodnění</t>
  </si>
  <si>
    <t>-1395009235</t>
  </si>
  <si>
    <t xml:space="preserve">Doplnění zeminy  pro humusování</t>
  </si>
  <si>
    <t>120</t>
  </si>
  <si>
    <t>120*1,1 'Přepočtené koeficientem množství</t>
  </si>
  <si>
    <t>181451131</t>
  </si>
  <si>
    <t>Založení trávníku na půdě předem připravené plochy přes 1000 m2 výsevem včetně utažení parkového v rovině nebo na svahu do 1:5</t>
  </si>
  <si>
    <t>152245353</t>
  </si>
  <si>
    <t>00572410</t>
  </si>
  <si>
    <t>osivo směs travní parková</t>
  </si>
  <si>
    <t>kg</t>
  </si>
  <si>
    <t>-1481473866</t>
  </si>
  <si>
    <t>4550*3,25/100</t>
  </si>
  <si>
    <t>147,875*1,2 'Přepočtené koeficientem množství</t>
  </si>
  <si>
    <t>183403153</t>
  </si>
  <si>
    <t xml:space="preserve">Obdělání půdy  hrabáním v rovině nebo na svahu do 1:5</t>
  </si>
  <si>
    <t>181061726</t>
  </si>
  <si>
    <t>3x</t>
  </si>
  <si>
    <t>4550*3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</si>
</sst>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162022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Otrokovice - regenerace panelového sídliště Trávníky - 1.etapa - 1.část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Otrokovice, m.č. Trávníky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19. 4. 2022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Město Otrokovice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M.Sedlářová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Ing.L.Alster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="7" customFormat="1" ht="24.7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000.1 - Vedlejší a ost...'!J30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000.1 - Vedlejší a ost...'!P121</f>
        <v>0</v>
      </c>
      <c r="AV95" s="129">
        <f>'SO 000.1 - Vedlejší a ost...'!J33</f>
        <v>0</v>
      </c>
      <c r="AW95" s="129">
        <f>'SO 000.1 - Vedlejší a ost...'!J34</f>
        <v>0</v>
      </c>
      <c r="AX95" s="129">
        <f>'SO 000.1 - Vedlejší a ost...'!J35</f>
        <v>0</v>
      </c>
      <c r="AY95" s="129">
        <f>'SO 000.1 - Vedlejší a ost...'!J36</f>
        <v>0</v>
      </c>
      <c r="AZ95" s="129">
        <f>'SO 000.1 - Vedlejší a ost...'!F33</f>
        <v>0</v>
      </c>
      <c r="BA95" s="129">
        <f>'SO 000.1 - Vedlejší a ost...'!F34</f>
        <v>0</v>
      </c>
      <c r="BB95" s="129">
        <f>'SO 000.1 - Vedlejší a ost...'!F35</f>
        <v>0</v>
      </c>
      <c r="BC95" s="129">
        <f>'SO 000.1 - Vedlejší a ost...'!F36</f>
        <v>0</v>
      </c>
      <c r="BD95" s="131">
        <f>'SO 000.1 - Vedlejší a ost...'!F37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101 - Komunikace a par...'!J30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'SO 101 - Komunikace a par...'!P128</f>
        <v>0</v>
      </c>
      <c r="AV96" s="129">
        <f>'SO 101 - Komunikace a par...'!J33</f>
        <v>0</v>
      </c>
      <c r="AW96" s="129">
        <f>'SO 101 - Komunikace a par...'!J34</f>
        <v>0</v>
      </c>
      <c r="AX96" s="129">
        <f>'SO 101 - Komunikace a par...'!J35</f>
        <v>0</v>
      </c>
      <c r="AY96" s="129">
        <f>'SO 101 - Komunikace a par...'!J36</f>
        <v>0</v>
      </c>
      <c r="AZ96" s="129">
        <f>'SO 101 - Komunikace a par...'!F33</f>
        <v>0</v>
      </c>
      <c r="BA96" s="129">
        <f>'SO 101 - Komunikace a par...'!F34</f>
        <v>0</v>
      </c>
      <c r="BB96" s="129">
        <f>'SO 101 - Komunikace a par...'!F35</f>
        <v>0</v>
      </c>
      <c r="BC96" s="129">
        <f>'SO 101 - Komunikace a par...'!F36</f>
        <v>0</v>
      </c>
      <c r="BD96" s="131">
        <f>'SO 101 - Komunikace a par...'!F37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="7" customFormat="1" ht="24.7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102.1 - Chodníky - 1.část'!J30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'SO 102.1 - Chodníky - 1.část'!P127</f>
        <v>0</v>
      </c>
      <c r="AV97" s="129">
        <f>'SO 102.1 - Chodníky - 1.část'!J33</f>
        <v>0</v>
      </c>
      <c r="AW97" s="129">
        <f>'SO 102.1 - Chodníky - 1.část'!J34</f>
        <v>0</v>
      </c>
      <c r="AX97" s="129">
        <f>'SO 102.1 - Chodníky - 1.část'!J35</f>
        <v>0</v>
      </c>
      <c r="AY97" s="129">
        <f>'SO 102.1 - Chodníky - 1.část'!J36</f>
        <v>0</v>
      </c>
      <c r="AZ97" s="129">
        <f>'SO 102.1 - Chodníky - 1.část'!F33</f>
        <v>0</v>
      </c>
      <c r="BA97" s="129">
        <f>'SO 102.1 - Chodníky - 1.část'!F34</f>
        <v>0</v>
      </c>
      <c r="BB97" s="129">
        <f>'SO 102.1 - Chodníky - 1.část'!F35</f>
        <v>0</v>
      </c>
      <c r="BC97" s="129">
        <f>'SO 102.1 - Chodníky - 1.část'!F36</f>
        <v>0</v>
      </c>
      <c r="BD97" s="131">
        <f>'SO 102.1 - Chodníky - 1.část'!F37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="7" customFormat="1" ht="24.7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 401.1 - Veřejné osvětl...'!J30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'SO 401.1 - Veřejné osvětl...'!P124</f>
        <v>0</v>
      </c>
      <c r="AV98" s="129">
        <f>'SO 401.1 - Veřejné osvětl...'!J33</f>
        <v>0</v>
      </c>
      <c r="AW98" s="129">
        <f>'SO 401.1 - Veřejné osvětl...'!J34</f>
        <v>0</v>
      </c>
      <c r="AX98" s="129">
        <f>'SO 401.1 - Veřejné osvětl...'!J35</f>
        <v>0</v>
      </c>
      <c r="AY98" s="129">
        <f>'SO 401.1 - Veřejné osvětl...'!J36</f>
        <v>0</v>
      </c>
      <c r="AZ98" s="129">
        <f>'SO 401.1 - Veřejné osvětl...'!F33</f>
        <v>0</v>
      </c>
      <c r="BA98" s="129">
        <f>'SO 401.1 - Veřejné osvětl...'!F34</f>
        <v>0</v>
      </c>
      <c r="BB98" s="129">
        <f>'SO 401.1 - Veřejné osvětl...'!F35</f>
        <v>0</v>
      </c>
      <c r="BC98" s="129">
        <f>'SO 401.1 - Veřejné osvětl...'!F36</f>
        <v>0</v>
      </c>
      <c r="BD98" s="131">
        <f>'SO 401.1 - Veřejné osvětl...'!F37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="7" customFormat="1" ht="24.7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'SO 801.1 - Sadové úpravy 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33">
        <v>0</v>
      </c>
      <c r="AT99" s="134">
        <f>ROUND(SUM(AV99:AW99),2)</f>
        <v>0</v>
      </c>
      <c r="AU99" s="135">
        <f>'SO 801.1 - Sadové úpravy ...'!P120</f>
        <v>0</v>
      </c>
      <c r="AV99" s="134">
        <f>'SO 801.1 - Sadové úpravy ...'!J33</f>
        <v>0</v>
      </c>
      <c r="AW99" s="134">
        <f>'SO 801.1 - Sadové úpravy ...'!J34</f>
        <v>0</v>
      </c>
      <c r="AX99" s="134">
        <f>'SO 801.1 - Sadové úpravy ...'!J35</f>
        <v>0</v>
      </c>
      <c r="AY99" s="134">
        <f>'SO 801.1 - Sadové úpravy ...'!J36</f>
        <v>0</v>
      </c>
      <c r="AZ99" s="134">
        <f>'SO 801.1 - Sadové úpravy ...'!F33</f>
        <v>0</v>
      </c>
      <c r="BA99" s="134">
        <f>'SO 801.1 - Sadové úpravy ...'!F34</f>
        <v>0</v>
      </c>
      <c r="BB99" s="134">
        <f>'SO 801.1 - Sadové úpravy ...'!F35</f>
        <v>0</v>
      </c>
      <c r="BC99" s="134">
        <f>'SO 801.1 - Sadové úpravy ...'!F36</f>
        <v>0</v>
      </c>
      <c r="BD99" s="136">
        <f>'SO 801.1 - Sadové úpravy ...'!F37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="2" customFormat="1" ht="6.96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sheet="1" formatColumns="0" formatRows="0" objects="1" scenarios="1" spinCount="100000" saltValue="t6mUXPTRjakfmrfbPB//afecrSgypsdiEzuZvurcIoDVD0vuX2rg1W1FgaupFPys1qj8Ye1+7OeF6YzT4atqCg==" hashValue="3y1F4uERRT8DgkTClr7aQ3dngPGTgg552cNq7Uzh9ibqwQTuwWDnSxVN1A8WSZKdA+Qul1mCcujEvztk8GMr0g==" algorithmName="SHA-512" password="CA6C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0.1 - Vedlejší a ost...'!C2" display="/"/>
    <hyperlink ref="A96" location="'SO 101 - Komunikace a par...'!C2" display="/"/>
    <hyperlink ref="A97" location="'SO 102.1 - Chodníky - 1.část'!C2" display="/"/>
    <hyperlink ref="A98" location="'SO 401.1 - Veřejné osvětl...'!C2" display="/"/>
    <hyperlink ref="A99" location="'SO 801.1 - Sadové úpravy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99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26.25" customHeight="1">
      <c r="B7" s="21"/>
      <c r="E7" s="142" t="str">
        <f>'Rekapitulace stavby'!K6</f>
        <v>Otrokovice - regenerace panelového sídliště Trávníky - 1.etapa - 1.část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101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19. 4. 2022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ROUND((SUM(BE121:BE173)),  2)</f>
        <v>0</v>
      </c>
      <c r="G33" s="39"/>
      <c r="H33" s="39"/>
      <c r="I33" s="156">
        <v>0.20999999999999999</v>
      </c>
      <c r="J33" s="155">
        <f>ROUND(((SUM(BE121:BE173))*I33),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ROUND((SUM(BF121:BF173)),  2)</f>
        <v>0</v>
      </c>
      <c r="G34" s="39"/>
      <c r="H34" s="39"/>
      <c r="I34" s="156">
        <v>0.14999999999999999</v>
      </c>
      <c r="J34" s="155">
        <f>ROUND(((SUM(BF121:BF173))*I34),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ROUND((SUM(BG121:BG173)),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ROUND((SUM(BH121:BH173)),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ROUND((SUM(BI121:BI173)),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25" customHeight="1">
      <c r="A85" s="39"/>
      <c r="B85" s="40"/>
      <c r="C85" s="41"/>
      <c r="D85" s="41"/>
      <c r="E85" s="175" t="str">
        <f>E7</f>
        <v>Otrokovice - regenerace panelového sídliště Trávníky - 1.etapa - 1.část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000.1 - Vedlejší a ostatní rozpočtové náklady - 1.část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Otrokovice, m.č. Trávníky</v>
      </c>
      <c r="G89" s="41"/>
      <c r="H89" s="41"/>
      <c r="I89" s="33" t="s">
        <v>22</v>
      </c>
      <c r="J89" s="80" t="str">
        <f>IF(J12="","",J12)</f>
        <v>19. 4. 2022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Otrokovice</v>
      </c>
      <c r="G91" s="41"/>
      <c r="H91" s="41"/>
      <c r="I91" s="33" t="s">
        <v>30</v>
      </c>
      <c r="J91" s="37" t="str">
        <f>E21</f>
        <v>M.Sedlářová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Ing.L.Alster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="9" customFormat="1" ht="24.96" customHeight="1">
      <c r="A97" s="9"/>
      <c r="B97" s="180"/>
      <c r="C97" s="181"/>
      <c r="D97" s="182" t="s">
        <v>107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108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109</v>
      </c>
      <c r="E99" s="189"/>
      <c r="F99" s="189"/>
      <c r="G99" s="189"/>
      <c r="H99" s="189"/>
      <c r="I99" s="189"/>
      <c r="J99" s="190">
        <f>J136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110</v>
      </c>
      <c r="E100" s="189"/>
      <c r="F100" s="189"/>
      <c r="G100" s="189"/>
      <c r="H100" s="189"/>
      <c r="I100" s="189"/>
      <c r="J100" s="190">
        <f>J154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111</v>
      </c>
      <c r="E101" s="189"/>
      <c r="F101" s="189"/>
      <c r="G101" s="189"/>
      <c r="H101" s="189"/>
      <c r="I101" s="189"/>
      <c r="J101" s="190">
        <f>J168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112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6.25" customHeight="1">
      <c r="A111" s="39"/>
      <c r="B111" s="40"/>
      <c r="C111" s="41"/>
      <c r="D111" s="41"/>
      <c r="E111" s="175" t="str">
        <f>E7</f>
        <v>Otrokovice - regenerace panelového sídliště Trávníky - 1.etapa - 1.část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100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SO 000.1 - Vedlejší a ostatní rozpočtové náklady - 1.část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Otrokovice, m.č. Trávníky</v>
      </c>
      <c r="G115" s="41"/>
      <c r="H115" s="41"/>
      <c r="I115" s="33" t="s">
        <v>22</v>
      </c>
      <c r="J115" s="80" t="str">
        <f>IF(J12="","",J12)</f>
        <v>19. 4. 2022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Otrokovice</v>
      </c>
      <c r="G117" s="41"/>
      <c r="H117" s="41"/>
      <c r="I117" s="33" t="s">
        <v>30</v>
      </c>
      <c r="J117" s="37" t="str">
        <f>E21</f>
        <v>M.Sedlářová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Ing.L.Alster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192"/>
      <c r="B120" s="193"/>
      <c r="C120" s="194" t="s">
        <v>113</v>
      </c>
      <c r="D120" s="195" t="s">
        <v>61</v>
      </c>
      <c r="E120" s="195" t="s">
        <v>57</v>
      </c>
      <c r="F120" s="195" t="s">
        <v>58</v>
      </c>
      <c r="G120" s="195" t="s">
        <v>114</v>
      </c>
      <c r="H120" s="195" t="s">
        <v>115</v>
      </c>
      <c r="I120" s="195" t="s">
        <v>116</v>
      </c>
      <c r="J120" s="196" t="s">
        <v>104</v>
      </c>
      <c r="K120" s="197" t="s">
        <v>117</v>
      </c>
      <c r="L120" s="198"/>
      <c r="M120" s="101" t="s">
        <v>1</v>
      </c>
      <c r="N120" s="102" t="s">
        <v>40</v>
      </c>
      <c r="O120" s="102" t="s">
        <v>118</v>
      </c>
      <c r="P120" s="102" t="s">
        <v>119</v>
      </c>
      <c r="Q120" s="102" t="s">
        <v>120</v>
      </c>
      <c r="R120" s="102" t="s">
        <v>121</v>
      </c>
      <c r="S120" s="102" t="s">
        <v>122</v>
      </c>
      <c r="T120" s="103" t="s">
        <v>123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="2" customFormat="1" ht="22.8" customHeight="1">
      <c r="A121" s="39"/>
      <c r="B121" s="40"/>
      <c r="C121" s="108" t="s">
        <v>124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106</v>
      </c>
      <c r="BK121" s="203">
        <f>BK122</f>
        <v>0</v>
      </c>
    </row>
    <row r="122" s="12" customFormat="1" ht="25.92" customHeight="1">
      <c r="A122" s="12"/>
      <c r="B122" s="204"/>
      <c r="C122" s="205"/>
      <c r="D122" s="206" t="s">
        <v>75</v>
      </c>
      <c r="E122" s="207" t="s">
        <v>125</v>
      </c>
      <c r="F122" s="207" t="s">
        <v>126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P123+P136+P154+P168</f>
        <v>0</v>
      </c>
      <c r="Q122" s="212"/>
      <c r="R122" s="213">
        <f>R123+R136+R154+R168</f>
        <v>0</v>
      </c>
      <c r="S122" s="212"/>
      <c r="T122" s="214">
        <f>T123+T136+T154+T168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127</v>
      </c>
      <c r="AT122" s="216" t="s">
        <v>75</v>
      </c>
      <c r="AU122" s="216" t="s">
        <v>76</v>
      </c>
      <c r="AY122" s="215" t="s">
        <v>128</v>
      </c>
      <c r="BK122" s="217">
        <f>BK123+BK136+BK154+BK168</f>
        <v>0</v>
      </c>
    </row>
    <row r="123" s="12" customFormat="1" ht="22.8" customHeight="1">
      <c r="A123" s="12"/>
      <c r="B123" s="204"/>
      <c r="C123" s="205"/>
      <c r="D123" s="206" t="s">
        <v>75</v>
      </c>
      <c r="E123" s="218" t="s">
        <v>129</v>
      </c>
      <c r="F123" s="218" t="s">
        <v>130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SUM(P124:P135)</f>
        <v>0</v>
      </c>
      <c r="Q123" s="212"/>
      <c r="R123" s="213">
        <f>SUM(R124:R135)</f>
        <v>0</v>
      </c>
      <c r="S123" s="212"/>
      <c r="T123" s="214">
        <f>SUM(T124:T135)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127</v>
      </c>
      <c r="AT123" s="216" t="s">
        <v>75</v>
      </c>
      <c r="AU123" s="216" t="s">
        <v>84</v>
      </c>
      <c r="AY123" s="215" t="s">
        <v>128</v>
      </c>
      <c r="BK123" s="217">
        <f>SUM(BK124:BK135)</f>
        <v>0</v>
      </c>
    </row>
    <row r="124" s="2" customFormat="1" ht="16.5" customHeight="1">
      <c r="A124" s="39"/>
      <c r="B124" s="40"/>
      <c r="C124" s="220" t="s">
        <v>84</v>
      </c>
      <c r="D124" s="220" t="s">
        <v>131</v>
      </c>
      <c r="E124" s="221" t="s">
        <v>132</v>
      </c>
      <c r="F124" s="222" t="s">
        <v>133</v>
      </c>
      <c r="G124" s="223" t="s">
        <v>134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41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135</v>
      </c>
      <c r="AT124" s="232" t="s">
        <v>131</v>
      </c>
      <c r="AU124" s="232" t="s">
        <v>86</v>
      </c>
      <c r="AY124" s="18" t="s">
        <v>128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84</v>
      </c>
      <c r="BK124" s="233">
        <f>ROUND(I124*H124,2)</f>
        <v>0</v>
      </c>
      <c r="BL124" s="18" t="s">
        <v>135</v>
      </c>
      <c r="BM124" s="232" t="s">
        <v>136</v>
      </c>
    </row>
    <row r="125" s="13" customFormat="1">
      <c r="A125" s="13"/>
      <c r="B125" s="234"/>
      <c r="C125" s="235"/>
      <c r="D125" s="236" t="s">
        <v>137</v>
      </c>
      <c r="E125" s="237" t="s">
        <v>1</v>
      </c>
      <c r="F125" s="238" t="s">
        <v>138</v>
      </c>
      <c r="G125" s="235"/>
      <c r="H125" s="237" t="s">
        <v>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137</v>
      </c>
      <c r="AU125" s="244" t="s">
        <v>86</v>
      </c>
      <c r="AV125" s="13" t="s">
        <v>84</v>
      </c>
      <c r="AW125" s="13" t="s">
        <v>32</v>
      </c>
      <c r="AX125" s="13" t="s">
        <v>76</v>
      </c>
      <c r="AY125" s="244" t="s">
        <v>128</v>
      </c>
    </row>
    <row r="126" s="14" customFormat="1">
      <c r="A126" s="14"/>
      <c r="B126" s="245"/>
      <c r="C126" s="246"/>
      <c r="D126" s="236" t="s">
        <v>137</v>
      </c>
      <c r="E126" s="247" t="s">
        <v>1</v>
      </c>
      <c r="F126" s="248" t="s">
        <v>84</v>
      </c>
      <c r="G126" s="246"/>
      <c r="H126" s="249">
        <v>1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137</v>
      </c>
      <c r="AU126" s="255" t="s">
        <v>86</v>
      </c>
      <c r="AV126" s="14" t="s">
        <v>86</v>
      </c>
      <c r="AW126" s="14" t="s">
        <v>32</v>
      </c>
      <c r="AX126" s="14" t="s">
        <v>84</v>
      </c>
      <c r="AY126" s="255" t="s">
        <v>128</v>
      </c>
    </row>
    <row r="127" s="2" customFormat="1" ht="16.5" customHeight="1">
      <c r="A127" s="39"/>
      <c r="B127" s="40"/>
      <c r="C127" s="220" t="s">
        <v>86</v>
      </c>
      <c r="D127" s="220" t="s">
        <v>131</v>
      </c>
      <c r="E127" s="221" t="s">
        <v>139</v>
      </c>
      <c r="F127" s="222" t="s">
        <v>140</v>
      </c>
      <c r="G127" s="223" t="s">
        <v>141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41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135</v>
      </c>
      <c r="AT127" s="232" t="s">
        <v>131</v>
      </c>
      <c r="AU127" s="232" t="s">
        <v>86</v>
      </c>
      <c r="AY127" s="18" t="s">
        <v>128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84</v>
      </c>
      <c r="BK127" s="233">
        <f>ROUND(I127*H127,2)</f>
        <v>0</v>
      </c>
      <c r="BL127" s="18" t="s">
        <v>135</v>
      </c>
      <c r="BM127" s="232" t="s">
        <v>142</v>
      </c>
    </row>
    <row r="128" s="13" customFormat="1">
      <c r="A128" s="13"/>
      <c r="B128" s="234"/>
      <c r="C128" s="235"/>
      <c r="D128" s="236" t="s">
        <v>137</v>
      </c>
      <c r="E128" s="237" t="s">
        <v>1</v>
      </c>
      <c r="F128" s="238" t="s">
        <v>143</v>
      </c>
      <c r="G128" s="235"/>
      <c r="H128" s="237" t="s">
        <v>1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137</v>
      </c>
      <c r="AU128" s="244" t="s">
        <v>86</v>
      </c>
      <c r="AV128" s="13" t="s">
        <v>84</v>
      </c>
      <c r="AW128" s="13" t="s">
        <v>32</v>
      </c>
      <c r="AX128" s="13" t="s">
        <v>76</v>
      </c>
      <c r="AY128" s="244" t="s">
        <v>128</v>
      </c>
    </row>
    <row r="129" s="13" customFormat="1">
      <c r="A129" s="13"/>
      <c r="B129" s="234"/>
      <c r="C129" s="235"/>
      <c r="D129" s="236" t="s">
        <v>137</v>
      </c>
      <c r="E129" s="237" t="s">
        <v>1</v>
      </c>
      <c r="F129" s="238" t="s">
        <v>144</v>
      </c>
      <c r="G129" s="235"/>
      <c r="H129" s="237" t="s">
        <v>1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137</v>
      </c>
      <c r="AU129" s="244" t="s">
        <v>86</v>
      </c>
      <c r="AV129" s="13" t="s">
        <v>84</v>
      </c>
      <c r="AW129" s="13" t="s">
        <v>32</v>
      </c>
      <c r="AX129" s="13" t="s">
        <v>76</v>
      </c>
      <c r="AY129" s="244" t="s">
        <v>128</v>
      </c>
    </row>
    <row r="130" s="14" customFormat="1">
      <c r="A130" s="14"/>
      <c r="B130" s="245"/>
      <c r="C130" s="246"/>
      <c r="D130" s="236" t="s">
        <v>137</v>
      </c>
      <c r="E130" s="247" t="s">
        <v>1</v>
      </c>
      <c r="F130" s="248" t="s">
        <v>84</v>
      </c>
      <c r="G130" s="246"/>
      <c r="H130" s="249">
        <v>1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137</v>
      </c>
      <c r="AU130" s="255" t="s">
        <v>86</v>
      </c>
      <c r="AV130" s="14" t="s">
        <v>86</v>
      </c>
      <c r="AW130" s="14" t="s">
        <v>32</v>
      </c>
      <c r="AX130" s="14" t="s">
        <v>84</v>
      </c>
      <c r="AY130" s="255" t="s">
        <v>128</v>
      </c>
    </row>
    <row r="131" s="2" customFormat="1" ht="16.5" customHeight="1">
      <c r="A131" s="39"/>
      <c r="B131" s="40"/>
      <c r="C131" s="220" t="s">
        <v>145</v>
      </c>
      <c r="D131" s="220" t="s">
        <v>131</v>
      </c>
      <c r="E131" s="221" t="s">
        <v>146</v>
      </c>
      <c r="F131" s="222" t="s">
        <v>147</v>
      </c>
      <c r="G131" s="223" t="s">
        <v>148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41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135</v>
      </c>
      <c r="AT131" s="232" t="s">
        <v>131</v>
      </c>
      <c r="AU131" s="232" t="s">
        <v>86</v>
      </c>
      <c r="AY131" s="18" t="s">
        <v>128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84</v>
      </c>
      <c r="BK131" s="233">
        <f>ROUND(I131*H131,2)</f>
        <v>0</v>
      </c>
      <c r="BL131" s="18" t="s">
        <v>135</v>
      </c>
      <c r="BM131" s="232" t="s">
        <v>149</v>
      </c>
    </row>
    <row r="132" s="13" customFormat="1">
      <c r="A132" s="13"/>
      <c r="B132" s="234"/>
      <c r="C132" s="235"/>
      <c r="D132" s="236" t="s">
        <v>137</v>
      </c>
      <c r="E132" s="237" t="s">
        <v>1</v>
      </c>
      <c r="F132" s="238" t="s">
        <v>150</v>
      </c>
      <c r="G132" s="235"/>
      <c r="H132" s="237" t="s">
        <v>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137</v>
      </c>
      <c r="AU132" s="244" t="s">
        <v>86</v>
      </c>
      <c r="AV132" s="13" t="s">
        <v>84</v>
      </c>
      <c r="AW132" s="13" t="s">
        <v>32</v>
      </c>
      <c r="AX132" s="13" t="s">
        <v>76</v>
      </c>
      <c r="AY132" s="244" t="s">
        <v>128</v>
      </c>
    </row>
    <row r="133" s="14" customFormat="1">
      <c r="A133" s="14"/>
      <c r="B133" s="245"/>
      <c r="C133" s="246"/>
      <c r="D133" s="236" t="s">
        <v>137</v>
      </c>
      <c r="E133" s="247" t="s">
        <v>1</v>
      </c>
      <c r="F133" s="248" t="s">
        <v>84</v>
      </c>
      <c r="G133" s="246"/>
      <c r="H133" s="249">
        <v>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137</v>
      </c>
      <c r="AU133" s="255" t="s">
        <v>86</v>
      </c>
      <c r="AV133" s="14" t="s">
        <v>86</v>
      </c>
      <c r="AW133" s="14" t="s">
        <v>32</v>
      </c>
      <c r="AX133" s="14" t="s">
        <v>84</v>
      </c>
      <c r="AY133" s="255" t="s">
        <v>128</v>
      </c>
    </row>
    <row r="134" s="2" customFormat="1" ht="16.5" customHeight="1">
      <c r="A134" s="39"/>
      <c r="B134" s="40"/>
      <c r="C134" s="220" t="s">
        <v>151</v>
      </c>
      <c r="D134" s="220" t="s">
        <v>131</v>
      </c>
      <c r="E134" s="221" t="s">
        <v>152</v>
      </c>
      <c r="F134" s="222" t="s">
        <v>153</v>
      </c>
      <c r="G134" s="223" t="s">
        <v>154</v>
      </c>
      <c r="H134" s="224">
        <v>20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41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135</v>
      </c>
      <c r="AT134" s="232" t="s">
        <v>131</v>
      </c>
      <c r="AU134" s="232" t="s">
        <v>86</v>
      </c>
      <c r="AY134" s="18" t="s">
        <v>128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84</v>
      </c>
      <c r="BK134" s="233">
        <f>ROUND(I134*H134,2)</f>
        <v>0</v>
      </c>
      <c r="BL134" s="18" t="s">
        <v>135</v>
      </c>
      <c r="BM134" s="232" t="s">
        <v>155</v>
      </c>
    </row>
    <row r="135" s="14" customFormat="1">
      <c r="A135" s="14"/>
      <c r="B135" s="245"/>
      <c r="C135" s="246"/>
      <c r="D135" s="236" t="s">
        <v>137</v>
      </c>
      <c r="E135" s="247" t="s">
        <v>1</v>
      </c>
      <c r="F135" s="248" t="s">
        <v>156</v>
      </c>
      <c r="G135" s="246"/>
      <c r="H135" s="249">
        <v>20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137</v>
      </c>
      <c r="AU135" s="255" t="s">
        <v>86</v>
      </c>
      <c r="AV135" s="14" t="s">
        <v>86</v>
      </c>
      <c r="AW135" s="14" t="s">
        <v>32</v>
      </c>
      <c r="AX135" s="14" t="s">
        <v>84</v>
      </c>
      <c r="AY135" s="255" t="s">
        <v>128</v>
      </c>
    </row>
    <row r="136" s="12" customFormat="1" ht="22.8" customHeight="1">
      <c r="A136" s="12"/>
      <c r="B136" s="204"/>
      <c r="C136" s="205"/>
      <c r="D136" s="206" t="s">
        <v>75</v>
      </c>
      <c r="E136" s="218" t="s">
        <v>157</v>
      </c>
      <c r="F136" s="218" t="s">
        <v>158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SUM(P137:P153)</f>
        <v>0</v>
      </c>
      <c r="Q136" s="212"/>
      <c r="R136" s="213">
        <f>SUM(R137:R153)</f>
        <v>0</v>
      </c>
      <c r="S136" s="212"/>
      <c r="T136" s="214">
        <f>SUM(T137:T153)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127</v>
      </c>
      <c r="AT136" s="216" t="s">
        <v>75</v>
      </c>
      <c r="AU136" s="216" t="s">
        <v>84</v>
      </c>
      <c r="AY136" s="215" t="s">
        <v>128</v>
      </c>
      <c r="BK136" s="217">
        <f>SUM(BK137:BK153)</f>
        <v>0</v>
      </c>
    </row>
    <row r="137" s="2" customFormat="1" ht="16.5" customHeight="1">
      <c r="A137" s="39"/>
      <c r="B137" s="40"/>
      <c r="C137" s="220" t="s">
        <v>127</v>
      </c>
      <c r="D137" s="220" t="s">
        <v>131</v>
      </c>
      <c r="E137" s="221" t="s">
        <v>159</v>
      </c>
      <c r="F137" s="222" t="s">
        <v>160</v>
      </c>
      <c r="G137" s="223" t="s">
        <v>148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135</v>
      </c>
      <c r="AT137" s="232" t="s">
        <v>131</v>
      </c>
      <c r="AU137" s="232" t="s">
        <v>86</v>
      </c>
      <c r="AY137" s="18" t="s">
        <v>128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84</v>
      </c>
      <c r="BK137" s="233">
        <f>ROUND(I137*H137,2)</f>
        <v>0</v>
      </c>
      <c r="BL137" s="18" t="s">
        <v>135</v>
      </c>
      <c r="BM137" s="232" t="s">
        <v>161</v>
      </c>
    </row>
    <row r="138" s="13" customFormat="1">
      <c r="A138" s="13"/>
      <c r="B138" s="234"/>
      <c r="C138" s="235"/>
      <c r="D138" s="236" t="s">
        <v>137</v>
      </c>
      <c r="E138" s="237" t="s">
        <v>1</v>
      </c>
      <c r="F138" s="238" t="s">
        <v>162</v>
      </c>
      <c r="G138" s="235"/>
      <c r="H138" s="237" t="s">
        <v>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137</v>
      </c>
      <c r="AU138" s="244" t="s">
        <v>86</v>
      </c>
      <c r="AV138" s="13" t="s">
        <v>84</v>
      </c>
      <c r="AW138" s="13" t="s">
        <v>32</v>
      </c>
      <c r="AX138" s="13" t="s">
        <v>76</v>
      </c>
      <c r="AY138" s="244" t="s">
        <v>128</v>
      </c>
    </row>
    <row r="139" s="13" customFormat="1">
      <c r="A139" s="13"/>
      <c r="B139" s="234"/>
      <c r="C139" s="235"/>
      <c r="D139" s="236" t="s">
        <v>137</v>
      </c>
      <c r="E139" s="237" t="s">
        <v>1</v>
      </c>
      <c r="F139" s="238" t="s">
        <v>163</v>
      </c>
      <c r="G139" s="235"/>
      <c r="H139" s="237" t="s">
        <v>1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137</v>
      </c>
      <c r="AU139" s="244" t="s">
        <v>86</v>
      </c>
      <c r="AV139" s="13" t="s">
        <v>84</v>
      </c>
      <c r="AW139" s="13" t="s">
        <v>32</v>
      </c>
      <c r="AX139" s="13" t="s">
        <v>76</v>
      </c>
      <c r="AY139" s="244" t="s">
        <v>128</v>
      </c>
    </row>
    <row r="140" s="14" customFormat="1">
      <c r="A140" s="14"/>
      <c r="B140" s="245"/>
      <c r="C140" s="246"/>
      <c r="D140" s="236" t="s">
        <v>137</v>
      </c>
      <c r="E140" s="247" t="s">
        <v>1</v>
      </c>
      <c r="F140" s="248" t="s">
        <v>84</v>
      </c>
      <c r="G140" s="246"/>
      <c r="H140" s="249">
        <v>1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137</v>
      </c>
      <c r="AU140" s="255" t="s">
        <v>86</v>
      </c>
      <c r="AV140" s="14" t="s">
        <v>86</v>
      </c>
      <c r="AW140" s="14" t="s">
        <v>32</v>
      </c>
      <c r="AX140" s="14" t="s">
        <v>84</v>
      </c>
      <c r="AY140" s="255" t="s">
        <v>128</v>
      </c>
    </row>
    <row r="141" s="2" customFormat="1" ht="16.5" customHeight="1">
      <c r="A141" s="39"/>
      <c r="B141" s="40"/>
      <c r="C141" s="220" t="s">
        <v>164</v>
      </c>
      <c r="D141" s="220" t="s">
        <v>131</v>
      </c>
      <c r="E141" s="221" t="s">
        <v>165</v>
      </c>
      <c r="F141" s="222" t="s">
        <v>166</v>
      </c>
      <c r="G141" s="223" t="s">
        <v>167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135</v>
      </c>
      <c r="AT141" s="232" t="s">
        <v>131</v>
      </c>
      <c r="AU141" s="232" t="s">
        <v>86</v>
      </c>
      <c r="AY141" s="18" t="s">
        <v>128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84</v>
      </c>
      <c r="BK141" s="233">
        <f>ROUND(I141*H141,2)</f>
        <v>0</v>
      </c>
      <c r="BL141" s="18" t="s">
        <v>135</v>
      </c>
      <c r="BM141" s="232" t="s">
        <v>168</v>
      </c>
    </row>
    <row r="142" s="13" customFormat="1">
      <c r="A142" s="13"/>
      <c r="B142" s="234"/>
      <c r="C142" s="235"/>
      <c r="D142" s="236" t="s">
        <v>137</v>
      </c>
      <c r="E142" s="237" t="s">
        <v>1</v>
      </c>
      <c r="F142" s="238" t="s">
        <v>169</v>
      </c>
      <c r="G142" s="235"/>
      <c r="H142" s="237" t="s">
        <v>1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137</v>
      </c>
      <c r="AU142" s="244" t="s">
        <v>86</v>
      </c>
      <c r="AV142" s="13" t="s">
        <v>84</v>
      </c>
      <c r="AW142" s="13" t="s">
        <v>32</v>
      </c>
      <c r="AX142" s="13" t="s">
        <v>76</v>
      </c>
      <c r="AY142" s="244" t="s">
        <v>128</v>
      </c>
    </row>
    <row r="143" s="13" customFormat="1">
      <c r="A143" s="13"/>
      <c r="B143" s="234"/>
      <c r="C143" s="235"/>
      <c r="D143" s="236" t="s">
        <v>137</v>
      </c>
      <c r="E143" s="237" t="s">
        <v>1</v>
      </c>
      <c r="F143" s="238" t="s">
        <v>170</v>
      </c>
      <c r="G143" s="235"/>
      <c r="H143" s="237" t="s">
        <v>1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137</v>
      </c>
      <c r="AU143" s="244" t="s">
        <v>86</v>
      </c>
      <c r="AV143" s="13" t="s">
        <v>84</v>
      </c>
      <c r="AW143" s="13" t="s">
        <v>32</v>
      </c>
      <c r="AX143" s="13" t="s">
        <v>76</v>
      </c>
      <c r="AY143" s="244" t="s">
        <v>128</v>
      </c>
    </row>
    <row r="144" s="14" customFormat="1">
      <c r="A144" s="14"/>
      <c r="B144" s="245"/>
      <c r="C144" s="246"/>
      <c r="D144" s="236" t="s">
        <v>137</v>
      </c>
      <c r="E144" s="247" t="s">
        <v>1</v>
      </c>
      <c r="F144" s="248" t="s">
        <v>84</v>
      </c>
      <c r="G144" s="246"/>
      <c r="H144" s="249">
        <v>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137</v>
      </c>
      <c r="AU144" s="255" t="s">
        <v>86</v>
      </c>
      <c r="AV144" s="14" t="s">
        <v>86</v>
      </c>
      <c r="AW144" s="14" t="s">
        <v>32</v>
      </c>
      <c r="AX144" s="14" t="s">
        <v>84</v>
      </c>
      <c r="AY144" s="255" t="s">
        <v>128</v>
      </c>
    </row>
    <row r="145" s="2" customFormat="1" ht="16.5" customHeight="1">
      <c r="A145" s="39"/>
      <c r="B145" s="40"/>
      <c r="C145" s="220" t="s">
        <v>171</v>
      </c>
      <c r="D145" s="220" t="s">
        <v>131</v>
      </c>
      <c r="E145" s="221" t="s">
        <v>172</v>
      </c>
      <c r="F145" s="222" t="s">
        <v>173</v>
      </c>
      <c r="G145" s="223" t="s">
        <v>174</v>
      </c>
      <c r="H145" s="224">
        <v>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135</v>
      </c>
      <c r="AT145" s="232" t="s">
        <v>131</v>
      </c>
      <c r="AU145" s="232" t="s">
        <v>86</v>
      </c>
      <c r="AY145" s="18" t="s">
        <v>128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84</v>
      </c>
      <c r="BK145" s="233">
        <f>ROUND(I145*H145,2)</f>
        <v>0</v>
      </c>
      <c r="BL145" s="18" t="s">
        <v>135</v>
      </c>
      <c r="BM145" s="232" t="s">
        <v>175</v>
      </c>
    </row>
    <row r="146" s="13" customFormat="1">
      <c r="A146" s="13"/>
      <c r="B146" s="234"/>
      <c r="C146" s="235"/>
      <c r="D146" s="236" t="s">
        <v>137</v>
      </c>
      <c r="E146" s="237" t="s">
        <v>1</v>
      </c>
      <c r="F146" s="238" t="s">
        <v>176</v>
      </c>
      <c r="G146" s="235"/>
      <c r="H146" s="237" t="s">
        <v>1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137</v>
      </c>
      <c r="AU146" s="244" t="s">
        <v>86</v>
      </c>
      <c r="AV146" s="13" t="s">
        <v>84</v>
      </c>
      <c r="AW146" s="13" t="s">
        <v>32</v>
      </c>
      <c r="AX146" s="13" t="s">
        <v>76</v>
      </c>
      <c r="AY146" s="244" t="s">
        <v>128</v>
      </c>
    </row>
    <row r="147" s="14" customFormat="1">
      <c r="A147" s="14"/>
      <c r="B147" s="245"/>
      <c r="C147" s="246"/>
      <c r="D147" s="236" t="s">
        <v>137</v>
      </c>
      <c r="E147" s="247" t="s">
        <v>1</v>
      </c>
      <c r="F147" s="248" t="s">
        <v>84</v>
      </c>
      <c r="G147" s="246"/>
      <c r="H147" s="249">
        <v>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137</v>
      </c>
      <c r="AU147" s="255" t="s">
        <v>86</v>
      </c>
      <c r="AV147" s="14" t="s">
        <v>86</v>
      </c>
      <c r="AW147" s="14" t="s">
        <v>32</v>
      </c>
      <c r="AX147" s="14" t="s">
        <v>84</v>
      </c>
      <c r="AY147" s="255" t="s">
        <v>128</v>
      </c>
    </row>
    <row r="148" s="2" customFormat="1" ht="16.5" customHeight="1">
      <c r="A148" s="39"/>
      <c r="B148" s="40"/>
      <c r="C148" s="220" t="s">
        <v>177</v>
      </c>
      <c r="D148" s="220" t="s">
        <v>131</v>
      </c>
      <c r="E148" s="221" t="s">
        <v>178</v>
      </c>
      <c r="F148" s="222" t="s">
        <v>179</v>
      </c>
      <c r="G148" s="223" t="s">
        <v>148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135</v>
      </c>
      <c r="AT148" s="232" t="s">
        <v>131</v>
      </c>
      <c r="AU148" s="232" t="s">
        <v>86</v>
      </c>
      <c r="AY148" s="18" t="s">
        <v>128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135</v>
      </c>
      <c r="BM148" s="232" t="s">
        <v>180</v>
      </c>
    </row>
    <row r="149" s="13" customFormat="1">
      <c r="A149" s="13"/>
      <c r="B149" s="234"/>
      <c r="C149" s="235"/>
      <c r="D149" s="236" t="s">
        <v>137</v>
      </c>
      <c r="E149" s="237" t="s">
        <v>1</v>
      </c>
      <c r="F149" s="238" t="s">
        <v>181</v>
      </c>
      <c r="G149" s="235"/>
      <c r="H149" s="237" t="s">
        <v>1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137</v>
      </c>
      <c r="AU149" s="244" t="s">
        <v>86</v>
      </c>
      <c r="AV149" s="13" t="s">
        <v>84</v>
      </c>
      <c r="AW149" s="13" t="s">
        <v>32</v>
      </c>
      <c r="AX149" s="13" t="s">
        <v>76</v>
      </c>
      <c r="AY149" s="244" t="s">
        <v>128</v>
      </c>
    </row>
    <row r="150" s="14" customFormat="1">
      <c r="A150" s="14"/>
      <c r="B150" s="245"/>
      <c r="C150" s="246"/>
      <c r="D150" s="236" t="s">
        <v>137</v>
      </c>
      <c r="E150" s="247" t="s">
        <v>1</v>
      </c>
      <c r="F150" s="248" t="s">
        <v>84</v>
      </c>
      <c r="G150" s="246"/>
      <c r="H150" s="249">
        <v>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137</v>
      </c>
      <c r="AU150" s="255" t="s">
        <v>86</v>
      </c>
      <c r="AV150" s="14" t="s">
        <v>86</v>
      </c>
      <c r="AW150" s="14" t="s">
        <v>32</v>
      </c>
      <c r="AX150" s="14" t="s">
        <v>84</v>
      </c>
      <c r="AY150" s="255" t="s">
        <v>128</v>
      </c>
    </row>
    <row r="151" s="2" customFormat="1" ht="16.5" customHeight="1">
      <c r="A151" s="39"/>
      <c r="B151" s="40"/>
      <c r="C151" s="220" t="s">
        <v>182</v>
      </c>
      <c r="D151" s="220" t="s">
        <v>131</v>
      </c>
      <c r="E151" s="221" t="s">
        <v>183</v>
      </c>
      <c r="F151" s="222" t="s">
        <v>184</v>
      </c>
      <c r="G151" s="223" t="s">
        <v>148</v>
      </c>
      <c r="H151" s="224">
        <v>1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41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135</v>
      </c>
      <c r="AT151" s="232" t="s">
        <v>131</v>
      </c>
      <c r="AU151" s="232" t="s">
        <v>86</v>
      </c>
      <c r="AY151" s="18" t="s">
        <v>128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84</v>
      </c>
      <c r="BK151" s="233">
        <f>ROUND(I151*H151,2)</f>
        <v>0</v>
      </c>
      <c r="BL151" s="18" t="s">
        <v>135</v>
      </c>
      <c r="BM151" s="232" t="s">
        <v>185</v>
      </c>
    </row>
    <row r="152" s="13" customFormat="1">
      <c r="A152" s="13"/>
      <c r="B152" s="234"/>
      <c r="C152" s="235"/>
      <c r="D152" s="236" t="s">
        <v>137</v>
      </c>
      <c r="E152" s="237" t="s">
        <v>1</v>
      </c>
      <c r="F152" s="238" t="s">
        <v>186</v>
      </c>
      <c r="G152" s="235"/>
      <c r="H152" s="237" t="s">
        <v>1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137</v>
      </c>
      <c r="AU152" s="244" t="s">
        <v>86</v>
      </c>
      <c r="AV152" s="13" t="s">
        <v>84</v>
      </c>
      <c r="AW152" s="13" t="s">
        <v>32</v>
      </c>
      <c r="AX152" s="13" t="s">
        <v>76</v>
      </c>
      <c r="AY152" s="244" t="s">
        <v>128</v>
      </c>
    </row>
    <row r="153" s="14" customFormat="1">
      <c r="A153" s="14"/>
      <c r="B153" s="245"/>
      <c r="C153" s="246"/>
      <c r="D153" s="236" t="s">
        <v>137</v>
      </c>
      <c r="E153" s="247" t="s">
        <v>1</v>
      </c>
      <c r="F153" s="248" t="s">
        <v>84</v>
      </c>
      <c r="G153" s="246"/>
      <c r="H153" s="249">
        <v>1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137</v>
      </c>
      <c r="AU153" s="255" t="s">
        <v>86</v>
      </c>
      <c r="AV153" s="14" t="s">
        <v>86</v>
      </c>
      <c r="AW153" s="14" t="s">
        <v>32</v>
      </c>
      <c r="AX153" s="14" t="s">
        <v>84</v>
      </c>
      <c r="AY153" s="255" t="s">
        <v>128</v>
      </c>
    </row>
    <row r="154" s="12" customFormat="1" ht="22.8" customHeight="1">
      <c r="A154" s="12"/>
      <c r="B154" s="204"/>
      <c r="C154" s="205"/>
      <c r="D154" s="206" t="s">
        <v>75</v>
      </c>
      <c r="E154" s="218" t="s">
        <v>187</v>
      </c>
      <c r="F154" s="218" t="s">
        <v>188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SUM(P155:P167)</f>
        <v>0</v>
      </c>
      <c r="Q154" s="212"/>
      <c r="R154" s="213">
        <f>SUM(R155:R167)</f>
        <v>0</v>
      </c>
      <c r="S154" s="212"/>
      <c r="T154" s="214">
        <f>SUM(T155:T167)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127</v>
      </c>
      <c r="AT154" s="216" t="s">
        <v>75</v>
      </c>
      <c r="AU154" s="216" t="s">
        <v>84</v>
      </c>
      <c r="AY154" s="215" t="s">
        <v>128</v>
      </c>
      <c r="BK154" s="217">
        <f>SUM(BK155:BK167)</f>
        <v>0</v>
      </c>
    </row>
    <row r="155" s="2" customFormat="1" ht="16.5" customHeight="1">
      <c r="A155" s="39"/>
      <c r="B155" s="40"/>
      <c r="C155" s="220" t="s">
        <v>189</v>
      </c>
      <c r="D155" s="220" t="s">
        <v>131</v>
      </c>
      <c r="E155" s="221" t="s">
        <v>190</v>
      </c>
      <c r="F155" s="222" t="s">
        <v>191</v>
      </c>
      <c r="G155" s="223" t="s">
        <v>141</v>
      </c>
      <c r="H155" s="224">
        <v>1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41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135</v>
      </c>
      <c r="AT155" s="232" t="s">
        <v>131</v>
      </c>
      <c r="AU155" s="232" t="s">
        <v>86</v>
      </c>
      <c r="AY155" s="18" t="s">
        <v>128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84</v>
      </c>
      <c r="BK155" s="233">
        <f>ROUND(I155*H155,2)</f>
        <v>0</v>
      </c>
      <c r="BL155" s="18" t="s">
        <v>135</v>
      </c>
      <c r="BM155" s="232" t="s">
        <v>192</v>
      </c>
    </row>
    <row r="156" s="13" customFormat="1">
      <c r="A156" s="13"/>
      <c r="B156" s="234"/>
      <c r="C156" s="235"/>
      <c r="D156" s="236" t="s">
        <v>137</v>
      </c>
      <c r="E156" s="237" t="s">
        <v>1</v>
      </c>
      <c r="F156" s="238" t="s">
        <v>193</v>
      </c>
      <c r="G156" s="235"/>
      <c r="H156" s="237" t="s">
        <v>1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137</v>
      </c>
      <c r="AU156" s="244" t="s">
        <v>86</v>
      </c>
      <c r="AV156" s="13" t="s">
        <v>84</v>
      </c>
      <c r="AW156" s="13" t="s">
        <v>32</v>
      </c>
      <c r="AX156" s="13" t="s">
        <v>76</v>
      </c>
      <c r="AY156" s="244" t="s">
        <v>128</v>
      </c>
    </row>
    <row r="157" s="13" customFormat="1">
      <c r="A157" s="13"/>
      <c r="B157" s="234"/>
      <c r="C157" s="235"/>
      <c r="D157" s="236" t="s">
        <v>137</v>
      </c>
      <c r="E157" s="237" t="s">
        <v>1</v>
      </c>
      <c r="F157" s="238" t="s">
        <v>194</v>
      </c>
      <c r="G157" s="235"/>
      <c r="H157" s="237" t="s">
        <v>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137</v>
      </c>
      <c r="AU157" s="244" t="s">
        <v>86</v>
      </c>
      <c r="AV157" s="13" t="s">
        <v>84</v>
      </c>
      <c r="AW157" s="13" t="s">
        <v>32</v>
      </c>
      <c r="AX157" s="13" t="s">
        <v>76</v>
      </c>
      <c r="AY157" s="244" t="s">
        <v>128</v>
      </c>
    </row>
    <row r="158" s="13" customFormat="1">
      <c r="A158" s="13"/>
      <c r="B158" s="234"/>
      <c r="C158" s="235"/>
      <c r="D158" s="236" t="s">
        <v>137</v>
      </c>
      <c r="E158" s="237" t="s">
        <v>1</v>
      </c>
      <c r="F158" s="238" t="s">
        <v>195</v>
      </c>
      <c r="G158" s="235"/>
      <c r="H158" s="237" t="s">
        <v>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137</v>
      </c>
      <c r="AU158" s="244" t="s">
        <v>86</v>
      </c>
      <c r="AV158" s="13" t="s">
        <v>84</v>
      </c>
      <c r="AW158" s="13" t="s">
        <v>32</v>
      </c>
      <c r="AX158" s="13" t="s">
        <v>76</v>
      </c>
      <c r="AY158" s="244" t="s">
        <v>128</v>
      </c>
    </row>
    <row r="159" s="14" customFormat="1">
      <c r="A159" s="14"/>
      <c r="B159" s="245"/>
      <c r="C159" s="246"/>
      <c r="D159" s="236" t="s">
        <v>137</v>
      </c>
      <c r="E159" s="247" t="s">
        <v>1</v>
      </c>
      <c r="F159" s="248" t="s">
        <v>84</v>
      </c>
      <c r="G159" s="246"/>
      <c r="H159" s="249">
        <v>1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137</v>
      </c>
      <c r="AU159" s="255" t="s">
        <v>86</v>
      </c>
      <c r="AV159" s="14" t="s">
        <v>86</v>
      </c>
      <c r="AW159" s="14" t="s">
        <v>32</v>
      </c>
      <c r="AX159" s="14" t="s">
        <v>84</v>
      </c>
      <c r="AY159" s="255" t="s">
        <v>128</v>
      </c>
    </row>
    <row r="160" s="2" customFormat="1" ht="16.5" customHeight="1">
      <c r="A160" s="39"/>
      <c r="B160" s="40"/>
      <c r="C160" s="220" t="s">
        <v>196</v>
      </c>
      <c r="D160" s="220" t="s">
        <v>131</v>
      </c>
      <c r="E160" s="221" t="s">
        <v>197</v>
      </c>
      <c r="F160" s="222" t="s">
        <v>198</v>
      </c>
      <c r="G160" s="223" t="s">
        <v>141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135</v>
      </c>
      <c r="AT160" s="232" t="s">
        <v>131</v>
      </c>
      <c r="AU160" s="232" t="s">
        <v>86</v>
      </c>
      <c r="AY160" s="18" t="s">
        <v>128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84</v>
      </c>
      <c r="BK160" s="233">
        <f>ROUND(I160*H160,2)</f>
        <v>0</v>
      </c>
      <c r="BL160" s="18" t="s">
        <v>135</v>
      </c>
      <c r="BM160" s="232" t="s">
        <v>199</v>
      </c>
    </row>
    <row r="161" s="13" customFormat="1">
      <c r="A161" s="13"/>
      <c r="B161" s="234"/>
      <c r="C161" s="235"/>
      <c r="D161" s="236" t="s">
        <v>137</v>
      </c>
      <c r="E161" s="237" t="s">
        <v>1</v>
      </c>
      <c r="F161" s="238" t="s">
        <v>200</v>
      </c>
      <c r="G161" s="235"/>
      <c r="H161" s="237" t="s">
        <v>1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137</v>
      </c>
      <c r="AU161" s="244" t="s">
        <v>86</v>
      </c>
      <c r="AV161" s="13" t="s">
        <v>84</v>
      </c>
      <c r="AW161" s="13" t="s">
        <v>32</v>
      </c>
      <c r="AX161" s="13" t="s">
        <v>76</v>
      </c>
      <c r="AY161" s="244" t="s">
        <v>128</v>
      </c>
    </row>
    <row r="162" s="13" customFormat="1">
      <c r="A162" s="13"/>
      <c r="B162" s="234"/>
      <c r="C162" s="235"/>
      <c r="D162" s="236" t="s">
        <v>137</v>
      </c>
      <c r="E162" s="237" t="s">
        <v>1</v>
      </c>
      <c r="F162" s="238" t="s">
        <v>201</v>
      </c>
      <c r="G162" s="235"/>
      <c r="H162" s="237" t="s">
        <v>1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137</v>
      </c>
      <c r="AU162" s="244" t="s">
        <v>86</v>
      </c>
      <c r="AV162" s="13" t="s">
        <v>84</v>
      </c>
      <c r="AW162" s="13" t="s">
        <v>32</v>
      </c>
      <c r="AX162" s="13" t="s">
        <v>76</v>
      </c>
      <c r="AY162" s="244" t="s">
        <v>128</v>
      </c>
    </row>
    <row r="163" s="13" customFormat="1">
      <c r="A163" s="13"/>
      <c r="B163" s="234"/>
      <c r="C163" s="235"/>
      <c r="D163" s="236" t="s">
        <v>137</v>
      </c>
      <c r="E163" s="237" t="s">
        <v>1</v>
      </c>
      <c r="F163" s="238" t="s">
        <v>202</v>
      </c>
      <c r="G163" s="235"/>
      <c r="H163" s="237" t="s">
        <v>1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137</v>
      </c>
      <c r="AU163" s="244" t="s">
        <v>86</v>
      </c>
      <c r="AV163" s="13" t="s">
        <v>84</v>
      </c>
      <c r="AW163" s="13" t="s">
        <v>32</v>
      </c>
      <c r="AX163" s="13" t="s">
        <v>76</v>
      </c>
      <c r="AY163" s="244" t="s">
        <v>128</v>
      </c>
    </row>
    <row r="164" s="13" customFormat="1">
      <c r="A164" s="13"/>
      <c r="B164" s="234"/>
      <c r="C164" s="235"/>
      <c r="D164" s="236" t="s">
        <v>137</v>
      </c>
      <c r="E164" s="237" t="s">
        <v>1</v>
      </c>
      <c r="F164" s="238" t="s">
        <v>203</v>
      </c>
      <c r="G164" s="235"/>
      <c r="H164" s="237" t="s">
        <v>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137</v>
      </c>
      <c r="AU164" s="244" t="s">
        <v>86</v>
      </c>
      <c r="AV164" s="13" t="s">
        <v>84</v>
      </c>
      <c r="AW164" s="13" t="s">
        <v>32</v>
      </c>
      <c r="AX164" s="13" t="s">
        <v>76</v>
      </c>
      <c r="AY164" s="244" t="s">
        <v>128</v>
      </c>
    </row>
    <row r="165" s="13" customFormat="1">
      <c r="A165" s="13"/>
      <c r="B165" s="234"/>
      <c r="C165" s="235"/>
      <c r="D165" s="236" t="s">
        <v>137</v>
      </c>
      <c r="E165" s="237" t="s">
        <v>1</v>
      </c>
      <c r="F165" s="238" t="s">
        <v>204</v>
      </c>
      <c r="G165" s="235"/>
      <c r="H165" s="237" t="s">
        <v>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137</v>
      </c>
      <c r="AU165" s="244" t="s">
        <v>86</v>
      </c>
      <c r="AV165" s="13" t="s">
        <v>84</v>
      </c>
      <c r="AW165" s="13" t="s">
        <v>32</v>
      </c>
      <c r="AX165" s="13" t="s">
        <v>76</v>
      </c>
      <c r="AY165" s="244" t="s">
        <v>128</v>
      </c>
    </row>
    <row r="166" s="13" customFormat="1">
      <c r="A166" s="13"/>
      <c r="B166" s="234"/>
      <c r="C166" s="235"/>
      <c r="D166" s="236" t="s">
        <v>137</v>
      </c>
      <c r="E166" s="237" t="s">
        <v>1</v>
      </c>
      <c r="F166" s="238" t="s">
        <v>205</v>
      </c>
      <c r="G166" s="235"/>
      <c r="H166" s="237" t="s">
        <v>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137</v>
      </c>
      <c r="AU166" s="244" t="s">
        <v>86</v>
      </c>
      <c r="AV166" s="13" t="s">
        <v>84</v>
      </c>
      <c r="AW166" s="13" t="s">
        <v>32</v>
      </c>
      <c r="AX166" s="13" t="s">
        <v>76</v>
      </c>
      <c r="AY166" s="244" t="s">
        <v>128</v>
      </c>
    </row>
    <row r="167" s="14" customFormat="1">
      <c r="A167" s="14"/>
      <c r="B167" s="245"/>
      <c r="C167" s="246"/>
      <c r="D167" s="236" t="s">
        <v>137</v>
      </c>
      <c r="E167" s="247" t="s">
        <v>1</v>
      </c>
      <c r="F167" s="248" t="s">
        <v>84</v>
      </c>
      <c r="G167" s="246"/>
      <c r="H167" s="249">
        <v>1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137</v>
      </c>
      <c r="AU167" s="255" t="s">
        <v>86</v>
      </c>
      <c r="AV167" s="14" t="s">
        <v>86</v>
      </c>
      <c r="AW167" s="14" t="s">
        <v>32</v>
      </c>
      <c r="AX167" s="14" t="s">
        <v>84</v>
      </c>
      <c r="AY167" s="255" t="s">
        <v>128</v>
      </c>
    </row>
    <row r="168" s="12" customFormat="1" ht="22.8" customHeight="1">
      <c r="A168" s="12"/>
      <c r="B168" s="204"/>
      <c r="C168" s="205"/>
      <c r="D168" s="206" t="s">
        <v>75</v>
      </c>
      <c r="E168" s="218" t="s">
        <v>206</v>
      </c>
      <c r="F168" s="218" t="s">
        <v>207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SUM(P169:P173)</f>
        <v>0</v>
      </c>
      <c r="Q168" s="212"/>
      <c r="R168" s="213">
        <f>SUM(R169:R173)</f>
        <v>0</v>
      </c>
      <c r="S168" s="212"/>
      <c r="T168" s="214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127</v>
      </c>
      <c r="AT168" s="216" t="s">
        <v>75</v>
      </c>
      <c r="AU168" s="216" t="s">
        <v>84</v>
      </c>
      <c r="AY168" s="215" t="s">
        <v>128</v>
      </c>
      <c r="BK168" s="217">
        <f>SUM(BK169:BK173)</f>
        <v>0</v>
      </c>
    </row>
    <row r="169" s="2" customFormat="1" ht="16.5" customHeight="1">
      <c r="A169" s="39"/>
      <c r="B169" s="40"/>
      <c r="C169" s="220" t="s">
        <v>208</v>
      </c>
      <c r="D169" s="220" t="s">
        <v>131</v>
      </c>
      <c r="E169" s="221" t="s">
        <v>209</v>
      </c>
      <c r="F169" s="222" t="s">
        <v>210</v>
      </c>
      <c r="G169" s="223" t="s">
        <v>211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41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135</v>
      </c>
      <c r="AT169" s="232" t="s">
        <v>131</v>
      </c>
      <c r="AU169" s="232" t="s">
        <v>86</v>
      </c>
      <c r="AY169" s="18" t="s">
        <v>128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84</v>
      </c>
      <c r="BK169" s="233">
        <f>ROUND(I169*H169,2)</f>
        <v>0</v>
      </c>
      <c r="BL169" s="18" t="s">
        <v>135</v>
      </c>
      <c r="BM169" s="232" t="s">
        <v>212</v>
      </c>
    </row>
    <row r="170" s="13" customFormat="1">
      <c r="A170" s="13"/>
      <c r="B170" s="234"/>
      <c r="C170" s="235"/>
      <c r="D170" s="236" t="s">
        <v>137</v>
      </c>
      <c r="E170" s="237" t="s">
        <v>1</v>
      </c>
      <c r="F170" s="238" t="s">
        <v>213</v>
      </c>
      <c r="G170" s="235"/>
      <c r="H170" s="237" t="s">
        <v>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137</v>
      </c>
      <c r="AU170" s="244" t="s">
        <v>86</v>
      </c>
      <c r="AV170" s="13" t="s">
        <v>84</v>
      </c>
      <c r="AW170" s="13" t="s">
        <v>32</v>
      </c>
      <c r="AX170" s="13" t="s">
        <v>76</v>
      </c>
      <c r="AY170" s="244" t="s">
        <v>128</v>
      </c>
    </row>
    <row r="171" s="13" customFormat="1">
      <c r="A171" s="13"/>
      <c r="B171" s="234"/>
      <c r="C171" s="235"/>
      <c r="D171" s="236" t="s">
        <v>137</v>
      </c>
      <c r="E171" s="237" t="s">
        <v>1</v>
      </c>
      <c r="F171" s="238" t="s">
        <v>214</v>
      </c>
      <c r="G171" s="235"/>
      <c r="H171" s="237" t="s">
        <v>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137</v>
      </c>
      <c r="AU171" s="244" t="s">
        <v>86</v>
      </c>
      <c r="AV171" s="13" t="s">
        <v>84</v>
      </c>
      <c r="AW171" s="13" t="s">
        <v>32</v>
      </c>
      <c r="AX171" s="13" t="s">
        <v>76</v>
      </c>
      <c r="AY171" s="244" t="s">
        <v>128</v>
      </c>
    </row>
    <row r="172" s="13" customFormat="1">
      <c r="A172" s="13"/>
      <c r="B172" s="234"/>
      <c r="C172" s="235"/>
      <c r="D172" s="236" t="s">
        <v>137</v>
      </c>
      <c r="E172" s="237" t="s">
        <v>1</v>
      </c>
      <c r="F172" s="238" t="s">
        <v>215</v>
      </c>
      <c r="G172" s="235"/>
      <c r="H172" s="237" t="s">
        <v>1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137</v>
      </c>
      <c r="AU172" s="244" t="s">
        <v>86</v>
      </c>
      <c r="AV172" s="13" t="s">
        <v>84</v>
      </c>
      <c r="AW172" s="13" t="s">
        <v>32</v>
      </c>
      <c r="AX172" s="13" t="s">
        <v>76</v>
      </c>
      <c r="AY172" s="244" t="s">
        <v>128</v>
      </c>
    </row>
    <row r="173" s="14" customFormat="1">
      <c r="A173" s="14"/>
      <c r="B173" s="245"/>
      <c r="C173" s="246"/>
      <c r="D173" s="236" t="s">
        <v>137</v>
      </c>
      <c r="E173" s="247" t="s">
        <v>1</v>
      </c>
      <c r="F173" s="248" t="s">
        <v>84</v>
      </c>
      <c r="G173" s="246"/>
      <c r="H173" s="249">
        <v>1</v>
      </c>
      <c r="I173" s="250"/>
      <c r="J173" s="246"/>
      <c r="K173" s="246"/>
      <c r="L173" s="251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137</v>
      </c>
      <c r="AU173" s="255" t="s">
        <v>86</v>
      </c>
      <c r="AV173" s="14" t="s">
        <v>86</v>
      </c>
      <c r="AW173" s="14" t="s">
        <v>32</v>
      </c>
      <c r="AX173" s="14" t="s">
        <v>84</v>
      </c>
      <c r="AY173" s="255" t="s">
        <v>128</v>
      </c>
    </row>
    <row r="174" s="2" customFormat="1" ht="6.96" customHeight="1">
      <c r="A174" s="39"/>
      <c r="B174" s="67"/>
      <c r="C174" s="68"/>
      <c r="D174" s="68"/>
      <c r="E174" s="68"/>
      <c r="F174" s="68"/>
      <c r="G174" s="68"/>
      <c r="H174" s="68"/>
      <c r="I174" s="68"/>
      <c r="J174" s="68"/>
      <c r="K174" s="68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sheet="1" autoFilter="0" formatColumns="0" formatRows="0" objects="1" scenarios="1" spinCount="100000" saltValue="229I4pxx9GBReKrsqjhSD38RrxTifJqcVEhNH1S9WrUL4mBCPxxGX22LzeOu1P0TXoR7QOj/x9sugVP3TEOF6Q==" hashValue="mBTkxSAckGQy6yw2OXHsCYc1U1JP9CBWB5B44hMRIZxxFUJtS6RyZx0aWW6LXByYJmiL0GzVnM7637I3x0Bo0w==" algorithmName="SHA-512" password="CA6C"/>
  <autoFilter ref="C120:K17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99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26.25" customHeight="1">
      <c r="B7" s="21"/>
      <c r="E7" s="142" t="str">
        <f>'Rekapitulace stavby'!K6</f>
        <v>Otrokovice - regenerace panelového sídliště Trávníky - 1.etapa - 1.část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216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19. 4. 2022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ROUND(J128,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ROUND((SUM(BE128:BE443)),  2)</f>
        <v>0</v>
      </c>
      <c r="G33" s="39"/>
      <c r="H33" s="39"/>
      <c r="I33" s="156">
        <v>0.20999999999999999</v>
      </c>
      <c r="J33" s="155">
        <f>ROUND(((SUM(BE128:BE443))*I33),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ROUND((SUM(BF128:BF443)),  2)</f>
        <v>0</v>
      </c>
      <c r="G34" s="39"/>
      <c r="H34" s="39"/>
      <c r="I34" s="156">
        <v>0.14999999999999999</v>
      </c>
      <c r="J34" s="155">
        <f>ROUND(((SUM(BF128:BF443))*I34),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ROUND((SUM(BG128:BG443)),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ROUND((SUM(BH128:BH443)),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ROUND((SUM(BI128:BI443)),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25" customHeight="1">
      <c r="A85" s="39"/>
      <c r="B85" s="40"/>
      <c r="C85" s="41"/>
      <c r="D85" s="41"/>
      <c r="E85" s="175" t="str">
        <f>E7</f>
        <v>Otrokovice - regenerace panelového sídliště Trávníky - 1.etapa - 1.část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101 - Komunikace a parkovací stání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Otrokovice, m.č. Trávníky</v>
      </c>
      <c r="G89" s="41"/>
      <c r="H89" s="41"/>
      <c r="I89" s="33" t="s">
        <v>22</v>
      </c>
      <c r="J89" s="80" t="str">
        <f>IF(J12="","",J12)</f>
        <v>19. 4. 2022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Otrokovice</v>
      </c>
      <c r="G91" s="41"/>
      <c r="H91" s="41"/>
      <c r="I91" s="33" t="s">
        <v>30</v>
      </c>
      <c r="J91" s="37" t="str">
        <f>E21</f>
        <v>M.Sedlářová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Ing.L.Alster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="9" customFormat="1" ht="24.96" customHeight="1">
      <c r="A97" s="9"/>
      <c r="B97" s="180"/>
      <c r="C97" s="181"/>
      <c r="D97" s="182" t="s">
        <v>217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218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219</v>
      </c>
      <c r="E99" s="189"/>
      <c r="F99" s="189"/>
      <c r="G99" s="189"/>
      <c r="H99" s="189"/>
      <c r="I99" s="189"/>
      <c r="J99" s="190">
        <f>J176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220</v>
      </c>
      <c r="E100" s="189"/>
      <c r="F100" s="189"/>
      <c r="G100" s="189"/>
      <c r="H100" s="189"/>
      <c r="I100" s="189"/>
      <c r="J100" s="190">
        <f>J233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221</v>
      </c>
      <c r="E101" s="189"/>
      <c r="F101" s="189"/>
      <c r="G101" s="189"/>
      <c r="H101" s="189"/>
      <c r="I101" s="189"/>
      <c r="J101" s="190">
        <f>J237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222</v>
      </c>
      <c r="E102" s="189"/>
      <c r="F102" s="189"/>
      <c r="G102" s="189"/>
      <c r="H102" s="189"/>
      <c r="I102" s="189"/>
      <c r="J102" s="190">
        <f>J250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223</v>
      </c>
      <c r="E103" s="189"/>
      <c r="F103" s="189"/>
      <c r="G103" s="189"/>
      <c r="H103" s="189"/>
      <c r="I103" s="189"/>
      <c r="J103" s="190">
        <f>J253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224</v>
      </c>
      <c r="E104" s="189"/>
      <c r="F104" s="189"/>
      <c r="G104" s="189"/>
      <c r="H104" s="189"/>
      <c r="I104" s="189"/>
      <c r="J104" s="190">
        <f>J257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225</v>
      </c>
      <c r="E105" s="189"/>
      <c r="F105" s="189"/>
      <c r="G105" s="189"/>
      <c r="H105" s="189"/>
      <c r="I105" s="189"/>
      <c r="J105" s="190">
        <f>J314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226</v>
      </c>
      <c r="E106" s="189"/>
      <c r="F106" s="189"/>
      <c r="G106" s="189"/>
      <c r="H106" s="189"/>
      <c r="I106" s="189"/>
      <c r="J106" s="190">
        <f>J351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6"/>
      <c r="C107" s="187"/>
      <c r="D107" s="188" t="s">
        <v>227</v>
      </c>
      <c r="E107" s="189"/>
      <c r="F107" s="189"/>
      <c r="G107" s="189"/>
      <c r="H107" s="189"/>
      <c r="I107" s="189"/>
      <c r="J107" s="190">
        <f>J403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6"/>
      <c r="C108" s="187"/>
      <c r="D108" s="188" t="s">
        <v>228</v>
      </c>
      <c r="E108" s="189"/>
      <c r="F108" s="189"/>
      <c r="G108" s="189"/>
      <c r="H108" s="189"/>
      <c r="I108" s="189"/>
      <c r="J108" s="190">
        <f>J441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="2" customFormat="1" ht="6.96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112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6.25" customHeight="1">
      <c r="A118" s="39"/>
      <c r="B118" s="40"/>
      <c r="C118" s="41"/>
      <c r="D118" s="41"/>
      <c r="E118" s="175" t="str">
        <f>E7</f>
        <v>Otrokovice - regenerace panelového sídliště Trávníky - 1.etapa - 1.část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100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77" t="str">
        <f>E9</f>
        <v>SO 101 - Komunikace a parkovací stání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Otrokovice, m.č. Trávníky</v>
      </c>
      <c r="G122" s="41"/>
      <c r="H122" s="41"/>
      <c r="I122" s="33" t="s">
        <v>22</v>
      </c>
      <c r="J122" s="80" t="str">
        <f>IF(J12="","",J12)</f>
        <v>19. 4. 2022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Město Otrokovice</v>
      </c>
      <c r="G124" s="41"/>
      <c r="H124" s="41"/>
      <c r="I124" s="33" t="s">
        <v>30</v>
      </c>
      <c r="J124" s="37" t="str">
        <f>E21</f>
        <v>M.Sedlářová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Ing.L.Alster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192"/>
      <c r="B127" s="193"/>
      <c r="C127" s="194" t="s">
        <v>113</v>
      </c>
      <c r="D127" s="195" t="s">
        <v>61</v>
      </c>
      <c r="E127" s="195" t="s">
        <v>57</v>
      </c>
      <c r="F127" s="195" t="s">
        <v>58</v>
      </c>
      <c r="G127" s="195" t="s">
        <v>114</v>
      </c>
      <c r="H127" s="195" t="s">
        <v>115</v>
      </c>
      <c r="I127" s="195" t="s">
        <v>116</v>
      </c>
      <c r="J127" s="196" t="s">
        <v>104</v>
      </c>
      <c r="K127" s="197" t="s">
        <v>117</v>
      </c>
      <c r="L127" s="198"/>
      <c r="M127" s="101" t="s">
        <v>1</v>
      </c>
      <c r="N127" s="102" t="s">
        <v>40</v>
      </c>
      <c r="O127" s="102" t="s">
        <v>118</v>
      </c>
      <c r="P127" s="102" t="s">
        <v>119</v>
      </c>
      <c r="Q127" s="102" t="s">
        <v>120</v>
      </c>
      <c r="R127" s="102" t="s">
        <v>121</v>
      </c>
      <c r="S127" s="102" t="s">
        <v>122</v>
      </c>
      <c r="T127" s="103" t="s">
        <v>123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="2" customFormat="1" ht="22.8" customHeight="1">
      <c r="A128" s="39"/>
      <c r="B128" s="40"/>
      <c r="C128" s="108" t="s">
        <v>124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</f>
        <v>0</v>
      </c>
      <c r="Q128" s="105"/>
      <c r="R128" s="201">
        <f>R129</f>
        <v>543.93307040000002</v>
      </c>
      <c r="S128" s="105"/>
      <c r="T128" s="202">
        <f>T129</f>
        <v>727.4140000000001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106</v>
      </c>
      <c r="BK128" s="203">
        <f>BK129</f>
        <v>0</v>
      </c>
    </row>
    <row r="129" s="12" customFormat="1" ht="25.92" customHeight="1">
      <c r="A129" s="12"/>
      <c r="B129" s="204"/>
      <c r="C129" s="205"/>
      <c r="D129" s="206" t="s">
        <v>75</v>
      </c>
      <c r="E129" s="207" t="s">
        <v>229</v>
      </c>
      <c r="F129" s="207" t="s">
        <v>230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P130+P176+P233+P237+P250+P253+P257+P314+P351+P403+P441</f>
        <v>0</v>
      </c>
      <c r="Q129" s="212"/>
      <c r="R129" s="213">
        <f>R130+R176+R233+R237+R250+R253+R257+R314+R351+R403+R441</f>
        <v>543.93307040000002</v>
      </c>
      <c r="S129" s="212"/>
      <c r="T129" s="214">
        <f>T130+T176+T233+T237+T250+T253+T257+T314+T351+T403+T441</f>
        <v>727.4140000000001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76</v>
      </c>
      <c r="AY129" s="215" t="s">
        <v>128</v>
      </c>
      <c r="BK129" s="217">
        <f>BK130+BK176+BK233+BK237+BK250+BK253+BK257+BK314+BK351+BK403+BK441</f>
        <v>0</v>
      </c>
    </row>
    <row r="130" s="12" customFormat="1" ht="22.8" customHeight="1">
      <c r="A130" s="12"/>
      <c r="B130" s="204"/>
      <c r="C130" s="205"/>
      <c r="D130" s="206" t="s">
        <v>75</v>
      </c>
      <c r="E130" s="218" t="s">
        <v>84</v>
      </c>
      <c r="F130" s="218" t="s">
        <v>231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SUM(P131:P175)</f>
        <v>0</v>
      </c>
      <c r="Q130" s="212"/>
      <c r="R130" s="213">
        <f>SUM(R131:R175)</f>
        <v>134.94</v>
      </c>
      <c r="S130" s="212"/>
      <c r="T130" s="214">
        <f>SUM(T131:T175)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84</v>
      </c>
      <c r="AY130" s="215" t="s">
        <v>128</v>
      </c>
      <c r="BK130" s="217">
        <f>SUM(BK131:BK175)</f>
        <v>0</v>
      </c>
    </row>
    <row r="131" s="2" customFormat="1" ht="37.8" customHeight="1">
      <c r="A131" s="39"/>
      <c r="B131" s="40"/>
      <c r="C131" s="220" t="s">
        <v>84</v>
      </c>
      <c r="D131" s="220" t="s">
        <v>131</v>
      </c>
      <c r="E131" s="221" t="s">
        <v>232</v>
      </c>
      <c r="F131" s="222" t="s">
        <v>233</v>
      </c>
      <c r="G131" s="223" t="s">
        <v>234</v>
      </c>
      <c r="H131" s="224">
        <v>285.12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41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151</v>
      </c>
      <c r="AT131" s="232" t="s">
        <v>131</v>
      </c>
      <c r="AU131" s="232" t="s">
        <v>86</v>
      </c>
      <c r="AY131" s="18" t="s">
        <v>128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84</v>
      </c>
      <c r="BK131" s="233">
        <f>ROUND(I131*H131,2)</f>
        <v>0</v>
      </c>
      <c r="BL131" s="18" t="s">
        <v>151</v>
      </c>
      <c r="BM131" s="232" t="s">
        <v>235</v>
      </c>
    </row>
    <row r="132" s="14" customFormat="1">
      <c r="A132" s="14"/>
      <c r="B132" s="245"/>
      <c r="C132" s="246"/>
      <c r="D132" s="236" t="s">
        <v>137</v>
      </c>
      <c r="E132" s="247" t="s">
        <v>1</v>
      </c>
      <c r="F132" s="248" t="s">
        <v>236</v>
      </c>
      <c r="G132" s="246"/>
      <c r="H132" s="249">
        <v>285.12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137</v>
      </c>
      <c r="AU132" s="255" t="s">
        <v>86</v>
      </c>
      <c r="AV132" s="14" t="s">
        <v>86</v>
      </c>
      <c r="AW132" s="14" t="s">
        <v>32</v>
      </c>
      <c r="AX132" s="14" t="s">
        <v>84</v>
      </c>
      <c r="AY132" s="255" t="s">
        <v>128</v>
      </c>
    </row>
    <row r="133" s="2" customFormat="1" ht="44.25" customHeight="1">
      <c r="A133" s="39"/>
      <c r="B133" s="40"/>
      <c r="C133" s="220" t="s">
        <v>86</v>
      </c>
      <c r="D133" s="220" t="s">
        <v>131</v>
      </c>
      <c r="E133" s="221" t="s">
        <v>237</v>
      </c>
      <c r="F133" s="222" t="s">
        <v>238</v>
      </c>
      <c r="G133" s="223" t="s">
        <v>234</v>
      </c>
      <c r="H133" s="224">
        <v>71.400000000000006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41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151</v>
      </c>
      <c r="AT133" s="232" t="s">
        <v>131</v>
      </c>
      <c r="AU133" s="232" t="s">
        <v>86</v>
      </c>
      <c r="AY133" s="18" t="s">
        <v>128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84</v>
      </c>
      <c r="BK133" s="233">
        <f>ROUND(I133*H133,2)</f>
        <v>0</v>
      </c>
      <c r="BL133" s="18" t="s">
        <v>151</v>
      </c>
      <c r="BM133" s="232" t="s">
        <v>239</v>
      </c>
    </row>
    <row r="134" s="13" customFormat="1">
      <c r="A134" s="13"/>
      <c r="B134" s="234"/>
      <c r="C134" s="235"/>
      <c r="D134" s="236" t="s">
        <v>137</v>
      </c>
      <c r="E134" s="237" t="s">
        <v>1</v>
      </c>
      <c r="F134" s="238" t="s">
        <v>240</v>
      </c>
      <c r="G134" s="235"/>
      <c r="H134" s="237" t="s">
        <v>1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137</v>
      </c>
      <c r="AU134" s="244" t="s">
        <v>86</v>
      </c>
      <c r="AV134" s="13" t="s">
        <v>84</v>
      </c>
      <c r="AW134" s="13" t="s">
        <v>32</v>
      </c>
      <c r="AX134" s="13" t="s">
        <v>76</v>
      </c>
      <c r="AY134" s="244" t="s">
        <v>128</v>
      </c>
    </row>
    <row r="135" s="14" customFormat="1">
      <c r="A135" s="14"/>
      <c r="B135" s="245"/>
      <c r="C135" s="246"/>
      <c r="D135" s="236" t="s">
        <v>137</v>
      </c>
      <c r="E135" s="247" t="s">
        <v>1</v>
      </c>
      <c r="F135" s="248" t="s">
        <v>241</v>
      </c>
      <c r="G135" s="246"/>
      <c r="H135" s="249">
        <v>50.399999999999999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137</v>
      </c>
      <c r="AU135" s="255" t="s">
        <v>86</v>
      </c>
      <c r="AV135" s="14" t="s">
        <v>86</v>
      </c>
      <c r="AW135" s="14" t="s">
        <v>32</v>
      </c>
      <c r="AX135" s="14" t="s">
        <v>76</v>
      </c>
      <c r="AY135" s="255" t="s">
        <v>128</v>
      </c>
    </row>
    <row r="136" s="13" customFormat="1">
      <c r="A136" s="13"/>
      <c r="B136" s="234"/>
      <c r="C136" s="235"/>
      <c r="D136" s="236" t="s">
        <v>137</v>
      </c>
      <c r="E136" s="237" t="s">
        <v>1</v>
      </c>
      <c r="F136" s="238" t="s">
        <v>242</v>
      </c>
      <c r="G136" s="235"/>
      <c r="H136" s="237" t="s">
        <v>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137</v>
      </c>
      <c r="AU136" s="244" t="s">
        <v>86</v>
      </c>
      <c r="AV136" s="13" t="s">
        <v>84</v>
      </c>
      <c r="AW136" s="13" t="s">
        <v>32</v>
      </c>
      <c r="AX136" s="13" t="s">
        <v>76</v>
      </c>
      <c r="AY136" s="244" t="s">
        <v>128</v>
      </c>
    </row>
    <row r="137" s="14" customFormat="1">
      <c r="A137" s="14"/>
      <c r="B137" s="245"/>
      <c r="C137" s="246"/>
      <c r="D137" s="236" t="s">
        <v>137</v>
      </c>
      <c r="E137" s="247" t="s">
        <v>1</v>
      </c>
      <c r="F137" s="248" t="s">
        <v>243</v>
      </c>
      <c r="G137" s="246"/>
      <c r="H137" s="249">
        <v>21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137</v>
      </c>
      <c r="AU137" s="255" t="s">
        <v>86</v>
      </c>
      <c r="AV137" s="14" t="s">
        <v>86</v>
      </c>
      <c r="AW137" s="14" t="s">
        <v>32</v>
      </c>
      <c r="AX137" s="14" t="s">
        <v>76</v>
      </c>
      <c r="AY137" s="255" t="s">
        <v>128</v>
      </c>
    </row>
    <row r="138" s="15" customFormat="1">
      <c r="A138" s="15"/>
      <c r="B138" s="259"/>
      <c r="C138" s="260"/>
      <c r="D138" s="236" t="s">
        <v>137</v>
      </c>
      <c r="E138" s="261" t="s">
        <v>1</v>
      </c>
      <c r="F138" s="262" t="s">
        <v>244</v>
      </c>
      <c r="G138" s="260"/>
      <c r="H138" s="263">
        <v>71.400000000000006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9" t="s">
        <v>137</v>
      </c>
      <c r="AU138" s="269" t="s">
        <v>86</v>
      </c>
      <c r="AV138" s="15" t="s">
        <v>151</v>
      </c>
      <c r="AW138" s="15" t="s">
        <v>32</v>
      </c>
      <c r="AX138" s="15" t="s">
        <v>84</v>
      </c>
      <c r="AY138" s="269" t="s">
        <v>128</v>
      </c>
    </row>
    <row r="139" s="2" customFormat="1" ht="37.8" customHeight="1">
      <c r="A139" s="39"/>
      <c r="B139" s="40"/>
      <c r="C139" s="220" t="s">
        <v>145</v>
      </c>
      <c r="D139" s="220" t="s">
        <v>131</v>
      </c>
      <c r="E139" s="221" t="s">
        <v>245</v>
      </c>
      <c r="F139" s="222" t="s">
        <v>246</v>
      </c>
      <c r="G139" s="223" t="s">
        <v>234</v>
      </c>
      <c r="H139" s="224">
        <v>7.2000000000000002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151</v>
      </c>
      <c r="AT139" s="232" t="s">
        <v>131</v>
      </c>
      <c r="AU139" s="232" t="s">
        <v>86</v>
      </c>
      <c r="AY139" s="18" t="s">
        <v>128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151</v>
      </c>
      <c r="BM139" s="232" t="s">
        <v>247</v>
      </c>
    </row>
    <row r="140" s="13" customFormat="1">
      <c r="A140" s="13"/>
      <c r="B140" s="234"/>
      <c r="C140" s="235"/>
      <c r="D140" s="236" t="s">
        <v>137</v>
      </c>
      <c r="E140" s="237" t="s">
        <v>1</v>
      </c>
      <c r="F140" s="238" t="s">
        <v>242</v>
      </c>
      <c r="G140" s="235"/>
      <c r="H140" s="237" t="s">
        <v>1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137</v>
      </c>
      <c r="AU140" s="244" t="s">
        <v>86</v>
      </c>
      <c r="AV140" s="13" t="s">
        <v>84</v>
      </c>
      <c r="AW140" s="13" t="s">
        <v>32</v>
      </c>
      <c r="AX140" s="13" t="s">
        <v>76</v>
      </c>
      <c r="AY140" s="244" t="s">
        <v>128</v>
      </c>
    </row>
    <row r="141" s="14" customFormat="1">
      <c r="A141" s="14"/>
      <c r="B141" s="245"/>
      <c r="C141" s="246"/>
      <c r="D141" s="236" t="s">
        <v>137</v>
      </c>
      <c r="E141" s="247" t="s">
        <v>1</v>
      </c>
      <c r="F141" s="248" t="s">
        <v>248</v>
      </c>
      <c r="G141" s="246"/>
      <c r="H141" s="249">
        <v>7.2000000000000002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137</v>
      </c>
      <c r="AU141" s="255" t="s">
        <v>86</v>
      </c>
      <c r="AV141" s="14" t="s">
        <v>86</v>
      </c>
      <c r="AW141" s="14" t="s">
        <v>32</v>
      </c>
      <c r="AX141" s="14" t="s">
        <v>84</v>
      </c>
      <c r="AY141" s="255" t="s">
        <v>128</v>
      </c>
    </row>
    <row r="142" s="2" customFormat="1" ht="24.15" customHeight="1">
      <c r="A142" s="39"/>
      <c r="B142" s="40"/>
      <c r="C142" s="220" t="s">
        <v>151</v>
      </c>
      <c r="D142" s="220" t="s">
        <v>131</v>
      </c>
      <c r="E142" s="221" t="s">
        <v>249</v>
      </c>
      <c r="F142" s="222" t="s">
        <v>250</v>
      </c>
      <c r="G142" s="223" t="s">
        <v>234</v>
      </c>
      <c r="H142" s="224">
        <v>16.152000000000001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41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151</v>
      </c>
      <c r="AT142" s="232" t="s">
        <v>131</v>
      </c>
      <c r="AU142" s="232" t="s">
        <v>86</v>
      </c>
      <c r="AY142" s="18" t="s">
        <v>128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84</v>
      </c>
      <c r="BK142" s="233">
        <f>ROUND(I142*H142,2)</f>
        <v>0</v>
      </c>
      <c r="BL142" s="18" t="s">
        <v>151</v>
      </c>
      <c r="BM142" s="232" t="s">
        <v>251</v>
      </c>
    </row>
    <row r="143" s="13" customFormat="1">
      <c r="A143" s="13"/>
      <c r="B143" s="234"/>
      <c r="C143" s="235"/>
      <c r="D143" s="236" t="s">
        <v>137</v>
      </c>
      <c r="E143" s="237" t="s">
        <v>1</v>
      </c>
      <c r="F143" s="238" t="s">
        <v>252</v>
      </c>
      <c r="G143" s="235"/>
      <c r="H143" s="237" t="s">
        <v>1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137</v>
      </c>
      <c r="AU143" s="244" t="s">
        <v>86</v>
      </c>
      <c r="AV143" s="13" t="s">
        <v>84</v>
      </c>
      <c r="AW143" s="13" t="s">
        <v>32</v>
      </c>
      <c r="AX143" s="13" t="s">
        <v>76</v>
      </c>
      <c r="AY143" s="244" t="s">
        <v>128</v>
      </c>
    </row>
    <row r="144" s="14" customFormat="1">
      <c r="A144" s="14"/>
      <c r="B144" s="245"/>
      <c r="C144" s="246"/>
      <c r="D144" s="236" t="s">
        <v>137</v>
      </c>
      <c r="E144" s="247" t="s">
        <v>1</v>
      </c>
      <c r="F144" s="248" t="s">
        <v>253</v>
      </c>
      <c r="G144" s="246"/>
      <c r="H144" s="249">
        <v>15.552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137</v>
      </c>
      <c r="AU144" s="255" t="s">
        <v>86</v>
      </c>
      <c r="AV144" s="14" t="s">
        <v>86</v>
      </c>
      <c r="AW144" s="14" t="s">
        <v>32</v>
      </c>
      <c r="AX144" s="14" t="s">
        <v>76</v>
      </c>
      <c r="AY144" s="255" t="s">
        <v>128</v>
      </c>
    </row>
    <row r="145" s="13" customFormat="1">
      <c r="A145" s="13"/>
      <c r="B145" s="234"/>
      <c r="C145" s="235"/>
      <c r="D145" s="236" t="s">
        <v>137</v>
      </c>
      <c r="E145" s="237" t="s">
        <v>1</v>
      </c>
      <c r="F145" s="238" t="s">
        <v>254</v>
      </c>
      <c r="G145" s="235"/>
      <c r="H145" s="237" t="s">
        <v>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137</v>
      </c>
      <c r="AU145" s="244" t="s">
        <v>86</v>
      </c>
      <c r="AV145" s="13" t="s">
        <v>84</v>
      </c>
      <c r="AW145" s="13" t="s">
        <v>32</v>
      </c>
      <c r="AX145" s="13" t="s">
        <v>76</v>
      </c>
      <c r="AY145" s="244" t="s">
        <v>128</v>
      </c>
    </row>
    <row r="146" s="14" customFormat="1">
      <c r="A146" s="14"/>
      <c r="B146" s="245"/>
      <c r="C146" s="246"/>
      <c r="D146" s="236" t="s">
        <v>137</v>
      </c>
      <c r="E146" s="247" t="s">
        <v>1</v>
      </c>
      <c r="F146" s="248" t="s">
        <v>255</v>
      </c>
      <c r="G146" s="246"/>
      <c r="H146" s="249">
        <v>0.59999999999999998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137</v>
      </c>
      <c r="AU146" s="255" t="s">
        <v>86</v>
      </c>
      <c r="AV146" s="14" t="s">
        <v>86</v>
      </c>
      <c r="AW146" s="14" t="s">
        <v>32</v>
      </c>
      <c r="AX146" s="14" t="s">
        <v>76</v>
      </c>
      <c r="AY146" s="255" t="s">
        <v>128</v>
      </c>
    </row>
    <row r="147" s="15" customFormat="1">
      <c r="A147" s="15"/>
      <c r="B147" s="259"/>
      <c r="C147" s="260"/>
      <c r="D147" s="236" t="s">
        <v>137</v>
      </c>
      <c r="E147" s="261" t="s">
        <v>1</v>
      </c>
      <c r="F147" s="262" t="s">
        <v>244</v>
      </c>
      <c r="G147" s="260"/>
      <c r="H147" s="263">
        <v>16.152000000000001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9" t="s">
        <v>137</v>
      </c>
      <c r="AU147" s="269" t="s">
        <v>86</v>
      </c>
      <c r="AV147" s="15" t="s">
        <v>151</v>
      </c>
      <c r="AW147" s="15" t="s">
        <v>32</v>
      </c>
      <c r="AX147" s="15" t="s">
        <v>84</v>
      </c>
      <c r="AY147" s="269" t="s">
        <v>128</v>
      </c>
    </row>
    <row r="148" s="2" customFormat="1" ht="62.7" customHeight="1">
      <c r="A148" s="39"/>
      <c r="B148" s="40"/>
      <c r="C148" s="220" t="s">
        <v>127</v>
      </c>
      <c r="D148" s="220" t="s">
        <v>131</v>
      </c>
      <c r="E148" s="221" t="s">
        <v>256</v>
      </c>
      <c r="F148" s="222" t="s">
        <v>257</v>
      </c>
      <c r="G148" s="223" t="s">
        <v>234</v>
      </c>
      <c r="H148" s="224">
        <v>372.67200000000003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151</v>
      </c>
      <c r="AT148" s="232" t="s">
        <v>131</v>
      </c>
      <c r="AU148" s="232" t="s">
        <v>86</v>
      </c>
      <c r="AY148" s="18" t="s">
        <v>128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151</v>
      </c>
      <c r="BM148" s="232" t="s">
        <v>258</v>
      </c>
    </row>
    <row r="149" s="14" customFormat="1">
      <c r="A149" s="14"/>
      <c r="B149" s="245"/>
      <c r="C149" s="246"/>
      <c r="D149" s="236" t="s">
        <v>137</v>
      </c>
      <c r="E149" s="247" t="s">
        <v>1</v>
      </c>
      <c r="F149" s="248" t="s">
        <v>259</v>
      </c>
      <c r="G149" s="246"/>
      <c r="H149" s="249">
        <v>372.67200000000003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137</v>
      </c>
      <c r="AU149" s="255" t="s">
        <v>86</v>
      </c>
      <c r="AV149" s="14" t="s">
        <v>86</v>
      </c>
      <c r="AW149" s="14" t="s">
        <v>32</v>
      </c>
      <c r="AX149" s="14" t="s">
        <v>84</v>
      </c>
      <c r="AY149" s="255" t="s">
        <v>128</v>
      </c>
    </row>
    <row r="150" s="2" customFormat="1" ht="44.25" customHeight="1">
      <c r="A150" s="39"/>
      <c r="B150" s="40"/>
      <c r="C150" s="220" t="s">
        <v>164</v>
      </c>
      <c r="D150" s="220" t="s">
        <v>131</v>
      </c>
      <c r="E150" s="221" t="s">
        <v>260</v>
      </c>
      <c r="F150" s="222" t="s">
        <v>261</v>
      </c>
      <c r="G150" s="223" t="s">
        <v>234</v>
      </c>
      <c r="H150" s="224">
        <v>372.67200000000003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41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151</v>
      </c>
      <c r="AT150" s="232" t="s">
        <v>131</v>
      </c>
      <c r="AU150" s="232" t="s">
        <v>86</v>
      </c>
      <c r="AY150" s="18" t="s">
        <v>128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84</v>
      </c>
      <c r="BK150" s="233">
        <f>ROUND(I150*H150,2)</f>
        <v>0</v>
      </c>
      <c r="BL150" s="18" t="s">
        <v>151</v>
      </c>
      <c r="BM150" s="232" t="s">
        <v>262</v>
      </c>
    </row>
    <row r="151" s="14" customFormat="1">
      <c r="A151" s="14"/>
      <c r="B151" s="245"/>
      <c r="C151" s="246"/>
      <c r="D151" s="236" t="s">
        <v>137</v>
      </c>
      <c r="E151" s="247" t="s">
        <v>1</v>
      </c>
      <c r="F151" s="248" t="s">
        <v>263</v>
      </c>
      <c r="G151" s="246"/>
      <c r="H151" s="249">
        <v>372.67200000000003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137</v>
      </c>
      <c r="AU151" s="255" t="s">
        <v>86</v>
      </c>
      <c r="AV151" s="14" t="s">
        <v>86</v>
      </c>
      <c r="AW151" s="14" t="s">
        <v>32</v>
      </c>
      <c r="AX151" s="14" t="s">
        <v>84</v>
      </c>
      <c r="AY151" s="255" t="s">
        <v>128</v>
      </c>
    </row>
    <row r="152" s="2" customFormat="1" ht="44.25" customHeight="1">
      <c r="A152" s="39"/>
      <c r="B152" s="40"/>
      <c r="C152" s="220" t="s">
        <v>171</v>
      </c>
      <c r="D152" s="220" t="s">
        <v>131</v>
      </c>
      <c r="E152" s="221" t="s">
        <v>264</v>
      </c>
      <c r="F152" s="222" t="s">
        <v>265</v>
      </c>
      <c r="G152" s="223" t="s">
        <v>266</v>
      </c>
      <c r="H152" s="224">
        <v>633.54200000000003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41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151</v>
      </c>
      <c r="AT152" s="232" t="s">
        <v>131</v>
      </c>
      <c r="AU152" s="232" t="s">
        <v>86</v>
      </c>
      <c r="AY152" s="18" t="s">
        <v>128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84</v>
      </c>
      <c r="BK152" s="233">
        <f>ROUND(I152*H152,2)</f>
        <v>0</v>
      </c>
      <c r="BL152" s="18" t="s">
        <v>151</v>
      </c>
      <c r="BM152" s="232" t="s">
        <v>267</v>
      </c>
    </row>
    <row r="153" s="14" customFormat="1">
      <c r="A153" s="14"/>
      <c r="B153" s="245"/>
      <c r="C153" s="246"/>
      <c r="D153" s="236" t="s">
        <v>137</v>
      </c>
      <c r="E153" s="247" t="s">
        <v>1</v>
      </c>
      <c r="F153" s="248" t="s">
        <v>268</v>
      </c>
      <c r="G153" s="246"/>
      <c r="H153" s="249">
        <v>633.54200000000003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137</v>
      </c>
      <c r="AU153" s="255" t="s">
        <v>86</v>
      </c>
      <c r="AV153" s="14" t="s">
        <v>86</v>
      </c>
      <c r="AW153" s="14" t="s">
        <v>32</v>
      </c>
      <c r="AX153" s="14" t="s">
        <v>84</v>
      </c>
      <c r="AY153" s="255" t="s">
        <v>128</v>
      </c>
    </row>
    <row r="154" s="2" customFormat="1" ht="44.25" customHeight="1">
      <c r="A154" s="39"/>
      <c r="B154" s="40"/>
      <c r="C154" s="220" t="s">
        <v>177</v>
      </c>
      <c r="D154" s="220" t="s">
        <v>131</v>
      </c>
      <c r="E154" s="221" t="s">
        <v>269</v>
      </c>
      <c r="F154" s="222" t="s">
        <v>270</v>
      </c>
      <c r="G154" s="223" t="s">
        <v>234</v>
      </c>
      <c r="H154" s="224">
        <v>45.869999999999997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41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151</v>
      </c>
      <c r="AT154" s="232" t="s">
        <v>131</v>
      </c>
      <c r="AU154" s="232" t="s">
        <v>86</v>
      </c>
      <c r="AY154" s="18" t="s">
        <v>128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84</v>
      </c>
      <c r="BK154" s="233">
        <f>ROUND(I154*H154,2)</f>
        <v>0</v>
      </c>
      <c r="BL154" s="18" t="s">
        <v>151</v>
      </c>
      <c r="BM154" s="232" t="s">
        <v>271</v>
      </c>
    </row>
    <row r="155" s="13" customFormat="1">
      <c r="A155" s="13"/>
      <c r="B155" s="234"/>
      <c r="C155" s="235"/>
      <c r="D155" s="236" t="s">
        <v>137</v>
      </c>
      <c r="E155" s="237" t="s">
        <v>1</v>
      </c>
      <c r="F155" s="238" t="s">
        <v>272</v>
      </c>
      <c r="G155" s="235"/>
      <c r="H155" s="237" t="s">
        <v>1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137</v>
      </c>
      <c r="AU155" s="244" t="s">
        <v>86</v>
      </c>
      <c r="AV155" s="13" t="s">
        <v>84</v>
      </c>
      <c r="AW155" s="13" t="s">
        <v>32</v>
      </c>
      <c r="AX155" s="13" t="s">
        <v>76</v>
      </c>
      <c r="AY155" s="244" t="s">
        <v>128</v>
      </c>
    </row>
    <row r="156" s="14" customFormat="1">
      <c r="A156" s="14"/>
      <c r="B156" s="245"/>
      <c r="C156" s="246"/>
      <c r="D156" s="236" t="s">
        <v>137</v>
      </c>
      <c r="E156" s="247" t="s">
        <v>1</v>
      </c>
      <c r="F156" s="248" t="s">
        <v>273</v>
      </c>
      <c r="G156" s="246"/>
      <c r="H156" s="249">
        <v>37.799999999999997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137</v>
      </c>
      <c r="AU156" s="255" t="s">
        <v>86</v>
      </c>
      <c r="AV156" s="14" t="s">
        <v>86</v>
      </c>
      <c r="AW156" s="14" t="s">
        <v>32</v>
      </c>
      <c r="AX156" s="14" t="s">
        <v>76</v>
      </c>
      <c r="AY156" s="255" t="s">
        <v>128</v>
      </c>
    </row>
    <row r="157" s="13" customFormat="1">
      <c r="A157" s="13"/>
      <c r="B157" s="234"/>
      <c r="C157" s="235"/>
      <c r="D157" s="236" t="s">
        <v>137</v>
      </c>
      <c r="E157" s="237" t="s">
        <v>1</v>
      </c>
      <c r="F157" s="238" t="s">
        <v>274</v>
      </c>
      <c r="G157" s="235"/>
      <c r="H157" s="237" t="s">
        <v>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137</v>
      </c>
      <c r="AU157" s="244" t="s">
        <v>86</v>
      </c>
      <c r="AV157" s="13" t="s">
        <v>84</v>
      </c>
      <c r="AW157" s="13" t="s">
        <v>32</v>
      </c>
      <c r="AX157" s="13" t="s">
        <v>76</v>
      </c>
      <c r="AY157" s="244" t="s">
        <v>128</v>
      </c>
    </row>
    <row r="158" s="14" customFormat="1">
      <c r="A158" s="14"/>
      <c r="B158" s="245"/>
      <c r="C158" s="246"/>
      <c r="D158" s="236" t="s">
        <v>137</v>
      </c>
      <c r="E158" s="247" t="s">
        <v>1</v>
      </c>
      <c r="F158" s="248" t="s">
        <v>275</v>
      </c>
      <c r="G158" s="246"/>
      <c r="H158" s="249">
        <v>19.949999999999999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137</v>
      </c>
      <c r="AU158" s="255" t="s">
        <v>86</v>
      </c>
      <c r="AV158" s="14" t="s">
        <v>86</v>
      </c>
      <c r="AW158" s="14" t="s">
        <v>32</v>
      </c>
      <c r="AX158" s="14" t="s">
        <v>76</v>
      </c>
      <c r="AY158" s="255" t="s">
        <v>128</v>
      </c>
    </row>
    <row r="159" s="13" customFormat="1">
      <c r="A159" s="13"/>
      <c r="B159" s="234"/>
      <c r="C159" s="235"/>
      <c r="D159" s="236" t="s">
        <v>137</v>
      </c>
      <c r="E159" s="237" t="s">
        <v>1</v>
      </c>
      <c r="F159" s="238" t="s">
        <v>276</v>
      </c>
      <c r="G159" s="235"/>
      <c r="H159" s="237" t="s">
        <v>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137</v>
      </c>
      <c r="AU159" s="244" t="s">
        <v>86</v>
      </c>
      <c r="AV159" s="13" t="s">
        <v>84</v>
      </c>
      <c r="AW159" s="13" t="s">
        <v>32</v>
      </c>
      <c r="AX159" s="13" t="s">
        <v>76</v>
      </c>
      <c r="AY159" s="244" t="s">
        <v>128</v>
      </c>
    </row>
    <row r="160" s="14" customFormat="1">
      <c r="A160" s="14"/>
      <c r="B160" s="245"/>
      <c r="C160" s="246"/>
      <c r="D160" s="236" t="s">
        <v>137</v>
      </c>
      <c r="E160" s="247" t="s">
        <v>1</v>
      </c>
      <c r="F160" s="248" t="s">
        <v>277</v>
      </c>
      <c r="G160" s="246"/>
      <c r="H160" s="249">
        <v>9.7200000000000006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137</v>
      </c>
      <c r="AU160" s="255" t="s">
        <v>86</v>
      </c>
      <c r="AV160" s="14" t="s">
        <v>86</v>
      </c>
      <c r="AW160" s="14" t="s">
        <v>32</v>
      </c>
      <c r="AX160" s="14" t="s">
        <v>76</v>
      </c>
      <c r="AY160" s="255" t="s">
        <v>128</v>
      </c>
    </row>
    <row r="161" s="13" customFormat="1">
      <c r="A161" s="13"/>
      <c r="B161" s="234"/>
      <c r="C161" s="235"/>
      <c r="D161" s="236" t="s">
        <v>137</v>
      </c>
      <c r="E161" s="237" t="s">
        <v>1</v>
      </c>
      <c r="F161" s="238" t="s">
        <v>278</v>
      </c>
      <c r="G161" s="235"/>
      <c r="H161" s="237" t="s">
        <v>1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137</v>
      </c>
      <c r="AU161" s="244" t="s">
        <v>86</v>
      </c>
      <c r="AV161" s="13" t="s">
        <v>84</v>
      </c>
      <c r="AW161" s="13" t="s">
        <v>32</v>
      </c>
      <c r="AX161" s="13" t="s">
        <v>76</v>
      </c>
      <c r="AY161" s="244" t="s">
        <v>128</v>
      </c>
    </row>
    <row r="162" s="14" customFormat="1">
      <c r="A162" s="14"/>
      <c r="B162" s="245"/>
      <c r="C162" s="246"/>
      <c r="D162" s="236" t="s">
        <v>137</v>
      </c>
      <c r="E162" s="247" t="s">
        <v>1</v>
      </c>
      <c r="F162" s="248" t="s">
        <v>279</v>
      </c>
      <c r="G162" s="246"/>
      <c r="H162" s="249">
        <v>-21.600000000000001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137</v>
      </c>
      <c r="AU162" s="255" t="s">
        <v>86</v>
      </c>
      <c r="AV162" s="14" t="s">
        <v>86</v>
      </c>
      <c r="AW162" s="14" t="s">
        <v>32</v>
      </c>
      <c r="AX162" s="14" t="s">
        <v>76</v>
      </c>
      <c r="AY162" s="255" t="s">
        <v>128</v>
      </c>
    </row>
    <row r="163" s="15" customFormat="1">
      <c r="A163" s="15"/>
      <c r="B163" s="259"/>
      <c r="C163" s="260"/>
      <c r="D163" s="236" t="s">
        <v>137</v>
      </c>
      <c r="E163" s="261" t="s">
        <v>1</v>
      </c>
      <c r="F163" s="262" t="s">
        <v>244</v>
      </c>
      <c r="G163" s="260"/>
      <c r="H163" s="263">
        <v>45.869999999999997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9" t="s">
        <v>137</v>
      </c>
      <c r="AU163" s="269" t="s">
        <v>86</v>
      </c>
      <c r="AV163" s="15" t="s">
        <v>151</v>
      </c>
      <c r="AW163" s="15" t="s">
        <v>32</v>
      </c>
      <c r="AX163" s="15" t="s">
        <v>84</v>
      </c>
      <c r="AY163" s="269" t="s">
        <v>128</v>
      </c>
    </row>
    <row r="164" s="2" customFormat="1" ht="16.5" customHeight="1">
      <c r="A164" s="39"/>
      <c r="B164" s="40"/>
      <c r="C164" s="270" t="s">
        <v>182</v>
      </c>
      <c r="D164" s="270" t="s">
        <v>280</v>
      </c>
      <c r="E164" s="271" t="s">
        <v>281</v>
      </c>
      <c r="F164" s="272" t="s">
        <v>282</v>
      </c>
      <c r="G164" s="273" t="s">
        <v>266</v>
      </c>
      <c r="H164" s="274">
        <v>91.739999999999995</v>
      </c>
      <c r="I164" s="275"/>
      <c r="J164" s="276">
        <f>ROUND(I164*H164,2)</f>
        <v>0</v>
      </c>
      <c r="K164" s="277"/>
      <c r="L164" s="278"/>
      <c r="M164" s="279" t="s">
        <v>1</v>
      </c>
      <c r="N164" s="280" t="s">
        <v>41</v>
      </c>
      <c r="O164" s="92"/>
      <c r="P164" s="230">
        <f>O164*H164</f>
        <v>0</v>
      </c>
      <c r="Q164" s="230">
        <v>1</v>
      </c>
      <c r="R164" s="230">
        <f>Q164*H164</f>
        <v>91.739999999999995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177</v>
      </c>
      <c r="AT164" s="232" t="s">
        <v>280</v>
      </c>
      <c r="AU164" s="232" t="s">
        <v>86</v>
      </c>
      <c r="AY164" s="18" t="s">
        <v>128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84</v>
      </c>
      <c r="BK164" s="233">
        <f>ROUND(I164*H164,2)</f>
        <v>0</v>
      </c>
      <c r="BL164" s="18" t="s">
        <v>151</v>
      </c>
      <c r="BM164" s="232" t="s">
        <v>283</v>
      </c>
    </row>
    <row r="165" s="14" customFormat="1">
      <c r="A165" s="14"/>
      <c r="B165" s="245"/>
      <c r="C165" s="246"/>
      <c r="D165" s="236" t="s">
        <v>137</v>
      </c>
      <c r="E165" s="247" t="s">
        <v>1</v>
      </c>
      <c r="F165" s="248" t="s">
        <v>284</v>
      </c>
      <c r="G165" s="246"/>
      <c r="H165" s="249">
        <v>45.869999999999997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137</v>
      </c>
      <c r="AU165" s="255" t="s">
        <v>86</v>
      </c>
      <c r="AV165" s="14" t="s">
        <v>86</v>
      </c>
      <c r="AW165" s="14" t="s">
        <v>32</v>
      </c>
      <c r="AX165" s="14" t="s">
        <v>84</v>
      </c>
      <c r="AY165" s="255" t="s">
        <v>128</v>
      </c>
    </row>
    <row r="166" s="14" customFormat="1">
      <c r="A166" s="14"/>
      <c r="B166" s="245"/>
      <c r="C166" s="246"/>
      <c r="D166" s="236" t="s">
        <v>137</v>
      </c>
      <c r="E166" s="246"/>
      <c r="F166" s="248" t="s">
        <v>285</v>
      </c>
      <c r="G166" s="246"/>
      <c r="H166" s="249">
        <v>91.739999999999995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137</v>
      </c>
      <c r="AU166" s="255" t="s">
        <v>86</v>
      </c>
      <c r="AV166" s="14" t="s">
        <v>86</v>
      </c>
      <c r="AW166" s="14" t="s">
        <v>4</v>
      </c>
      <c r="AX166" s="14" t="s">
        <v>84</v>
      </c>
      <c r="AY166" s="255" t="s">
        <v>128</v>
      </c>
    </row>
    <row r="167" s="2" customFormat="1" ht="66.75" customHeight="1">
      <c r="A167" s="39"/>
      <c r="B167" s="40"/>
      <c r="C167" s="220" t="s">
        <v>189</v>
      </c>
      <c r="D167" s="220" t="s">
        <v>131</v>
      </c>
      <c r="E167" s="221" t="s">
        <v>286</v>
      </c>
      <c r="F167" s="222" t="s">
        <v>287</v>
      </c>
      <c r="G167" s="223" t="s">
        <v>234</v>
      </c>
      <c r="H167" s="224">
        <v>21.600000000000001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41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151</v>
      </c>
      <c r="AT167" s="232" t="s">
        <v>131</v>
      </c>
      <c r="AU167" s="232" t="s">
        <v>86</v>
      </c>
      <c r="AY167" s="18" t="s">
        <v>128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84</v>
      </c>
      <c r="BK167" s="233">
        <f>ROUND(I167*H167,2)</f>
        <v>0</v>
      </c>
      <c r="BL167" s="18" t="s">
        <v>151</v>
      </c>
      <c r="BM167" s="232" t="s">
        <v>288</v>
      </c>
    </row>
    <row r="168" s="13" customFormat="1">
      <c r="A168" s="13"/>
      <c r="B168" s="234"/>
      <c r="C168" s="235"/>
      <c r="D168" s="236" t="s">
        <v>137</v>
      </c>
      <c r="E168" s="237" t="s">
        <v>1</v>
      </c>
      <c r="F168" s="238" t="s">
        <v>272</v>
      </c>
      <c r="G168" s="235"/>
      <c r="H168" s="237" t="s">
        <v>1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137</v>
      </c>
      <c r="AU168" s="244" t="s">
        <v>86</v>
      </c>
      <c r="AV168" s="13" t="s">
        <v>84</v>
      </c>
      <c r="AW168" s="13" t="s">
        <v>32</v>
      </c>
      <c r="AX168" s="13" t="s">
        <v>76</v>
      </c>
      <c r="AY168" s="244" t="s">
        <v>128</v>
      </c>
    </row>
    <row r="169" s="14" customFormat="1">
      <c r="A169" s="14"/>
      <c r="B169" s="245"/>
      <c r="C169" s="246"/>
      <c r="D169" s="236" t="s">
        <v>137</v>
      </c>
      <c r="E169" s="247" t="s">
        <v>1</v>
      </c>
      <c r="F169" s="248" t="s">
        <v>289</v>
      </c>
      <c r="G169" s="246"/>
      <c r="H169" s="249">
        <v>21.600000000000001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137</v>
      </c>
      <c r="AU169" s="255" t="s">
        <v>86</v>
      </c>
      <c r="AV169" s="14" t="s">
        <v>86</v>
      </c>
      <c r="AW169" s="14" t="s">
        <v>32</v>
      </c>
      <c r="AX169" s="14" t="s">
        <v>76</v>
      </c>
      <c r="AY169" s="255" t="s">
        <v>128</v>
      </c>
    </row>
    <row r="170" s="15" customFormat="1">
      <c r="A170" s="15"/>
      <c r="B170" s="259"/>
      <c r="C170" s="260"/>
      <c r="D170" s="236" t="s">
        <v>137</v>
      </c>
      <c r="E170" s="261" t="s">
        <v>1</v>
      </c>
      <c r="F170" s="262" t="s">
        <v>244</v>
      </c>
      <c r="G170" s="260"/>
      <c r="H170" s="263">
        <v>21.600000000000001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9" t="s">
        <v>137</v>
      </c>
      <c r="AU170" s="269" t="s">
        <v>86</v>
      </c>
      <c r="AV170" s="15" t="s">
        <v>151</v>
      </c>
      <c r="AW170" s="15" t="s">
        <v>32</v>
      </c>
      <c r="AX170" s="15" t="s">
        <v>84</v>
      </c>
      <c r="AY170" s="269" t="s">
        <v>128</v>
      </c>
    </row>
    <row r="171" s="2" customFormat="1" ht="16.5" customHeight="1">
      <c r="A171" s="39"/>
      <c r="B171" s="40"/>
      <c r="C171" s="270" t="s">
        <v>196</v>
      </c>
      <c r="D171" s="270" t="s">
        <v>280</v>
      </c>
      <c r="E171" s="271" t="s">
        <v>290</v>
      </c>
      <c r="F171" s="272" t="s">
        <v>291</v>
      </c>
      <c r="G171" s="273" t="s">
        <v>266</v>
      </c>
      <c r="H171" s="274">
        <v>43.200000000000003</v>
      </c>
      <c r="I171" s="275"/>
      <c r="J171" s="276">
        <f>ROUND(I171*H171,2)</f>
        <v>0</v>
      </c>
      <c r="K171" s="277"/>
      <c r="L171" s="278"/>
      <c r="M171" s="279" t="s">
        <v>1</v>
      </c>
      <c r="N171" s="280" t="s">
        <v>41</v>
      </c>
      <c r="O171" s="92"/>
      <c r="P171" s="230">
        <f>O171*H171</f>
        <v>0</v>
      </c>
      <c r="Q171" s="230">
        <v>1</v>
      </c>
      <c r="R171" s="230">
        <f>Q171*H171</f>
        <v>43.200000000000003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177</v>
      </c>
      <c r="AT171" s="232" t="s">
        <v>280</v>
      </c>
      <c r="AU171" s="232" t="s">
        <v>86</v>
      </c>
      <c r="AY171" s="18" t="s">
        <v>128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84</v>
      </c>
      <c r="BK171" s="233">
        <f>ROUND(I171*H171,2)</f>
        <v>0</v>
      </c>
      <c r="BL171" s="18" t="s">
        <v>151</v>
      </c>
      <c r="BM171" s="232" t="s">
        <v>292</v>
      </c>
    </row>
    <row r="172" s="14" customFormat="1">
      <c r="A172" s="14"/>
      <c r="B172" s="245"/>
      <c r="C172" s="246"/>
      <c r="D172" s="236" t="s">
        <v>137</v>
      </c>
      <c r="E172" s="247" t="s">
        <v>1</v>
      </c>
      <c r="F172" s="248" t="s">
        <v>293</v>
      </c>
      <c r="G172" s="246"/>
      <c r="H172" s="249">
        <v>21.600000000000001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137</v>
      </c>
      <c r="AU172" s="255" t="s">
        <v>86</v>
      </c>
      <c r="AV172" s="14" t="s">
        <v>86</v>
      </c>
      <c r="AW172" s="14" t="s">
        <v>32</v>
      </c>
      <c r="AX172" s="14" t="s">
        <v>84</v>
      </c>
      <c r="AY172" s="255" t="s">
        <v>128</v>
      </c>
    </row>
    <row r="173" s="14" customFormat="1">
      <c r="A173" s="14"/>
      <c r="B173" s="245"/>
      <c r="C173" s="246"/>
      <c r="D173" s="236" t="s">
        <v>137</v>
      </c>
      <c r="E173" s="246"/>
      <c r="F173" s="248" t="s">
        <v>294</v>
      </c>
      <c r="G173" s="246"/>
      <c r="H173" s="249">
        <v>43.200000000000003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137</v>
      </c>
      <c r="AU173" s="255" t="s">
        <v>86</v>
      </c>
      <c r="AV173" s="14" t="s">
        <v>86</v>
      </c>
      <c r="AW173" s="14" t="s">
        <v>4</v>
      </c>
      <c r="AX173" s="14" t="s">
        <v>84</v>
      </c>
      <c r="AY173" s="255" t="s">
        <v>128</v>
      </c>
    </row>
    <row r="174" s="2" customFormat="1" ht="24.15" customHeight="1">
      <c r="A174" s="39"/>
      <c r="B174" s="40"/>
      <c r="C174" s="220" t="s">
        <v>208</v>
      </c>
      <c r="D174" s="220" t="s">
        <v>131</v>
      </c>
      <c r="E174" s="221" t="s">
        <v>295</v>
      </c>
      <c r="F174" s="222" t="s">
        <v>296</v>
      </c>
      <c r="G174" s="223" t="s">
        <v>297</v>
      </c>
      <c r="H174" s="224">
        <v>1056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41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151</v>
      </c>
      <c r="AT174" s="232" t="s">
        <v>131</v>
      </c>
      <c r="AU174" s="232" t="s">
        <v>86</v>
      </c>
      <c r="AY174" s="18" t="s">
        <v>128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84</v>
      </c>
      <c r="BK174" s="233">
        <f>ROUND(I174*H174,2)</f>
        <v>0</v>
      </c>
      <c r="BL174" s="18" t="s">
        <v>151</v>
      </c>
      <c r="BM174" s="232" t="s">
        <v>298</v>
      </c>
    </row>
    <row r="175" s="14" customFormat="1">
      <c r="A175" s="14"/>
      <c r="B175" s="245"/>
      <c r="C175" s="246"/>
      <c r="D175" s="236" t="s">
        <v>137</v>
      </c>
      <c r="E175" s="247" t="s">
        <v>1</v>
      </c>
      <c r="F175" s="248" t="s">
        <v>299</v>
      </c>
      <c r="G175" s="246"/>
      <c r="H175" s="249">
        <v>1056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137</v>
      </c>
      <c r="AU175" s="255" t="s">
        <v>86</v>
      </c>
      <c r="AV175" s="14" t="s">
        <v>86</v>
      </c>
      <c r="AW175" s="14" t="s">
        <v>32</v>
      </c>
      <c r="AX175" s="14" t="s">
        <v>84</v>
      </c>
      <c r="AY175" s="255" t="s">
        <v>128</v>
      </c>
    </row>
    <row r="176" s="12" customFormat="1" ht="22.8" customHeight="1">
      <c r="A176" s="12"/>
      <c r="B176" s="204"/>
      <c r="C176" s="205"/>
      <c r="D176" s="206" t="s">
        <v>75</v>
      </c>
      <c r="E176" s="218" t="s">
        <v>196</v>
      </c>
      <c r="F176" s="218" t="s">
        <v>300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SUM(P177:P232)</f>
        <v>0</v>
      </c>
      <c r="Q176" s="212"/>
      <c r="R176" s="213">
        <f>SUM(R177:R232)</f>
        <v>1.93458</v>
      </c>
      <c r="S176" s="212"/>
      <c r="T176" s="214">
        <f>SUM(T177:T232)</f>
        <v>727.4140000000001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84</v>
      </c>
      <c r="AT176" s="216" t="s">
        <v>75</v>
      </c>
      <c r="AU176" s="216" t="s">
        <v>84</v>
      </c>
      <c r="AY176" s="215" t="s">
        <v>128</v>
      </c>
      <c r="BK176" s="217">
        <f>SUM(BK177:BK232)</f>
        <v>0</v>
      </c>
    </row>
    <row r="177" s="2" customFormat="1" ht="66.75" customHeight="1">
      <c r="A177" s="39"/>
      <c r="B177" s="40"/>
      <c r="C177" s="220" t="s">
        <v>301</v>
      </c>
      <c r="D177" s="220" t="s">
        <v>131</v>
      </c>
      <c r="E177" s="221" t="s">
        <v>302</v>
      </c>
      <c r="F177" s="222" t="s">
        <v>303</v>
      </c>
      <c r="G177" s="223" t="s">
        <v>297</v>
      </c>
      <c r="H177" s="224">
        <v>185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41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0.26000000000000001</v>
      </c>
      <c r="T177" s="231">
        <f>S177*H177</f>
        <v>48.100000000000001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151</v>
      </c>
      <c r="AT177" s="232" t="s">
        <v>131</v>
      </c>
      <c r="AU177" s="232" t="s">
        <v>86</v>
      </c>
      <c r="AY177" s="18" t="s">
        <v>128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84</v>
      </c>
      <c r="BK177" s="233">
        <f>ROUND(I177*H177,2)</f>
        <v>0</v>
      </c>
      <c r="BL177" s="18" t="s">
        <v>151</v>
      </c>
      <c r="BM177" s="232" t="s">
        <v>304</v>
      </c>
    </row>
    <row r="178" s="13" customFormat="1">
      <c r="A178" s="13"/>
      <c r="B178" s="234"/>
      <c r="C178" s="235"/>
      <c r="D178" s="236" t="s">
        <v>137</v>
      </c>
      <c r="E178" s="237" t="s">
        <v>1</v>
      </c>
      <c r="F178" s="238" t="s">
        <v>305</v>
      </c>
      <c r="G178" s="235"/>
      <c r="H178" s="237" t="s">
        <v>1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137</v>
      </c>
      <c r="AU178" s="244" t="s">
        <v>86</v>
      </c>
      <c r="AV178" s="13" t="s">
        <v>84</v>
      </c>
      <c r="AW178" s="13" t="s">
        <v>32</v>
      </c>
      <c r="AX178" s="13" t="s">
        <v>76</v>
      </c>
      <c r="AY178" s="244" t="s">
        <v>128</v>
      </c>
    </row>
    <row r="179" s="14" customFormat="1">
      <c r="A179" s="14"/>
      <c r="B179" s="245"/>
      <c r="C179" s="246"/>
      <c r="D179" s="236" t="s">
        <v>137</v>
      </c>
      <c r="E179" s="247" t="s">
        <v>1</v>
      </c>
      <c r="F179" s="248" t="s">
        <v>306</v>
      </c>
      <c r="G179" s="246"/>
      <c r="H179" s="249">
        <v>135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137</v>
      </c>
      <c r="AU179" s="255" t="s">
        <v>86</v>
      </c>
      <c r="AV179" s="14" t="s">
        <v>86</v>
      </c>
      <c r="AW179" s="14" t="s">
        <v>32</v>
      </c>
      <c r="AX179" s="14" t="s">
        <v>76</v>
      </c>
      <c r="AY179" s="255" t="s">
        <v>128</v>
      </c>
    </row>
    <row r="180" s="13" customFormat="1">
      <c r="A180" s="13"/>
      <c r="B180" s="234"/>
      <c r="C180" s="235"/>
      <c r="D180" s="236" t="s">
        <v>137</v>
      </c>
      <c r="E180" s="237" t="s">
        <v>1</v>
      </c>
      <c r="F180" s="238" t="s">
        <v>307</v>
      </c>
      <c r="G180" s="235"/>
      <c r="H180" s="237" t="s">
        <v>1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137</v>
      </c>
      <c r="AU180" s="244" t="s">
        <v>86</v>
      </c>
      <c r="AV180" s="13" t="s">
        <v>84</v>
      </c>
      <c r="AW180" s="13" t="s">
        <v>32</v>
      </c>
      <c r="AX180" s="13" t="s">
        <v>76</v>
      </c>
      <c r="AY180" s="244" t="s">
        <v>128</v>
      </c>
    </row>
    <row r="181" s="14" customFormat="1">
      <c r="A181" s="14"/>
      <c r="B181" s="245"/>
      <c r="C181" s="246"/>
      <c r="D181" s="236" t="s">
        <v>137</v>
      </c>
      <c r="E181" s="247" t="s">
        <v>1</v>
      </c>
      <c r="F181" s="248" t="s">
        <v>308</v>
      </c>
      <c r="G181" s="246"/>
      <c r="H181" s="249">
        <v>50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137</v>
      </c>
      <c r="AU181" s="255" t="s">
        <v>86</v>
      </c>
      <c r="AV181" s="14" t="s">
        <v>86</v>
      </c>
      <c r="AW181" s="14" t="s">
        <v>32</v>
      </c>
      <c r="AX181" s="14" t="s">
        <v>76</v>
      </c>
      <c r="AY181" s="255" t="s">
        <v>128</v>
      </c>
    </row>
    <row r="182" s="15" customFormat="1">
      <c r="A182" s="15"/>
      <c r="B182" s="259"/>
      <c r="C182" s="260"/>
      <c r="D182" s="236" t="s">
        <v>137</v>
      </c>
      <c r="E182" s="261" t="s">
        <v>1</v>
      </c>
      <c r="F182" s="262" t="s">
        <v>244</v>
      </c>
      <c r="G182" s="260"/>
      <c r="H182" s="263">
        <v>185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9" t="s">
        <v>137</v>
      </c>
      <c r="AU182" s="269" t="s">
        <v>86</v>
      </c>
      <c r="AV182" s="15" t="s">
        <v>151</v>
      </c>
      <c r="AW182" s="15" t="s">
        <v>32</v>
      </c>
      <c r="AX182" s="15" t="s">
        <v>84</v>
      </c>
      <c r="AY182" s="269" t="s">
        <v>128</v>
      </c>
    </row>
    <row r="183" s="2" customFormat="1" ht="66.75" customHeight="1">
      <c r="A183" s="39"/>
      <c r="B183" s="40"/>
      <c r="C183" s="220" t="s">
        <v>8</v>
      </c>
      <c r="D183" s="220" t="s">
        <v>131</v>
      </c>
      <c r="E183" s="221" t="s">
        <v>309</v>
      </c>
      <c r="F183" s="222" t="s">
        <v>310</v>
      </c>
      <c r="G183" s="223" t="s">
        <v>297</v>
      </c>
      <c r="H183" s="224">
        <v>60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41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0.44</v>
      </c>
      <c r="T183" s="231">
        <f>S183*H183</f>
        <v>26.399999999999999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151</v>
      </c>
      <c r="AT183" s="232" t="s">
        <v>131</v>
      </c>
      <c r="AU183" s="232" t="s">
        <v>86</v>
      </c>
      <c r="AY183" s="18" t="s">
        <v>128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84</v>
      </c>
      <c r="BK183" s="233">
        <f>ROUND(I183*H183,2)</f>
        <v>0</v>
      </c>
      <c r="BL183" s="18" t="s">
        <v>151</v>
      </c>
      <c r="BM183" s="232" t="s">
        <v>311</v>
      </c>
    </row>
    <row r="184" s="13" customFormat="1">
      <c r="A184" s="13"/>
      <c r="B184" s="234"/>
      <c r="C184" s="235"/>
      <c r="D184" s="236" t="s">
        <v>137</v>
      </c>
      <c r="E184" s="237" t="s">
        <v>1</v>
      </c>
      <c r="F184" s="238" t="s">
        <v>312</v>
      </c>
      <c r="G184" s="235"/>
      <c r="H184" s="237" t="s">
        <v>1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137</v>
      </c>
      <c r="AU184" s="244" t="s">
        <v>86</v>
      </c>
      <c r="AV184" s="13" t="s">
        <v>84</v>
      </c>
      <c r="AW184" s="13" t="s">
        <v>32</v>
      </c>
      <c r="AX184" s="13" t="s">
        <v>76</v>
      </c>
      <c r="AY184" s="244" t="s">
        <v>128</v>
      </c>
    </row>
    <row r="185" s="14" customFormat="1">
      <c r="A185" s="14"/>
      <c r="B185" s="245"/>
      <c r="C185" s="246"/>
      <c r="D185" s="236" t="s">
        <v>137</v>
      </c>
      <c r="E185" s="247" t="s">
        <v>1</v>
      </c>
      <c r="F185" s="248" t="s">
        <v>313</v>
      </c>
      <c r="G185" s="246"/>
      <c r="H185" s="249">
        <v>60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137</v>
      </c>
      <c r="AU185" s="255" t="s">
        <v>86</v>
      </c>
      <c r="AV185" s="14" t="s">
        <v>86</v>
      </c>
      <c r="AW185" s="14" t="s">
        <v>32</v>
      </c>
      <c r="AX185" s="14" t="s">
        <v>84</v>
      </c>
      <c r="AY185" s="255" t="s">
        <v>128</v>
      </c>
    </row>
    <row r="186" s="2" customFormat="1" ht="66.75" customHeight="1">
      <c r="A186" s="39"/>
      <c r="B186" s="40"/>
      <c r="C186" s="220" t="s">
        <v>314</v>
      </c>
      <c r="D186" s="220" t="s">
        <v>131</v>
      </c>
      <c r="E186" s="221" t="s">
        <v>315</v>
      </c>
      <c r="F186" s="222" t="s">
        <v>316</v>
      </c>
      <c r="G186" s="223" t="s">
        <v>297</v>
      </c>
      <c r="H186" s="224">
        <v>60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41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0.32500000000000001</v>
      </c>
      <c r="T186" s="231">
        <f>S186*H186</f>
        <v>19.5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151</v>
      </c>
      <c r="AT186" s="232" t="s">
        <v>131</v>
      </c>
      <c r="AU186" s="232" t="s">
        <v>86</v>
      </c>
      <c r="AY186" s="18" t="s">
        <v>128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84</v>
      </c>
      <c r="BK186" s="233">
        <f>ROUND(I186*H186,2)</f>
        <v>0</v>
      </c>
      <c r="BL186" s="18" t="s">
        <v>151</v>
      </c>
      <c r="BM186" s="232" t="s">
        <v>317</v>
      </c>
    </row>
    <row r="187" s="13" customFormat="1">
      <c r="A187" s="13"/>
      <c r="B187" s="234"/>
      <c r="C187" s="235"/>
      <c r="D187" s="236" t="s">
        <v>137</v>
      </c>
      <c r="E187" s="237" t="s">
        <v>1</v>
      </c>
      <c r="F187" s="238" t="s">
        <v>318</v>
      </c>
      <c r="G187" s="235"/>
      <c r="H187" s="237" t="s">
        <v>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137</v>
      </c>
      <c r="AU187" s="244" t="s">
        <v>86</v>
      </c>
      <c r="AV187" s="13" t="s">
        <v>84</v>
      </c>
      <c r="AW187" s="13" t="s">
        <v>32</v>
      </c>
      <c r="AX187" s="13" t="s">
        <v>76</v>
      </c>
      <c r="AY187" s="244" t="s">
        <v>128</v>
      </c>
    </row>
    <row r="188" s="14" customFormat="1">
      <c r="A188" s="14"/>
      <c r="B188" s="245"/>
      <c r="C188" s="246"/>
      <c r="D188" s="236" t="s">
        <v>137</v>
      </c>
      <c r="E188" s="247" t="s">
        <v>1</v>
      </c>
      <c r="F188" s="248" t="s">
        <v>313</v>
      </c>
      <c r="G188" s="246"/>
      <c r="H188" s="249">
        <v>60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137</v>
      </c>
      <c r="AU188" s="255" t="s">
        <v>86</v>
      </c>
      <c r="AV188" s="14" t="s">
        <v>86</v>
      </c>
      <c r="AW188" s="14" t="s">
        <v>32</v>
      </c>
      <c r="AX188" s="14" t="s">
        <v>84</v>
      </c>
      <c r="AY188" s="255" t="s">
        <v>128</v>
      </c>
    </row>
    <row r="189" s="2" customFormat="1" ht="66.75" customHeight="1">
      <c r="A189" s="39"/>
      <c r="B189" s="40"/>
      <c r="C189" s="220" t="s">
        <v>319</v>
      </c>
      <c r="D189" s="220" t="s">
        <v>131</v>
      </c>
      <c r="E189" s="221" t="s">
        <v>320</v>
      </c>
      <c r="F189" s="222" t="s">
        <v>321</v>
      </c>
      <c r="G189" s="223" t="s">
        <v>297</v>
      </c>
      <c r="H189" s="224">
        <v>50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41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0.57999999999999996</v>
      </c>
      <c r="T189" s="231">
        <f>S189*H189</f>
        <v>28.999999999999996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151</v>
      </c>
      <c r="AT189" s="232" t="s">
        <v>131</v>
      </c>
      <c r="AU189" s="232" t="s">
        <v>86</v>
      </c>
      <c r="AY189" s="18" t="s">
        <v>128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151</v>
      </c>
      <c r="BM189" s="232" t="s">
        <v>322</v>
      </c>
    </row>
    <row r="190" s="13" customFormat="1">
      <c r="A190" s="13"/>
      <c r="B190" s="234"/>
      <c r="C190" s="235"/>
      <c r="D190" s="236" t="s">
        <v>137</v>
      </c>
      <c r="E190" s="237" t="s">
        <v>1</v>
      </c>
      <c r="F190" s="238" t="s">
        <v>323</v>
      </c>
      <c r="G190" s="235"/>
      <c r="H190" s="237" t="s">
        <v>1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137</v>
      </c>
      <c r="AU190" s="244" t="s">
        <v>86</v>
      </c>
      <c r="AV190" s="13" t="s">
        <v>84</v>
      </c>
      <c r="AW190" s="13" t="s">
        <v>32</v>
      </c>
      <c r="AX190" s="13" t="s">
        <v>76</v>
      </c>
      <c r="AY190" s="244" t="s">
        <v>128</v>
      </c>
    </row>
    <row r="191" s="14" customFormat="1">
      <c r="A191" s="14"/>
      <c r="B191" s="245"/>
      <c r="C191" s="246"/>
      <c r="D191" s="236" t="s">
        <v>137</v>
      </c>
      <c r="E191" s="247" t="s">
        <v>1</v>
      </c>
      <c r="F191" s="248" t="s">
        <v>308</v>
      </c>
      <c r="G191" s="246"/>
      <c r="H191" s="249">
        <v>50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137</v>
      </c>
      <c r="AU191" s="255" t="s">
        <v>86</v>
      </c>
      <c r="AV191" s="14" t="s">
        <v>86</v>
      </c>
      <c r="AW191" s="14" t="s">
        <v>32</v>
      </c>
      <c r="AX191" s="14" t="s">
        <v>84</v>
      </c>
      <c r="AY191" s="255" t="s">
        <v>128</v>
      </c>
    </row>
    <row r="192" s="2" customFormat="1" ht="76.35" customHeight="1">
      <c r="A192" s="39"/>
      <c r="B192" s="40"/>
      <c r="C192" s="220" t="s">
        <v>324</v>
      </c>
      <c r="D192" s="220" t="s">
        <v>131</v>
      </c>
      <c r="E192" s="221" t="s">
        <v>325</v>
      </c>
      <c r="F192" s="222" t="s">
        <v>326</v>
      </c>
      <c r="G192" s="223" t="s">
        <v>297</v>
      </c>
      <c r="H192" s="224">
        <v>50.399999999999999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41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0.44</v>
      </c>
      <c r="T192" s="231">
        <f>S192*H192</f>
        <v>22.175999999999998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151</v>
      </c>
      <c r="AT192" s="232" t="s">
        <v>131</v>
      </c>
      <c r="AU192" s="232" t="s">
        <v>86</v>
      </c>
      <c r="AY192" s="18" t="s">
        <v>128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84</v>
      </c>
      <c r="BK192" s="233">
        <f>ROUND(I192*H192,2)</f>
        <v>0</v>
      </c>
      <c r="BL192" s="18" t="s">
        <v>151</v>
      </c>
      <c r="BM192" s="232" t="s">
        <v>327</v>
      </c>
    </row>
    <row r="193" s="13" customFormat="1">
      <c r="A193" s="13"/>
      <c r="B193" s="234"/>
      <c r="C193" s="235"/>
      <c r="D193" s="236" t="s">
        <v>137</v>
      </c>
      <c r="E193" s="237" t="s">
        <v>1</v>
      </c>
      <c r="F193" s="238" t="s">
        <v>328</v>
      </c>
      <c r="G193" s="235"/>
      <c r="H193" s="237" t="s">
        <v>1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137</v>
      </c>
      <c r="AU193" s="244" t="s">
        <v>86</v>
      </c>
      <c r="AV193" s="13" t="s">
        <v>84</v>
      </c>
      <c r="AW193" s="13" t="s">
        <v>32</v>
      </c>
      <c r="AX193" s="13" t="s">
        <v>76</v>
      </c>
      <c r="AY193" s="244" t="s">
        <v>128</v>
      </c>
    </row>
    <row r="194" s="14" customFormat="1">
      <c r="A194" s="14"/>
      <c r="B194" s="245"/>
      <c r="C194" s="246"/>
      <c r="D194" s="236" t="s">
        <v>137</v>
      </c>
      <c r="E194" s="247" t="s">
        <v>1</v>
      </c>
      <c r="F194" s="248" t="s">
        <v>329</v>
      </c>
      <c r="G194" s="246"/>
      <c r="H194" s="249">
        <v>18.399999999999999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137</v>
      </c>
      <c r="AU194" s="255" t="s">
        <v>86</v>
      </c>
      <c r="AV194" s="14" t="s">
        <v>86</v>
      </c>
      <c r="AW194" s="14" t="s">
        <v>32</v>
      </c>
      <c r="AX194" s="14" t="s">
        <v>76</v>
      </c>
      <c r="AY194" s="255" t="s">
        <v>128</v>
      </c>
    </row>
    <row r="195" s="13" customFormat="1">
      <c r="A195" s="13"/>
      <c r="B195" s="234"/>
      <c r="C195" s="235"/>
      <c r="D195" s="236" t="s">
        <v>137</v>
      </c>
      <c r="E195" s="237" t="s">
        <v>1</v>
      </c>
      <c r="F195" s="238" t="s">
        <v>240</v>
      </c>
      <c r="G195" s="235"/>
      <c r="H195" s="237" t="s">
        <v>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137</v>
      </c>
      <c r="AU195" s="244" t="s">
        <v>86</v>
      </c>
      <c r="AV195" s="13" t="s">
        <v>84</v>
      </c>
      <c r="AW195" s="13" t="s">
        <v>32</v>
      </c>
      <c r="AX195" s="13" t="s">
        <v>76</v>
      </c>
      <c r="AY195" s="244" t="s">
        <v>128</v>
      </c>
    </row>
    <row r="196" s="14" customFormat="1">
      <c r="A196" s="14"/>
      <c r="B196" s="245"/>
      <c r="C196" s="246"/>
      <c r="D196" s="236" t="s">
        <v>137</v>
      </c>
      <c r="E196" s="247" t="s">
        <v>1</v>
      </c>
      <c r="F196" s="248" t="s">
        <v>330</v>
      </c>
      <c r="G196" s="246"/>
      <c r="H196" s="249">
        <v>32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137</v>
      </c>
      <c r="AU196" s="255" t="s">
        <v>86</v>
      </c>
      <c r="AV196" s="14" t="s">
        <v>86</v>
      </c>
      <c r="AW196" s="14" t="s">
        <v>32</v>
      </c>
      <c r="AX196" s="14" t="s">
        <v>76</v>
      </c>
      <c r="AY196" s="255" t="s">
        <v>128</v>
      </c>
    </row>
    <row r="197" s="15" customFormat="1">
      <c r="A197" s="15"/>
      <c r="B197" s="259"/>
      <c r="C197" s="260"/>
      <c r="D197" s="236" t="s">
        <v>137</v>
      </c>
      <c r="E197" s="261" t="s">
        <v>1</v>
      </c>
      <c r="F197" s="262" t="s">
        <v>244</v>
      </c>
      <c r="G197" s="260"/>
      <c r="H197" s="263">
        <v>50.399999999999999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9" t="s">
        <v>137</v>
      </c>
      <c r="AU197" s="269" t="s">
        <v>86</v>
      </c>
      <c r="AV197" s="15" t="s">
        <v>151</v>
      </c>
      <c r="AW197" s="15" t="s">
        <v>32</v>
      </c>
      <c r="AX197" s="15" t="s">
        <v>84</v>
      </c>
      <c r="AY197" s="269" t="s">
        <v>128</v>
      </c>
    </row>
    <row r="198" s="2" customFormat="1" ht="66.75" customHeight="1">
      <c r="A198" s="39"/>
      <c r="B198" s="40"/>
      <c r="C198" s="220" t="s">
        <v>331</v>
      </c>
      <c r="D198" s="220" t="s">
        <v>131</v>
      </c>
      <c r="E198" s="221" t="s">
        <v>332</v>
      </c>
      <c r="F198" s="222" t="s">
        <v>333</v>
      </c>
      <c r="G198" s="223" t="s">
        <v>297</v>
      </c>
      <c r="H198" s="224">
        <v>50.399999999999999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41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0.32500000000000001</v>
      </c>
      <c r="T198" s="231">
        <f>S198*H198</f>
        <v>16.379999999999999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151</v>
      </c>
      <c r="AT198" s="232" t="s">
        <v>131</v>
      </c>
      <c r="AU198" s="232" t="s">
        <v>86</v>
      </c>
      <c r="AY198" s="18" t="s">
        <v>128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84</v>
      </c>
      <c r="BK198" s="233">
        <f>ROUND(I198*H198,2)</f>
        <v>0</v>
      </c>
      <c r="BL198" s="18" t="s">
        <v>151</v>
      </c>
      <c r="BM198" s="232" t="s">
        <v>334</v>
      </c>
    </row>
    <row r="199" s="14" customFormat="1">
      <c r="A199" s="14"/>
      <c r="B199" s="245"/>
      <c r="C199" s="246"/>
      <c r="D199" s="236" t="s">
        <v>137</v>
      </c>
      <c r="E199" s="247" t="s">
        <v>1</v>
      </c>
      <c r="F199" s="248" t="s">
        <v>335</v>
      </c>
      <c r="G199" s="246"/>
      <c r="H199" s="249">
        <v>50.399999999999999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137</v>
      </c>
      <c r="AU199" s="255" t="s">
        <v>86</v>
      </c>
      <c r="AV199" s="14" t="s">
        <v>86</v>
      </c>
      <c r="AW199" s="14" t="s">
        <v>32</v>
      </c>
      <c r="AX199" s="14" t="s">
        <v>84</v>
      </c>
      <c r="AY199" s="255" t="s">
        <v>128</v>
      </c>
    </row>
    <row r="200" s="2" customFormat="1" ht="55.5" customHeight="1">
      <c r="A200" s="39"/>
      <c r="B200" s="40"/>
      <c r="C200" s="220" t="s">
        <v>336</v>
      </c>
      <c r="D200" s="220" t="s">
        <v>131</v>
      </c>
      <c r="E200" s="221" t="s">
        <v>337</v>
      </c>
      <c r="F200" s="222" t="s">
        <v>338</v>
      </c>
      <c r="G200" s="223" t="s">
        <v>297</v>
      </c>
      <c r="H200" s="224">
        <v>1750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41</v>
      </c>
      <c r="O200" s="92"/>
      <c r="P200" s="230">
        <f>O200*H200</f>
        <v>0</v>
      </c>
      <c r="Q200" s="230">
        <v>0.00012999999999999999</v>
      </c>
      <c r="R200" s="230">
        <f>Q200*H200</f>
        <v>0.22749999999999998</v>
      </c>
      <c r="S200" s="230">
        <v>0.25600000000000001</v>
      </c>
      <c r="T200" s="231">
        <f>S200*H200</f>
        <v>448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151</v>
      </c>
      <c r="AT200" s="232" t="s">
        <v>131</v>
      </c>
      <c r="AU200" s="232" t="s">
        <v>86</v>
      </c>
      <c r="AY200" s="18" t="s">
        <v>128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84</v>
      </c>
      <c r="BK200" s="233">
        <f>ROUND(I200*H200,2)</f>
        <v>0</v>
      </c>
      <c r="BL200" s="18" t="s">
        <v>151</v>
      </c>
      <c r="BM200" s="232" t="s">
        <v>339</v>
      </c>
    </row>
    <row r="201" s="13" customFormat="1">
      <c r="A201" s="13"/>
      <c r="B201" s="234"/>
      <c r="C201" s="235"/>
      <c r="D201" s="236" t="s">
        <v>137</v>
      </c>
      <c r="E201" s="237" t="s">
        <v>1</v>
      </c>
      <c r="F201" s="238" t="s">
        <v>305</v>
      </c>
      <c r="G201" s="235"/>
      <c r="H201" s="237" t="s">
        <v>1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137</v>
      </c>
      <c r="AU201" s="244" t="s">
        <v>86</v>
      </c>
      <c r="AV201" s="13" t="s">
        <v>84</v>
      </c>
      <c r="AW201" s="13" t="s">
        <v>32</v>
      </c>
      <c r="AX201" s="13" t="s">
        <v>76</v>
      </c>
      <c r="AY201" s="244" t="s">
        <v>128</v>
      </c>
    </row>
    <row r="202" s="14" customFormat="1">
      <c r="A202" s="14"/>
      <c r="B202" s="245"/>
      <c r="C202" s="246"/>
      <c r="D202" s="236" t="s">
        <v>137</v>
      </c>
      <c r="E202" s="247" t="s">
        <v>1</v>
      </c>
      <c r="F202" s="248" t="s">
        <v>340</v>
      </c>
      <c r="G202" s="246"/>
      <c r="H202" s="249">
        <v>1690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137</v>
      </c>
      <c r="AU202" s="255" t="s">
        <v>86</v>
      </c>
      <c r="AV202" s="14" t="s">
        <v>86</v>
      </c>
      <c r="AW202" s="14" t="s">
        <v>32</v>
      </c>
      <c r="AX202" s="14" t="s">
        <v>76</v>
      </c>
      <c r="AY202" s="255" t="s">
        <v>128</v>
      </c>
    </row>
    <row r="203" s="13" customFormat="1">
      <c r="A203" s="13"/>
      <c r="B203" s="234"/>
      <c r="C203" s="235"/>
      <c r="D203" s="236" t="s">
        <v>137</v>
      </c>
      <c r="E203" s="237" t="s">
        <v>1</v>
      </c>
      <c r="F203" s="238" t="s">
        <v>341</v>
      </c>
      <c r="G203" s="235"/>
      <c r="H203" s="237" t="s">
        <v>1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137</v>
      </c>
      <c r="AU203" s="244" t="s">
        <v>86</v>
      </c>
      <c r="AV203" s="13" t="s">
        <v>84</v>
      </c>
      <c r="AW203" s="13" t="s">
        <v>32</v>
      </c>
      <c r="AX203" s="13" t="s">
        <v>76</v>
      </c>
      <c r="AY203" s="244" t="s">
        <v>128</v>
      </c>
    </row>
    <row r="204" s="14" customFormat="1">
      <c r="A204" s="14"/>
      <c r="B204" s="245"/>
      <c r="C204" s="246"/>
      <c r="D204" s="236" t="s">
        <v>137</v>
      </c>
      <c r="E204" s="247" t="s">
        <v>1</v>
      </c>
      <c r="F204" s="248" t="s">
        <v>313</v>
      </c>
      <c r="G204" s="246"/>
      <c r="H204" s="249">
        <v>60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137</v>
      </c>
      <c r="AU204" s="255" t="s">
        <v>86</v>
      </c>
      <c r="AV204" s="14" t="s">
        <v>86</v>
      </c>
      <c r="AW204" s="14" t="s">
        <v>32</v>
      </c>
      <c r="AX204" s="14" t="s">
        <v>76</v>
      </c>
      <c r="AY204" s="255" t="s">
        <v>128</v>
      </c>
    </row>
    <row r="205" s="15" customFormat="1">
      <c r="A205" s="15"/>
      <c r="B205" s="259"/>
      <c r="C205" s="260"/>
      <c r="D205" s="236" t="s">
        <v>137</v>
      </c>
      <c r="E205" s="261" t="s">
        <v>1</v>
      </c>
      <c r="F205" s="262" t="s">
        <v>244</v>
      </c>
      <c r="G205" s="260"/>
      <c r="H205" s="263">
        <v>1750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9" t="s">
        <v>137</v>
      </c>
      <c r="AU205" s="269" t="s">
        <v>86</v>
      </c>
      <c r="AV205" s="15" t="s">
        <v>151</v>
      </c>
      <c r="AW205" s="15" t="s">
        <v>32</v>
      </c>
      <c r="AX205" s="15" t="s">
        <v>84</v>
      </c>
      <c r="AY205" s="269" t="s">
        <v>128</v>
      </c>
    </row>
    <row r="206" s="2" customFormat="1" ht="49.05" customHeight="1">
      <c r="A206" s="39"/>
      <c r="B206" s="40"/>
      <c r="C206" s="220" t="s">
        <v>156</v>
      </c>
      <c r="D206" s="220" t="s">
        <v>131</v>
      </c>
      <c r="E206" s="221" t="s">
        <v>342</v>
      </c>
      <c r="F206" s="222" t="s">
        <v>343</v>
      </c>
      <c r="G206" s="223" t="s">
        <v>344</v>
      </c>
      <c r="H206" s="224">
        <v>570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41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0.20499999999999999</v>
      </c>
      <c r="T206" s="231">
        <f>S206*H206</f>
        <v>116.84999999999999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151</v>
      </c>
      <c r="AT206" s="232" t="s">
        <v>131</v>
      </c>
      <c r="AU206" s="232" t="s">
        <v>86</v>
      </c>
      <c r="AY206" s="18" t="s">
        <v>128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84</v>
      </c>
      <c r="BK206" s="233">
        <f>ROUND(I206*H206,2)</f>
        <v>0</v>
      </c>
      <c r="BL206" s="18" t="s">
        <v>151</v>
      </c>
      <c r="BM206" s="232" t="s">
        <v>345</v>
      </c>
    </row>
    <row r="207" s="14" customFormat="1">
      <c r="A207" s="14"/>
      <c r="B207" s="245"/>
      <c r="C207" s="246"/>
      <c r="D207" s="236" t="s">
        <v>137</v>
      </c>
      <c r="E207" s="247" t="s">
        <v>1</v>
      </c>
      <c r="F207" s="248" t="s">
        <v>346</v>
      </c>
      <c r="G207" s="246"/>
      <c r="H207" s="249">
        <v>570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137</v>
      </c>
      <c r="AU207" s="255" t="s">
        <v>86</v>
      </c>
      <c r="AV207" s="14" t="s">
        <v>86</v>
      </c>
      <c r="AW207" s="14" t="s">
        <v>32</v>
      </c>
      <c r="AX207" s="14" t="s">
        <v>84</v>
      </c>
      <c r="AY207" s="255" t="s">
        <v>128</v>
      </c>
    </row>
    <row r="208" s="2" customFormat="1" ht="44.25" customHeight="1">
      <c r="A208" s="39"/>
      <c r="B208" s="40"/>
      <c r="C208" s="220" t="s">
        <v>7</v>
      </c>
      <c r="D208" s="220" t="s">
        <v>131</v>
      </c>
      <c r="E208" s="221" t="s">
        <v>347</v>
      </c>
      <c r="F208" s="222" t="s">
        <v>348</v>
      </c>
      <c r="G208" s="223" t="s">
        <v>349</v>
      </c>
      <c r="H208" s="224">
        <v>5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41</v>
      </c>
      <c r="O208" s="92"/>
      <c r="P208" s="230">
        <f>O208*H208</f>
        <v>0</v>
      </c>
      <c r="Q208" s="230">
        <v>0.34089999999999998</v>
      </c>
      <c r="R208" s="230">
        <f>Q208*H208</f>
        <v>1.7044999999999999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151</v>
      </c>
      <c r="AT208" s="232" t="s">
        <v>131</v>
      </c>
      <c r="AU208" s="232" t="s">
        <v>86</v>
      </c>
      <c r="AY208" s="18" t="s">
        <v>128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84</v>
      </c>
      <c r="BK208" s="233">
        <f>ROUND(I208*H208,2)</f>
        <v>0</v>
      </c>
      <c r="BL208" s="18" t="s">
        <v>151</v>
      </c>
      <c r="BM208" s="232" t="s">
        <v>350</v>
      </c>
    </row>
    <row r="209" s="14" customFormat="1">
      <c r="A209" s="14"/>
      <c r="B209" s="245"/>
      <c r="C209" s="246"/>
      <c r="D209" s="236" t="s">
        <v>137</v>
      </c>
      <c r="E209" s="247" t="s">
        <v>1</v>
      </c>
      <c r="F209" s="248" t="s">
        <v>127</v>
      </c>
      <c r="G209" s="246"/>
      <c r="H209" s="249">
        <v>5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137</v>
      </c>
      <c r="AU209" s="255" t="s">
        <v>86</v>
      </c>
      <c r="AV209" s="14" t="s">
        <v>86</v>
      </c>
      <c r="AW209" s="14" t="s">
        <v>32</v>
      </c>
      <c r="AX209" s="14" t="s">
        <v>84</v>
      </c>
      <c r="AY209" s="255" t="s">
        <v>128</v>
      </c>
    </row>
    <row r="210" s="2" customFormat="1" ht="24.15" customHeight="1">
      <c r="A210" s="39"/>
      <c r="B210" s="40"/>
      <c r="C210" s="220" t="s">
        <v>351</v>
      </c>
      <c r="D210" s="220" t="s">
        <v>131</v>
      </c>
      <c r="E210" s="221" t="s">
        <v>352</v>
      </c>
      <c r="F210" s="222" t="s">
        <v>353</v>
      </c>
      <c r="G210" s="223" t="s">
        <v>349</v>
      </c>
      <c r="H210" s="224">
        <v>5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41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0.14999999999999999</v>
      </c>
      <c r="T210" s="231">
        <f>S210*H210</f>
        <v>0.75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151</v>
      </c>
      <c r="AT210" s="232" t="s">
        <v>131</v>
      </c>
      <c r="AU210" s="232" t="s">
        <v>86</v>
      </c>
      <c r="AY210" s="18" t="s">
        <v>128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84</v>
      </c>
      <c r="BK210" s="233">
        <f>ROUND(I210*H210,2)</f>
        <v>0</v>
      </c>
      <c r="BL210" s="18" t="s">
        <v>151</v>
      </c>
      <c r="BM210" s="232" t="s">
        <v>354</v>
      </c>
    </row>
    <row r="211" s="13" customFormat="1">
      <c r="A211" s="13"/>
      <c r="B211" s="234"/>
      <c r="C211" s="235"/>
      <c r="D211" s="236" t="s">
        <v>137</v>
      </c>
      <c r="E211" s="237" t="s">
        <v>1</v>
      </c>
      <c r="F211" s="238" t="s">
        <v>355</v>
      </c>
      <c r="G211" s="235"/>
      <c r="H211" s="237" t="s">
        <v>1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137</v>
      </c>
      <c r="AU211" s="244" t="s">
        <v>86</v>
      </c>
      <c r="AV211" s="13" t="s">
        <v>84</v>
      </c>
      <c r="AW211" s="13" t="s">
        <v>32</v>
      </c>
      <c r="AX211" s="13" t="s">
        <v>76</v>
      </c>
      <c r="AY211" s="244" t="s">
        <v>128</v>
      </c>
    </row>
    <row r="212" s="14" customFormat="1">
      <c r="A212" s="14"/>
      <c r="B212" s="245"/>
      <c r="C212" s="246"/>
      <c r="D212" s="236" t="s">
        <v>137</v>
      </c>
      <c r="E212" s="247" t="s">
        <v>1</v>
      </c>
      <c r="F212" s="248" t="s">
        <v>127</v>
      </c>
      <c r="G212" s="246"/>
      <c r="H212" s="249">
        <v>5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137</v>
      </c>
      <c r="AU212" s="255" t="s">
        <v>86</v>
      </c>
      <c r="AV212" s="14" t="s">
        <v>86</v>
      </c>
      <c r="AW212" s="14" t="s">
        <v>32</v>
      </c>
      <c r="AX212" s="14" t="s">
        <v>84</v>
      </c>
      <c r="AY212" s="255" t="s">
        <v>128</v>
      </c>
    </row>
    <row r="213" s="2" customFormat="1" ht="24.15" customHeight="1">
      <c r="A213" s="39"/>
      <c r="B213" s="40"/>
      <c r="C213" s="220" t="s">
        <v>356</v>
      </c>
      <c r="D213" s="220" t="s">
        <v>131</v>
      </c>
      <c r="E213" s="221" t="s">
        <v>357</v>
      </c>
      <c r="F213" s="222" t="s">
        <v>358</v>
      </c>
      <c r="G213" s="223" t="s">
        <v>344</v>
      </c>
      <c r="H213" s="224">
        <v>13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41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151</v>
      </c>
      <c r="AT213" s="232" t="s">
        <v>131</v>
      </c>
      <c r="AU213" s="232" t="s">
        <v>86</v>
      </c>
      <c r="AY213" s="18" t="s">
        <v>128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84</v>
      </c>
      <c r="BK213" s="233">
        <f>ROUND(I213*H213,2)</f>
        <v>0</v>
      </c>
      <c r="BL213" s="18" t="s">
        <v>151</v>
      </c>
      <c r="BM213" s="232" t="s">
        <v>359</v>
      </c>
    </row>
    <row r="214" s="14" customFormat="1">
      <c r="A214" s="14"/>
      <c r="B214" s="245"/>
      <c r="C214" s="246"/>
      <c r="D214" s="236" t="s">
        <v>137</v>
      </c>
      <c r="E214" s="247" t="s">
        <v>1</v>
      </c>
      <c r="F214" s="248" t="s">
        <v>336</v>
      </c>
      <c r="G214" s="246"/>
      <c r="H214" s="249">
        <v>13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137</v>
      </c>
      <c r="AU214" s="255" t="s">
        <v>86</v>
      </c>
      <c r="AV214" s="14" t="s">
        <v>86</v>
      </c>
      <c r="AW214" s="14" t="s">
        <v>32</v>
      </c>
      <c r="AX214" s="14" t="s">
        <v>84</v>
      </c>
      <c r="AY214" s="255" t="s">
        <v>128</v>
      </c>
    </row>
    <row r="215" s="2" customFormat="1" ht="24.15" customHeight="1">
      <c r="A215" s="39"/>
      <c r="B215" s="40"/>
      <c r="C215" s="220" t="s">
        <v>360</v>
      </c>
      <c r="D215" s="220" t="s">
        <v>131</v>
      </c>
      <c r="E215" s="221" t="s">
        <v>361</v>
      </c>
      <c r="F215" s="222" t="s">
        <v>362</v>
      </c>
      <c r="G215" s="223" t="s">
        <v>344</v>
      </c>
      <c r="H215" s="224">
        <v>86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41</v>
      </c>
      <c r="O215" s="92"/>
      <c r="P215" s="230">
        <f>O215*H215</f>
        <v>0</v>
      </c>
      <c r="Q215" s="230">
        <v>3.0000000000000001E-05</v>
      </c>
      <c r="R215" s="230">
        <f>Q215*H215</f>
        <v>0.0025800000000000003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151</v>
      </c>
      <c r="AT215" s="232" t="s">
        <v>131</v>
      </c>
      <c r="AU215" s="232" t="s">
        <v>86</v>
      </c>
      <c r="AY215" s="18" t="s">
        <v>128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84</v>
      </c>
      <c r="BK215" s="233">
        <f>ROUND(I215*H215,2)</f>
        <v>0</v>
      </c>
      <c r="BL215" s="18" t="s">
        <v>151</v>
      </c>
      <c r="BM215" s="232" t="s">
        <v>363</v>
      </c>
    </row>
    <row r="216" s="14" customFormat="1">
      <c r="A216" s="14"/>
      <c r="B216" s="245"/>
      <c r="C216" s="246"/>
      <c r="D216" s="236" t="s">
        <v>137</v>
      </c>
      <c r="E216" s="247" t="s">
        <v>1</v>
      </c>
      <c r="F216" s="248" t="s">
        <v>364</v>
      </c>
      <c r="G216" s="246"/>
      <c r="H216" s="249">
        <v>86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137</v>
      </c>
      <c r="AU216" s="255" t="s">
        <v>86</v>
      </c>
      <c r="AV216" s="14" t="s">
        <v>86</v>
      </c>
      <c r="AW216" s="14" t="s">
        <v>32</v>
      </c>
      <c r="AX216" s="14" t="s">
        <v>84</v>
      </c>
      <c r="AY216" s="255" t="s">
        <v>128</v>
      </c>
    </row>
    <row r="217" s="2" customFormat="1" ht="55.5" customHeight="1">
      <c r="A217" s="39"/>
      <c r="B217" s="40"/>
      <c r="C217" s="220" t="s">
        <v>365</v>
      </c>
      <c r="D217" s="220" t="s">
        <v>131</v>
      </c>
      <c r="E217" s="221" t="s">
        <v>366</v>
      </c>
      <c r="F217" s="222" t="s">
        <v>367</v>
      </c>
      <c r="G217" s="223" t="s">
        <v>349</v>
      </c>
      <c r="H217" s="224">
        <v>3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41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0.082000000000000003</v>
      </c>
      <c r="T217" s="231">
        <f>S217*H217</f>
        <v>0.246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151</v>
      </c>
      <c r="AT217" s="232" t="s">
        <v>131</v>
      </c>
      <c r="AU217" s="232" t="s">
        <v>86</v>
      </c>
      <c r="AY217" s="18" t="s">
        <v>128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84</v>
      </c>
      <c r="BK217" s="233">
        <f>ROUND(I217*H217,2)</f>
        <v>0</v>
      </c>
      <c r="BL217" s="18" t="s">
        <v>151</v>
      </c>
      <c r="BM217" s="232" t="s">
        <v>368</v>
      </c>
    </row>
    <row r="218" s="13" customFormat="1">
      <c r="A218" s="13"/>
      <c r="B218" s="234"/>
      <c r="C218" s="235"/>
      <c r="D218" s="236" t="s">
        <v>137</v>
      </c>
      <c r="E218" s="237" t="s">
        <v>1</v>
      </c>
      <c r="F218" s="238" t="s">
        <v>369</v>
      </c>
      <c r="G218" s="235"/>
      <c r="H218" s="237" t="s">
        <v>1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137</v>
      </c>
      <c r="AU218" s="244" t="s">
        <v>86</v>
      </c>
      <c r="AV218" s="13" t="s">
        <v>84</v>
      </c>
      <c r="AW218" s="13" t="s">
        <v>32</v>
      </c>
      <c r="AX218" s="13" t="s">
        <v>76</v>
      </c>
      <c r="AY218" s="244" t="s">
        <v>128</v>
      </c>
    </row>
    <row r="219" s="14" customFormat="1">
      <c r="A219" s="14"/>
      <c r="B219" s="245"/>
      <c r="C219" s="246"/>
      <c r="D219" s="236" t="s">
        <v>137</v>
      </c>
      <c r="E219" s="247" t="s">
        <v>1</v>
      </c>
      <c r="F219" s="248" t="s">
        <v>86</v>
      </c>
      <c r="G219" s="246"/>
      <c r="H219" s="249">
        <v>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137</v>
      </c>
      <c r="AU219" s="255" t="s">
        <v>86</v>
      </c>
      <c r="AV219" s="14" t="s">
        <v>86</v>
      </c>
      <c r="AW219" s="14" t="s">
        <v>32</v>
      </c>
      <c r="AX219" s="14" t="s">
        <v>76</v>
      </c>
      <c r="AY219" s="255" t="s">
        <v>128</v>
      </c>
    </row>
    <row r="220" s="13" customFormat="1">
      <c r="A220" s="13"/>
      <c r="B220" s="234"/>
      <c r="C220" s="235"/>
      <c r="D220" s="236" t="s">
        <v>137</v>
      </c>
      <c r="E220" s="237" t="s">
        <v>1</v>
      </c>
      <c r="F220" s="238" t="s">
        <v>370</v>
      </c>
      <c r="G220" s="235"/>
      <c r="H220" s="237" t="s">
        <v>1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137</v>
      </c>
      <c r="AU220" s="244" t="s">
        <v>86</v>
      </c>
      <c r="AV220" s="13" t="s">
        <v>84</v>
      </c>
      <c r="AW220" s="13" t="s">
        <v>32</v>
      </c>
      <c r="AX220" s="13" t="s">
        <v>76</v>
      </c>
      <c r="AY220" s="244" t="s">
        <v>128</v>
      </c>
    </row>
    <row r="221" s="14" customFormat="1">
      <c r="A221" s="14"/>
      <c r="B221" s="245"/>
      <c r="C221" s="246"/>
      <c r="D221" s="236" t="s">
        <v>137</v>
      </c>
      <c r="E221" s="247" t="s">
        <v>1</v>
      </c>
      <c r="F221" s="248" t="s">
        <v>84</v>
      </c>
      <c r="G221" s="246"/>
      <c r="H221" s="249">
        <v>1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137</v>
      </c>
      <c r="AU221" s="255" t="s">
        <v>86</v>
      </c>
      <c r="AV221" s="14" t="s">
        <v>86</v>
      </c>
      <c r="AW221" s="14" t="s">
        <v>32</v>
      </c>
      <c r="AX221" s="14" t="s">
        <v>76</v>
      </c>
      <c r="AY221" s="255" t="s">
        <v>128</v>
      </c>
    </row>
    <row r="222" s="15" customFormat="1">
      <c r="A222" s="15"/>
      <c r="B222" s="259"/>
      <c r="C222" s="260"/>
      <c r="D222" s="236" t="s">
        <v>137</v>
      </c>
      <c r="E222" s="261" t="s">
        <v>1</v>
      </c>
      <c r="F222" s="262" t="s">
        <v>244</v>
      </c>
      <c r="G222" s="260"/>
      <c r="H222" s="263">
        <v>3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9" t="s">
        <v>137</v>
      </c>
      <c r="AU222" s="269" t="s">
        <v>86</v>
      </c>
      <c r="AV222" s="15" t="s">
        <v>151</v>
      </c>
      <c r="AW222" s="15" t="s">
        <v>32</v>
      </c>
      <c r="AX222" s="15" t="s">
        <v>84</v>
      </c>
      <c r="AY222" s="269" t="s">
        <v>128</v>
      </c>
    </row>
    <row r="223" s="2" customFormat="1" ht="55.5" customHeight="1">
      <c r="A223" s="39"/>
      <c r="B223" s="40"/>
      <c r="C223" s="220" t="s">
        <v>371</v>
      </c>
      <c r="D223" s="220" t="s">
        <v>131</v>
      </c>
      <c r="E223" s="221" t="s">
        <v>372</v>
      </c>
      <c r="F223" s="222" t="s">
        <v>373</v>
      </c>
      <c r="G223" s="223" t="s">
        <v>349</v>
      </c>
      <c r="H223" s="224">
        <v>3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41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0.0040000000000000001</v>
      </c>
      <c r="T223" s="231">
        <f>S223*H223</f>
        <v>0.012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151</v>
      </c>
      <c r="AT223" s="232" t="s">
        <v>131</v>
      </c>
      <c r="AU223" s="232" t="s">
        <v>86</v>
      </c>
      <c r="AY223" s="18" t="s">
        <v>128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84</v>
      </c>
      <c r="BK223" s="233">
        <f>ROUND(I223*H223,2)</f>
        <v>0</v>
      </c>
      <c r="BL223" s="18" t="s">
        <v>151</v>
      </c>
      <c r="BM223" s="232" t="s">
        <v>374</v>
      </c>
    </row>
    <row r="224" s="13" customFormat="1">
      <c r="A224" s="13"/>
      <c r="B224" s="234"/>
      <c r="C224" s="235"/>
      <c r="D224" s="236" t="s">
        <v>137</v>
      </c>
      <c r="E224" s="237" t="s">
        <v>1</v>
      </c>
      <c r="F224" s="238" t="s">
        <v>369</v>
      </c>
      <c r="G224" s="235"/>
      <c r="H224" s="237" t="s">
        <v>1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137</v>
      </c>
      <c r="AU224" s="244" t="s">
        <v>86</v>
      </c>
      <c r="AV224" s="13" t="s">
        <v>84</v>
      </c>
      <c r="AW224" s="13" t="s">
        <v>32</v>
      </c>
      <c r="AX224" s="13" t="s">
        <v>76</v>
      </c>
      <c r="AY224" s="244" t="s">
        <v>128</v>
      </c>
    </row>
    <row r="225" s="14" customFormat="1">
      <c r="A225" s="14"/>
      <c r="B225" s="245"/>
      <c r="C225" s="246"/>
      <c r="D225" s="236" t="s">
        <v>137</v>
      </c>
      <c r="E225" s="247" t="s">
        <v>1</v>
      </c>
      <c r="F225" s="248" t="s">
        <v>84</v>
      </c>
      <c r="G225" s="246"/>
      <c r="H225" s="249">
        <v>1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137</v>
      </c>
      <c r="AU225" s="255" t="s">
        <v>86</v>
      </c>
      <c r="AV225" s="14" t="s">
        <v>86</v>
      </c>
      <c r="AW225" s="14" t="s">
        <v>32</v>
      </c>
      <c r="AX225" s="14" t="s">
        <v>76</v>
      </c>
      <c r="AY225" s="255" t="s">
        <v>128</v>
      </c>
    </row>
    <row r="226" s="13" customFormat="1">
      <c r="A226" s="13"/>
      <c r="B226" s="234"/>
      <c r="C226" s="235"/>
      <c r="D226" s="236" t="s">
        <v>137</v>
      </c>
      <c r="E226" s="237" t="s">
        <v>1</v>
      </c>
      <c r="F226" s="238" t="s">
        <v>370</v>
      </c>
      <c r="G226" s="235"/>
      <c r="H226" s="237" t="s">
        <v>1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137</v>
      </c>
      <c r="AU226" s="244" t="s">
        <v>86</v>
      </c>
      <c r="AV226" s="13" t="s">
        <v>84</v>
      </c>
      <c r="AW226" s="13" t="s">
        <v>32</v>
      </c>
      <c r="AX226" s="13" t="s">
        <v>76</v>
      </c>
      <c r="AY226" s="244" t="s">
        <v>128</v>
      </c>
    </row>
    <row r="227" s="14" customFormat="1">
      <c r="A227" s="14"/>
      <c r="B227" s="245"/>
      <c r="C227" s="246"/>
      <c r="D227" s="236" t="s">
        <v>137</v>
      </c>
      <c r="E227" s="247" t="s">
        <v>1</v>
      </c>
      <c r="F227" s="248" t="s">
        <v>86</v>
      </c>
      <c r="G227" s="246"/>
      <c r="H227" s="249">
        <v>2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137</v>
      </c>
      <c r="AU227" s="255" t="s">
        <v>86</v>
      </c>
      <c r="AV227" s="14" t="s">
        <v>86</v>
      </c>
      <c r="AW227" s="14" t="s">
        <v>32</v>
      </c>
      <c r="AX227" s="14" t="s">
        <v>76</v>
      </c>
      <c r="AY227" s="255" t="s">
        <v>128</v>
      </c>
    </row>
    <row r="228" s="15" customFormat="1">
      <c r="A228" s="15"/>
      <c r="B228" s="259"/>
      <c r="C228" s="260"/>
      <c r="D228" s="236" t="s">
        <v>137</v>
      </c>
      <c r="E228" s="261" t="s">
        <v>1</v>
      </c>
      <c r="F228" s="262" t="s">
        <v>244</v>
      </c>
      <c r="G228" s="260"/>
      <c r="H228" s="263">
        <v>3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9" t="s">
        <v>137</v>
      </c>
      <c r="AU228" s="269" t="s">
        <v>86</v>
      </c>
      <c r="AV228" s="15" t="s">
        <v>151</v>
      </c>
      <c r="AW228" s="15" t="s">
        <v>32</v>
      </c>
      <c r="AX228" s="15" t="s">
        <v>84</v>
      </c>
      <c r="AY228" s="269" t="s">
        <v>128</v>
      </c>
    </row>
    <row r="229" s="2" customFormat="1" ht="66.75" customHeight="1">
      <c r="A229" s="39"/>
      <c r="B229" s="40"/>
      <c r="C229" s="220" t="s">
        <v>375</v>
      </c>
      <c r="D229" s="220" t="s">
        <v>131</v>
      </c>
      <c r="E229" s="221" t="s">
        <v>376</v>
      </c>
      <c r="F229" s="222" t="s">
        <v>377</v>
      </c>
      <c r="G229" s="223" t="s">
        <v>344</v>
      </c>
      <c r="H229" s="224">
        <v>570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41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151</v>
      </c>
      <c r="AT229" s="232" t="s">
        <v>131</v>
      </c>
      <c r="AU229" s="232" t="s">
        <v>86</v>
      </c>
      <c r="AY229" s="18" t="s">
        <v>128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84</v>
      </c>
      <c r="BK229" s="233">
        <f>ROUND(I229*H229,2)</f>
        <v>0</v>
      </c>
      <c r="BL229" s="18" t="s">
        <v>151</v>
      </c>
      <c r="BM229" s="232" t="s">
        <v>378</v>
      </c>
    </row>
    <row r="230" s="14" customFormat="1">
      <c r="A230" s="14"/>
      <c r="B230" s="245"/>
      <c r="C230" s="246"/>
      <c r="D230" s="236" t="s">
        <v>137</v>
      </c>
      <c r="E230" s="247" t="s">
        <v>1</v>
      </c>
      <c r="F230" s="248" t="s">
        <v>346</v>
      </c>
      <c r="G230" s="246"/>
      <c r="H230" s="249">
        <v>570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137</v>
      </c>
      <c r="AU230" s="255" t="s">
        <v>86</v>
      </c>
      <c r="AV230" s="14" t="s">
        <v>86</v>
      </c>
      <c r="AW230" s="14" t="s">
        <v>32</v>
      </c>
      <c r="AX230" s="14" t="s">
        <v>84</v>
      </c>
      <c r="AY230" s="255" t="s">
        <v>128</v>
      </c>
    </row>
    <row r="231" s="2" customFormat="1" ht="55.5" customHeight="1">
      <c r="A231" s="39"/>
      <c r="B231" s="40"/>
      <c r="C231" s="220" t="s">
        <v>379</v>
      </c>
      <c r="D231" s="220" t="s">
        <v>131</v>
      </c>
      <c r="E231" s="221" t="s">
        <v>380</v>
      </c>
      <c r="F231" s="222" t="s">
        <v>381</v>
      </c>
      <c r="G231" s="223" t="s">
        <v>297</v>
      </c>
      <c r="H231" s="224">
        <v>185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41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151</v>
      </c>
      <c r="AT231" s="232" t="s">
        <v>131</v>
      </c>
      <c r="AU231" s="232" t="s">
        <v>86</v>
      </c>
      <c r="AY231" s="18" t="s">
        <v>128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84</v>
      </c>
      <c r="BK231" s="233">
        <f>ROUND(I231*H231,2)</f>
        <v>0</v>
      </c>
      <c r="BL231" s="18" t="s">
        <v>151</v>
      </c>
      <c r="BM231" s="232" t="s">
        <v>382</v>
      </c>
    </row>
    <row r="232" s="14" customFormat="1">
      <c r="A232" s="14"/>
      <c r="B232" s="245"/>
      <c r="C232" s="246"/>
      <c r="D232" s="236" t="s">
        <v>137</v>
      </c>
      <c r="E232" s="247" t="s">
        <v>1</v>
      </c>
      <c r="F232" s="248" t="s">
        <v>383</v>
      </c>
      <c r="G232" s="246"/>
      <c r="H232" s="249">
        <v>185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137</v>
      </c>
      <c r="AU232" s="255" t="s">
        <v>86</v>
      </c>
      <c r="AV232" s="14" t="s">
        <v>86</v>
      </c>
      <c r="AW232" s="14" t="s">
        <v>32</v>
      </c>
      <c r="AX232" s="14" t="s">
        <v>84</v>
      </c>
      <c r="AY232" s="255" t="s">
        <v>128</v>
      </c>
    </row>
    <row r="233" s="12" customFormat="1" ht="22.8" customHeight="1">
      <c r="A233" s="12"/>
      <c r="B233" s="204"/>
      <c r="C233" s="205"/>
      <c r="D233" s="206" t="s">
        <v>75</v>
      </c>
      <c r="E233" s="218" t="s">
        <v>86</v>
      </c>
      <c r="F233" s="218" t="s">
        <v>384</v>
      </c>
      <c r="G233" s="205"/>
      <c r="H233" s="205"/>
      <c r="I233" s="208"/>
      <c r="J233" s="219">
        <f>BK233</f>
        <v>0</v>
      </c>
      <c r="K233" s="205"/>
      <c r="L233" s="210"/>
      <c r="M233" s="211"/>
      <c r="N233" s="212"/>
      <c r="O233" s="212"/>
      <c r="P233" s="213">
        <f>SUM(P234:P236)</f>
        <v>0</v>
      </c>
      <c r="Q233" s="212"/>
      <c r="R233" s="213">
        <f>SUM(R234:R236)</f>
        <v>0</v>
      </c>
      <c r="S233" s="212"/>
      <c r="T233" s="214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5" t="s">
        <v>84</v>
      </c>
      <c r="AT233" s="216" t="s">
        <v>75</v>
      </c>
      <c r="AU233" s="216" t="s">
        <v>84</v>
      </c>
      <c r="AY233" s="215" t="s">
        <v>128</v>
      </c>
      <c r="BK233" s="217">
        <f>SUM(BK234:BK236)</f>
        <v>0</v>
      </c>
    </row>
    <row r="234" s="2" customFormat="1" ht="24.15" customHeight="1">
      <c r="A234" s="39"/>
      <c r="B234" s="40"/>
      <c r="C234" s="220" t="s">
        <v>385</v>
      </c>
      <c r="D234" s="220" t="s">
        <v>131</v>
      </c>
      <c r="E234" s="221" t="s">
        <v>386</v>
      </c>
      <c r="F234" s="222" t="s">
        <v>387</v>
      </c>
      <c r="G234" s="223" t="s">
        <v>234</v>
      </c>
      <c r="H234" s="224">
        <v>0.59999999999999998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41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151</v>
      </c>
      <c r="AT234" s="232" t="s">
        <v>131</v>
      </c>
      <c r="AU234" s="232" t="s">
        <v>86</v>
      </c>
      <c r="AY234" s="18" t="s">
        <v>128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84</v>
      </c>
      <c r="BK234" s="233">
        <f>ROUND(I234*H234,2)</f>
        <v>0</v>
      </c>
      <c r="BL234" s="18" t="s">
        <v>151</v>
      </c>
      <c r="BM234" s="232" t="s">
        <v>388</v>
      </c>
    </row>
    <row r="235" s="13" customFormat="1">
      <c r="A235" s="13"/>
      <c r="B235" s="234"/>
      <c r="C235" s="235"/>
      <c r="D235" s="236" t="s">
        <v>137</v>
      </c>
      <c r="E235" s="237" t="s">
        <v>1</v>
      </c>
      <c r="F235" s="238" t="s">
        <v>254</v>
      </c>
      <c r="G235" s="235"/>
      <c r="H235" s="237" t="s">
        <v>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137</v>
      </c>
      <c r="AU235" s="244" t="s">
        <v>86</v>
      </c>
      <c r="AV235" s="13" t="s">
        <v>84</v>
      </c>
      <c r="AW235" s="13" t="s">
        <v>32</v>
      </c>
      <c r="AX235" s="13" t="s">
        <v>76</v>
      </c>
      <c r="AY235" s="244" t="s">
        <v>128</v>
      </c>
    </row>
    <row r="236" s="14" customFormat="1">
      <c r="A236" s="14"/>
      <c r="B236" s="245"/>
      <c r="C236" s="246"/>
      <c r="D236" s="236" t="s">
        <v>137</v>
      </c>
      <c r="E236" s="247" t="s">
        <v>1</v>
      </c>
      <c r="F236" s="248" t="s">
        <v>255</v>
      </c>
      <c r="G236" s="246"/>
      <c r="H236" s="249">
        <v>0.59999999999999998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137</v>
      </c>
      <c r="AU236" s="255" t="s">
        <v>86</v>
      </c>
      <c r="AV236" s="14" t="s">
        <v>86</v>
      </c>
      <c r="AW236" s="14" t="s">
        <v>32</v>
      </c>
      <c r="AX236" s="14" t="s">
        <v>84</v>
      </c>
      <c r="AY236" s="255" t="s">
        <v>128</v>
      </c>
    </row>
    <row r="237" s="12" customFormat="1" ht="22.8" customHeight="1">
      <c r="A237" s="12"/>
      <c r="B237" s="204"/>
      <c r="C237" s="205"/>
      <c r="D237" s="206" t="s">
        <v>75</v>
      </c>
      <c r="E237" s="218" t="s">
        <v>7</v>
      </c>
      <c r="F237" s="218" t="s">
        <v>389</v>
      </c>
      <c r="G237" s="205"/>
      <c r="H237" s="205"/>
      <c r="I237" s="208"/>
      <c r="J237" s="219">
        <f>BK237</f>
        <v>0</v>
      </c>
      <c r="K237" s="205"/>
      <c r="L237" s="210"/>
      <c r="M237" s="211"/>
      <c r="N237" s="212"/>
      <c r="O237" s="212"/>
      <c r="P237" s="213">
        <f>SUM(P238:P249)</f>
        <v>0</v>
      </c>
      <c r="Q237" s="212"/>
      <c r="R237" s="213">
        <f>SUM(R238:R249)</f>
        <v>82.333104000000006</v>
      </c>
      <c r="S237" s="212"/>
      <c r="T237" s="214">
        <f>SUM(T238:T249)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84</v>
      </c>
      <c r="AT237" s="216" t="s">
        <v>75</v>
      </c>
      <c r="AU237" s="216" t="s">
        <v>84</v>
      </c>
      <c r="AY237" s="215" t="s">
        <v>128</v>
      </c>
      <c r="BK237" s="217">
        <f>SUM(BK238:BK249)</f>
        <v>0</v>
      </c>
    </row>
    <row r="238" s="2" customFormat="1" ht="44.25" customHeight="1">
      <c r="A238" s="39"/>
      <c r="B238" s="40"/>
      <c r="C238" s="220" t="s">
        <v>390</v>
      </c>
      <c r="D238" s="220" t="s">
        <v>131</v>
      </c>
      <c r="E238" s="221" t="s">
        <v>391</v>
      </c>
      <c r="F238" s="222" t="s">
        <v>392</v>
      </c>
      <c r="G238" s="223" t="s">
        <v>297</v>
      </c>
      <c r="H238" s="224">
        <v>1056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41</v>
      </c>
      <c r="O238" s="92"/>
      <c r="P238" s="230">
        <f>O238*H238</f>
        <v>0</v>
      </c>
      <c r="Q238" s="230">
        <v>0.00013999999999999999</v>
      </c>
      <c r="R238" s="230">
        <f>Q238*H238</f>
        <v>0.14784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151</v>
      </c>
      <c r="AT238" s="232" t="s">
        <v>131</v>
      </c>
      <c r="AU238" s="232" t="s">
        <v>86</v>
      </c>
      <c r="AY238" s="18" t="s">
        <v>128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84</v>
      </c>
      <c r="BK238" s="233">
        <f>ROUND(I238*H238,2)</f>
        <v>0</v>
      </c>
      <c r="BL238" s="18" t="s">
        <v>151</v>
      </c>
      <c r="BM238" s="232" t="s">
        <v>393</v>
      </c>
    </row>
    <row r="239" s="14" customFormat="1">
      <c r="A239" s="14"/>
      <c r="B239" s="245"/>
      <c r="C239" s="246"/>
      <c r="D239" s="236" t="s">
        <v>137</v>
      </c>
      <c r="E239" s="247" t="s">
        <v>1</v>
      </c>
      <c r="F239" s="248" t="s">
        <v>299</v>
      </c>
      <c r="G239" s="246"/>
      <c r="H239" s="249">
        <v>1056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137</v>
      </c>
      <c r="AU239" s="255" t="s">
        <v>86</v>
      </c>
      <c r="AV239" s="14" t="s">
        <v>86</v>
      </c>
      <c r="AW239" s="14" t="s">
        <v>32</v>
      </c>
      <c r="AX239" s="14" t="s">
        <v>84</v>
      </c>
      <c r="AY239" s="255" t="s">
        <v>128</v>
      </c>
    </row>
    <row r="240" s="2" customFormat="1" ht="16.5" customHeight="1">
      <c r="A240" s="39"/>
      <c r="B240" s="40"/>
      <c r="C240" s="270" t="s">
        <v>394</v>
      </c>
      <c r="D240" s="270" t="s">
        <v>280</v>
      </c>
      <c r="E240" s="271" t="s">
        <v>395</v>
      </c>
      <c r="F240" s="272" t="s">
        <v>396</v>
      </c>
      <c r="G240" s="273" t="s">
        <v>297</v>
      </c>
      <c r="H240" s="274">
        <v>1108.8</v>
      </c>
      <c r="I240" s="275"/>
      <c r="J240" s="276">
        <f>ROUND(I240*H240,2)</f>
        <v>0</v>
      </c>
      <c r="K240" s="277"/>
      <c r="L240" s="278"/>
      <c r="M240" s="279" t="s">
        <v>1</v>
      </c>
      <c r="N240" s="280" t="s">
        <v>41</v>
      </c>
      <c r="O240" s="92"/>
      <c r="P240" s="230">
        <f>O240*H240</f>
        <v>0</v>
      </c>
      <c r="Q240" s="230">
        <v>0.00040000000000000002</v>
      </c>
      <c r="R240" s="230">
        <f>Q240*H240</f>
        <v>0.44352000000000003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177</v>
      </c>
      <c r="AT240" s="232" t="s">
        <v>280</v>
      </c>
      <c r="AU240" s="232" t="s">
        <v>86</v>
      </c>
      <c r="AY240" s="18" t="s">
        <v>128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84</v>
      </c>
      <c r="BK240" s="233">
        <f>ROUND(I240*H240,2)</f>
        <v>0</v>
      </c>
      <c r="BL240" s="18" t="s">
        <v>151</v>
      </c>
      <c r="BM240" s="232" t="s">
        <v>397</v>
      </c>
    </row>
    <row r="241" s="14" customFormat="1">
      <c r="A241" s="14"/>
      <c r="B241" s="245"/>
      <c r="C241" s="246"/>
      <c r="D241" s="236" t="s">
        <v>137</v>
      </c>
      <c r="E241" s="247" t="s">
        <v>1</v>
      </c>
      <c r="F241" s="248" t="s">
        <v>398</v>
      </c>
      <c r="G241" s="246"/>
      <c r="H241" s="249">
        <v>1056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137</v>
      </c>
      <c r="AU241" s="255" t="s">
        <v>86</v>
      </c>
      <c r="AV241" s="14" t="s">
        <v>86</v>
      </c>
      <c r="AW241" s="14" t="s">
        <v>32</v>
      </c>
      <c r="AX241" s="14" t="s">
        <v>84</v>
      </c>
      <c r="AY241" s="255" t="s">
        <v>128</v>
      </c>
    </row>
    <row r="242" s="14" customFormat="1">
      <c r="A242" s="14"/>
      <c r="B242" s="245"/>
      <c r="C242" s="246"/>
      <c r="D242" s="236" t="s">
        <v>137</v>
      </c>
      <c r="E242" s="246"/>
      <c r="F242" s="248" t="s">
        <v>399</v>
      </c>
      <c r="G242" s="246"/>
      <c r="H242" s="249">
        <v>1108.8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137</v>
      </c>
      <c r="AU242" s="255" t="s">
        <v>86</v>
      </c>
      <c r="AV242" s="14" t="s">
        <v>86</v>
      </c>
      <c r="AW242" s="14" t="s">
        <v>4</v>
      </c>
      <c r="AX242" s="14" t="s">
        <v>84</v>
      </c>
      <c r="AY242" s="255" t="s">
        <v>128</v>
      </c>
    </row>
    <row r="243" s="2" customFormat="1" ht="24.15" customHeight="1">
      <c r="A243" s="39"/>
      <c r="B243" s="40"/>
      <c r="C243" s="220" t="s">
        <v>400</v>
      </c>
      <c r="D243" s="220" t="s">
        <v>131</v>
      </c>
      <c r="E243" s="221" t="s">
        <v>401</v>
      </c>
      <c r="F243" s="222" t="s">
        <v>402</v>
      </c>
      <c r="G243" s="223" t="s">
        <v>234</v>
      </c>
      <c r="H243" s="224">
        <v>33.600000000000001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41</v>
      </c>
      <c r="O243" s="92"/>
      <c r="P243" s="230">
        <f>O243*H243</f>
        <v>0</v>
      </c>
      <c r="Q243" s="230">
        <v>2.4327899999999998</v>
      </c>
      <c r="R243" s="230">
        <f>Q243*H243</f>
        <v>81.741743999999997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151</v>
      </c>
      <c r="AT243" s="232" t="s">
        <v>131</v>
      </c>
      <c r="AU243" s="232" t="s">
        <v>86</v>
      </c>
      <c r="AY243" s="18" t="s">
        <v>128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84</v>
      </c>
      <c r="BK243" s="233">
        <f>ROUND(I243*H243,2)</f>
        <v>0</v>
      </c>
      <c r="BL243" s="18" t="s">
        <v>151</v>
      </c>
      <c r="BM243" s="232" t="s">
        <v>403</v>
      </c>
    </row>
    <row r="244" s="13" customFormat="1">
      <c r="A244" s="13"/>
      <c r="B244" s="234"/>
      <c r="C244" s="235"/>
      <c r="D244" s="236" t="s">
        <v>137</v>
      </c>
      <c r="E244" s="237" t="s">
        <v>1</v>
      </c>
      <c r="F244" s="238" t="s">
        <v>404</v>
      </c>
      <c r="G244" s="235"/>
      <c r="H244" s="237" t="s">
        <v>1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137</v>
      </c>
      <c r="AU244" s="244" t="s">
        <v>86</v>
      </c>
      <c r="AV244" s="13" t="s">
        <v>84</v>
      </c>
      <c r="AW244" s="13" t="s">
        <v>32</v>
      </c>
      <c r="AX244" s="13" t="s">
        <v>76</v>
      </c>
      <c r="AY244" s="244" t="s">
        <v>128</v>
      </c>
    </row>
    <row r="245" s="13" customFormat="1">
      <c r="A245" s="13"/>
      <c r="B245" s="234"/>
      <c r="C245" s="235"/>
      <c r="D245" s="236" t="s">
        <v>137</v>
      </c>
      <c r="E245" s="237" t="s">
        <v>1</v>
      </c>
      <c r="F245" s="238" t="s">
        <v>405</v>
      </c>
      <c r="G245" s="235"/>
      <c r="H245" s="237" t="s">
        <v>1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137</v>
      </c>
      <c r="AU245" s="244" t="s">
        <v>86</v>
      </c>
      <c r="AV245" s="13" t="s">
        <v>84</v>
      </c>
      <c r="AW245" s="13" t="s">
        <v>32</v>
      </c>
      <c r="AX245" s="13" t="s">
        <v>76</v>
      </c>
      <c r="AY245" s="244" t="s">
        <v>128</v>
      </c>
    </row>
    <row r="246" s="14" customFormat="1">
      <c r="A246" s="14"/>
      <c r="B246" s="245"/>
      <c r="C246" s="246"/>
      <c r="D246" s="236" t="s">
        <v>137</v>
      </c>
      <c r="E246" s="247" t="s">
        <v>1</v>
      </c>
      <c r="F246" s="248" t="s">
        <v>406</v>
      </c>
      <c r="G246" s="246"/>
      <c r="H246" s="249">
        <v>8.4640000000000004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137</v>
      </c>
      <c r="AU246" s="255" t="s">
        <v>86</v>
      </c>
      <c r="AV246" s="14" t="s">
        <v>86</v>
      </c>
      <c r="AW246" s="14" t="s">
        <v>32</v>
      </c>
      <c r="AX246" s="14" t="s">
        <v>76</v>
      </c>
      <c r="AY246" s="255" t="s">
        <v>128</v>
      </c>
    </row>
    <row r="247" s="13" customFormat="1">
      <c r="A247" s="13"/>
      <c r="B247" s="234"/>
      <c r="C247" s="235"/>
      <c r="D247" s="236" t="s">
        <v>137</v>
      </c>
      <c r="E247" s="237" t="s">
        <v>1</v>
      </c>
      <c r="F247" s="238" t="s">
        <v>407</v>
      </c>
      <c r="G247" s="235"/>
      <c r="H247" s="237" t="s">
        <v>1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137</v>
      </c>
      <c r="AU247" s="244" t="s">
        <v>86</v>
      </c>
      <c r="AV247" s="13" t="s">
        <v>84</v>
      </c>
      <c r="AW247" s="13" t="s">
        <v>32</v>
      </c>
      <c r="AX247" s="13" t="s">
        <v>76</v>
      </c>
      <c r="AY247" s="244" t="s">
        <v>128</v>
      </c>
    </row>
    <row r="248" s="14" customFormat="1">
      <c r="A248" s="14"/>
      <c r="B248" s="245"/>
      <c r="C248" s="246"/>
      <c r="D248" s="236" t="s">
        <v>137</v>
      </c>
      <c r="E248" s="247" t="s">
        <v>1</v>
      </c>
      <c r="F248" s="248" t="s">
        <v>408</v>
      </c>
      <c r="G248" s="246"/>
      <c r="H248" s="249">
        <v>25.135999999999999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137</v>
      </c>
      <c r="AU248" s="255" t="s">
        <v>86</v>
      </c>
      <c r="AV248" s="14" t="s">
        <v>86</v>
      </c>
      <c r="AW248" s="14" t="s">
        <v>32</v>
      </c>
      <c r="AX248" s="14" t="s">
        <v>76</v>
      </c>
      <c r="AY248" s="255" t="s">
        <v>128</v>
      </c>
    </row>
    <row r="249" s="15" customFormat="1">
      <c r="A249" s="15"/>
      <c r="B249" s="259"/>
      <c r="C249" s="260"/>
      <c r="D249" s="236" t="s">
        <v>137</v>
      </c>
      <c r="E249" s="261" t="s">
        <v>1</v>
      </c>
      <c r="F249" s="262" t="s">
        <v>244</v>
      </c>
      <c r="G249" s="260"/>
      <c r="H249" s="263">
        <v>33.600000000000001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9" t="s">
        <v>137</v>
      </c>
      <c r="AU249" s="269" t="s">
        <v>86</v>
      </c>
      <c r="AV249" s="15" t="s">
        <v>151</v>
      </c>
      <c r="AW249" s="15" t="s">
        <v>32</v>
      </c>
      <c r="AX249" s="15" t="s">
        <v>84</v>
      </c>
      <c r="AY249" s="269" t="s">
        <v>128</v>
      </c>
    </row>
    <row r="250" s="12" customFormat="1" ht="22.8" customHeight="1">
      <c r="A250" s="12"/>
      <c r="B250" s="204"/>
      <c r="C250" s="205"/>
      <c r="D250" s="206" t="s">
        <v>75</v>
      </c>
      <c r="E250" s="218" t="s">
        <v>145</v>
      </c>
      <c r="F250" s="218" t="s">
        <v>409</v>
      </c>
      <c r="G250" s="205"/>
      <c r="H250" s="205"/>
      <c r="I250" s="208"/>
      <c r="J250" s="219">
        <f>BK250</f>
        <v>0</v>
      </c>
      <c r="K250" s="205"/>
      <c r="L250" s="210"/>
      <c r="M250" s="211"/>
      <c r="N250" s="212"/>
      <c r="O250" s="212"/>
      <c r="P250" s="213">
        <f>SUM(P251:P252)</f>
        <v>0</v>
      </c>
      <c r="Q250" s="212"/>
      <c r="R250" s="213">
        <f>SUM(R251:R252)</f>
        <v>0.017639999999999999</v>
      </c>
      <c r="S250" s="212"/>
      <c r="T250" s="214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5" t="s">
        <v>84</v>
      </c>
      <c r="AT250" s="216" t="s">
        <v>75</v>
      </c>
      <c r="AU250" s="216" t="s">
        <v>84</v>
      </c>
      <c r="AY250" s="215" t="s">
        <v>128</v>
      </c>
      <c r="BK250" s="217">
        <f>SUM(BK251:BK252)</f>
        <v>0</v>
      </c>
    </row>
    <row r="251" s="2" customFormat="1" ht="24.15" customHeight="1">
      <c r="A251" s="39"/>
      <c r="B251" s="40"/>
      <c r="C251" s="220" t="s">
        <v>410</v>
      </c>
      <c r="D251" s="220" t="s">
        <v>131</v>
      </c>
      <c r="E251" s="221" t="s">
        <v>411</v>
      </c>
      <c r="F251" s="222" t="s">
        <v>412</v>
      </c>
      <c r="G251" s="223" t="s">
        <v>344</v>
      </c>
      <c r="H251" s="224">
        <v>12</v>
      </c>
      <c r="I251" s="225"/>
      <c r="J251" s="226">
        <f>ROUND(I251*H251,2)</f>
        <v>0</v>
      </c>
      <c r="K251" s="227"/>
      <c r="L251" s="45"/>
      <c r="M251" s="228" t="s">
        <v>1</v>
      </c>
      <c r="N251" s="229" t="s">
        <v>41</v>
      </c>
      <c r="O251" s="92"/>
      <c r="P251" s="230">
        <f>O251*H251</f>
        <v>0</v>
      </c>
      <c r="Q251" s="230">
        <v>0.00147</v>
      </c>
      <c r="R251" s="230">
        <f>Q251*H251</f>
        <v>0.017639999999999999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151</v>
      </c>
      <c r="AT251" s="232" t="s">
        <v>131</v>
      </c>
      <c r="AU251" s="232" t="s">
        <v>86</v>
      </c>
      <c r="AY251" s="18" t="s">
        <v>128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84</v>
      </c>
      <c r="BK251" s="233">
        <f>ROUND(I251*H251,2)</f>
        <v>0</v>
      </c>
      <c r="BL251" s="18" t="s">
        <v>151</v>
      </c>
      <c r="BM251" s="232" t="s">
        <v>413</v>
      </c>
    </row>
    <row r="252" s="14" customFormat="1">
      <c r="A252" s="14"/>
      <c r="B252" s="245"/>
      <c r="C252" s="246"/>
      <c r="D252" s="236" t="s">
        <v>137</v>
      </c>
      <c r="E252" s="247" t="s">
        <v>1</v>
      </c>
      <c r="F252" s="248" t="s">
        <v>414</v>
      </c>
      <c r="G252" s="246"/>
      <c r="H252" s="249">
        <v>12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137</v>
      </c>
      <c r="AU252" s="255" t="s">
        <v>86</v>
      </c>
      <c r="AV252" s="14" t="s">
        <v>86</v>
      </c>
      <c r="AW252" s="14" t="s">
        <v>32</v>
      </c>
      <c r="AX252" s="14" t="s">
        <v>84</v>
      </c>
      <c r="AY252" s="255" t="s">
        <v>128</v>
      </c>
    </row>
    <row r="253" s="12" customFormat="1" ht="22.8" customHeight="1">
      <c r="A253" s="12"/>
      <c r="B253" s="204"/>
      <c r="C253" s="205"/>
      <c r="D253" s="206" t="s">
        <v>75</v>
      </c>
      <c r="E253" s="218" t="s">
        <v>151</v>
      </c>
      <c r="F253" s="218" t="s">
        <v>415</v>
      </c>
      <c r="G253" s="205"/>
      <c r="H253" s="205"/>
      <c r="I253" s="208"/>
      <c r="J253" s="219">
        <f>BK253</f>
        <v>0</v>
      </c>
      <c r="K253" s="205"/>
      <c r="L253" s="210"/>
      <c r="M253" s="211"/>
      <c r="N253" s="212"/>
      <c r="O253" s="212"/>
      <c r="P253" s="213">
        <f>SUM(P254:P256)</f>
        <v>0</v>
      </c>
      <c r="Q253" s="212"/>
      <c r="R253" s="213">
        <f>SUM(R254:R256)</f>
        <v>0</v>
      </c>
      <c r="S253" s="212"/>
      <c r="T253" s="214">
        <f>SUM(T254:T256)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5" t="s">
        <v>84</v>
      </c>
      <c r="AT253" s="216" t="s">
        <v>75</v>
      </c>
      <c r="AU253" s="216" t="s">
        <v>84</v>
      </c>
      <c r="AY253" s="215" t="s">
        <v>128</v>
      </c>
      <c r="BK253" s="217">
        <f>SUM(BK254:BK256)</f>
        <v>0</v>
      </c>
    </row>
    <row r="254" s="2" customFormat="1" ht="33" customHeight="1">
      <c r="A254" s="39"/>
      <c r="B254" s="40"/>
      <c r="C254" s="220" t="s">
        <v>416</v>
      </c>
      <c r="D254" s="220" t="s">
        <v>131</v>
      </c>
      <c r="E254" s="221" t="s">
        <v>417</v>
      </c>
      <c r="F254" s="222" t="s">
        <v>418</v>
      </c>
      <c r="G254" s="223" t="s">
        <v>234</v>
      </c>
      <c r="H254" s="224">
        <v>4.7999999999999998</v>
      </c>
      <c r="I254" s="225"/>
      <c r="J254" s="226">
        <f>ROUND(I254*H254,2)</f>
        <v>0</v>
      </c>
      <c r="K254" s="227"/>
      <c r="L254" s="45"/>
      <c r="M254" s="228" t="s">
        <v>1</v>
      </c>
      <c r="N254" s="229" t="s">
        <v>41</v>
      </c>
      <c r="O254" s="92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2" t="s">
        <v>151</v>
      </c>
      <c r="AT254" s="232" t="s">
        <v>131</v>
      </c>
      <c r="AU254" s="232" t="s">
        <v>86</v>
      </c>
      <c r="AY254" s="18" t="s">
        <v>128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8" t="s">
        <v>84</v>
      </c>
      <c r="BK254" s="233">
        <f>ROUND(I254*H254,2)</f>
        <v>0</v>
      </c>
      <c r="BL254" s="18" t="s">
        <v>151</v>
      </c>
      <c r="BM254" s="232" t="s">
        <v>419</v>
      </c>
    </row>
    <row r="255" s="13" customFormat="1">
      <c r="A255" s="13"/>
      <c r="B255" s="234"/>
      <c r="C255" s="235"/>
      <c r="D255" s="236" t="s">
        <v>137</v>
      </c>
      <c r="E255" s="237" t="s">
        <v>1</v>
      </c>
      <c r="F255" s="238" t="s">
        <v>240</v>
      </c>
      <c r="G255" s="235"/>
      <c r="H255" s="237" t="s">
        <v>1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137</v>
      </c>
      <c r="AU255" s="244" t="s">
        <v>86</v>
      </c>
      <c r="AV255" s="13" t="s">
        <v>84</v>
      </c>
      <c r="AW255" s="13" t="s">
        <v>32</v>
      </c>
      <c r="AX255" s="13" t="s">
        <v>76</v>
      </c>
      <c r="AY255" s="244" t="s">
        <v>128</v>
      </c>
    </row>
    <row r="256" s="14" customFormat="1">
      <c r="A256" s="14"/>
      <c r="B256" s="245"/>
      <c r="C256" s="246"/>
      <c r="D256" s="236" t="s">
        <v>137</v>
      </c>
      <c r="E256" s="247" t="s">
        <v>1</v>
      </c>
      <c r="F256" s="248" t="s">
        <v>420</v>
      </c>
      <c r="G256" s="246"/>
      <c r="H256" s="249">
        <v>4.7999999999999998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137</v>
      </c>
      <c r="AU256" s="255" t="s">
        <v>86</v>
      </c>
      <c r="AV256" s="14" t="s">
        <v>86</v>
      </c>
      <c r="AW256" s="14" t="s">
        <v>32</v>
      </c>
      <c r="AX256" s="14" t="s">
        <v>84</v>
      </c>
      <c r="AY256" s="255" t="s">
        <v>128</v>
      </c>
    </row>
    <row r="257" s="12" customFormat="1" ht="22.8" customHeight="1">
      <c r="A257" s="12"/>
      <c r="B257" s="204"/>
      <c r="C257" s="205"/>
      <c r="D257" s="206" t="s">
        <v>75</v>
      </c>
      <c r="E257" s="218" t="s">
        <v>127</v>
      </c>
      <c r="F257" s="218" t="s">
        <v>421</v>
      </c>
      <c r="G257" s="205"/>
      <c r="H257" s="205"/>
      <c r="I257" s="208"/>
      <c r="J257" s="219">
        <f>BK257</f>
        <v>0</v>
      </c>
      <c r="K257" s="205"/>
      <c r="L257" s="210"/>
      <c r="M257" s="211"/>
      <c r="N257" s="212"/>
      <c r="O257" s="212"/>
      <c r="P257" s="213">
        <f>SUM(P258:P313)</f>
        <v>0</v>
      </c>
      <c r="Q257" s="212"/>
      <c r="R257" s="213">
        <f>SUM(R258:R313)</f>
        <v>140.00873340000001</v>
      </c>
      <c r="S257" s="212"/>
      <c r="T257" s="214">
        <f>SUM(T258:T313)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5" t="s">
        <v>84</v>
      </c>
      <c r="AT257" s="216" t="s">
        <v>75</v>
      </c>
      <c r="AU257" s="216" t="s">
        <v>84</v>
      </c>
      <c r="AY257" s="215" t="s">
        <v>128</v>
      </c>
      <c r="BK257" s="217">
        <f>SUM(BK258:BK313)</f>
        <v>0</v>
      </c>
    </row>
    <row r="258" s="2" customFormat="1" ht="24.15" customHeight="1">
      <c r="A258" s="39"/>
      <c r="B258" s="40"/>
      <c r="C258" s="220" t="s">
        <v>422</v>
      </c>
      <c r="D258" s="220" t="s">
        <v>131</v>
      </c>
      <c r="E258" s="221" t="s">
        <v>423</v>
      </c>
      <c r="F258" s="222" t="s">
        <v>424</v>
      </c>
      <c r="G258" s="223" t="s">
        <v>297</v>
      </c>
      <c r="H258" s="224">
        <v>766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41</v>
      </c>
      <c r="O258" s="92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151</v>
      </c>
      <c r="AT258" s="232" t="s">
        <v>131</v>
      </c>
      <c r="AU258" s="232" t="s">
        <v>86</v>
      </c>
      <c r="AY258" s="18" t="s">
        <v>128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84</v>
      </c>
      <c r="BK258" s="233">
        <f>ROUND(I258*H258,2)</f>
        <v>0</v>
      </c>
      <c r="BL258" s="18" t="s">
        <v>151</v>
      </c>
      <c r="BM258" s="232" t="s">
        <v>425</v>
      </c>
    </row>
    <row r="259" s="13" customFormat="1">
      <c r="A259" s="13"/>
      <c r="B259" s="234"/>
      <c r="C259" s="235"/>
      <c r="D259" s="236" t="s">
        <v>137</v>
      </c>
      <c r="E259" s="237" t="s">
        <v>1</v>
      </c>
      <c r="F259" s="238" t="s">
        <v>426</v>
      </c>
      <c r="G259" s="235"/>
      <c r="H259" s="237" t="s">
        <v>1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137</v>
      </c>
      <c r="AU259" s="244" t="s">
        <v>86</v>
      </c>
      <c r="AV259" s="13" t="s">
        <v>84</v>
      </c>
      <c r="AW259" s="13" t="s">
        <v>32</v>
      </c>
      <c r="AX259" s="13" t="s">
        <v>76</v>
      </c>
      <c r="AY259" s="244" t="s">
        <v>128</v>
      </c>
    </row>
    <row r="260" s="14" customFormat="1">
      <c r="A260" s="14"/>
      <c r="B260" s="245"/>
      <c r="C260" s="246"/>
      <c r="D260" s="236" t="s">
        <v>137</v>
      </c>
      <c r="E260" s="247" t="s">
        <v>1</v>
      </c>
      <c r="F260" s="248" t="s">
        <v>427</v>
      </c>
      <c r="G260" s="246"/>
      <c r="H260" s="249">
        <v>266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137</v>
      </c>
      <c r="AU260" s="255" t="s">
        <v>86</v>
      </c>
      <c r="AV260" s="14" t="s">
        <v>86</v>
      </c>
      <c r="AW260" s="14" t="s">
        <v>32</v>
      </c>
      <c r="AX260" s="14" t="s">
        <v>76</v>
      </c>
      <c r="AY260" s="255" t="s">
        <v>128</v>
      </c>
    </row>
    <row r="261" s="13" customFormat="1">
      <c r="A261" s="13"/>
      <c r="B261" s="234"/>
      <c r="C261" s="235"/>
      <c r="D261" s="236" t="s">
        <v>137</v>
      </c>
      <c r="E261" s="237" t="s">
        <v>1</v>
      </c>
      <c r="F261" s="238" t="s">
        <v>428</v>
      </c>
      <c r="G261" s="235"/>
      <c r="H261" s="237" t="s">
        <v>1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137</v>
      </c>
      <c r="AU261" s="244" t="s">
        <v>86</v>
      </c>
      <c r="AV261" s="13" t="s">
        <v>84</v>
      </c>
      <c r="AW261" s="13" t="s">
        <v>32</v>
      </c>
      <c r="AX261" s="13" t="s">
        <v>76</v>
      </c>
      <c r="AY261" s="244" t="s">
        <v>128</v>
      </c>
    </row>
    <row r="262" s="14" customFormat="1">
      <c r="A262" s="14"/>
      <c r="B262" s="245"/>
      <c r="C262" s="246"/>
      <c r="D262" s="236" t="s">
        <v>137</v>
      </c>
      <c r="E262" s="247" t="s">
        <v>1</v>
      </c>
      <c r="F262" s="248" t="s">
        <v>429</v>
      </c>
      <c r="G262" s="246"/>
      <c r="H262" s="249">
        <v>500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137</v>
      </c>
      <c r="AU262" s="255" t="s">
        <v>86</v>
      </c>
      <c r="AV262" s="14" t="s">
        <v>86</v>
      </c>
      <c r="AW262" s="14" t="s">
        <v>32</v>
      </c>
      <c r="AX262" s="14" t="s">
        <v>76</v>
      </c>
      <c r="AY262" s="255" t="s">
        <v>128</v>
      </c>
    </row>
    <row r="263" s="15" customFormat="1">
      <c r="A263" s="15"/>
      <c r="B263" s="259"/>
      <c r="C263" s="260"/>
      <c r="D263" s="236" t="s">
        <v>137</v>
      </c>
      <c r="E263" s="261" t="s">
        <v>1</v>
      </c>
      <c r="F263" s="262" t="s">
        <v>244</v>
      </c>
      <c r="G263" s="260"/>
      <c r="H263" s="263">
        <v>766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9" t="s">
        <v>137</v>
      </c>
      <c r="AU263" s="269" t="s">
        <v>86</v>
      </c>
      <c r="AV263" s="15" t="s">
        <v>151</v>
      </c>
      <c r="AW263" s="15" t="s">
        <v>32</v>
      </c>
      <c r="AX263" s="15" t="s">
        <v>84</v>
      </c>
      <c r="AY263" s="269" t="s">
        <v>128</v>
      </c>
    </row>
    <row r="264" s="2" customFormat="1" ht="24.15" customHeight="1">
      <c r="A264" s="39"/>
      <c r="B264" s="40"/>
      <c r="C264" s="220" t="s">
        <v>430</v>
      </c>
      <c r="D264" s="220" t="s">
        <v>131</v>
      </c>
      <c r="E264" s="221" t="s">
        <v>423</v>
      </c>
      <c r="F264" s="222" t="s">
        <v>424</v>
      </c>
      <c r="G264" s="223" t="s">
        <v>297</v>
      </c>
      <c r="H264" s="224">
        <v>500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41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151</v>
      </c>
      <c r="AT264" s="232" t="s">
        <v>131</v>
      </c>
      <c r="AU264" s="232" t="s">
        <v>86</v>
      </c>
      <c r="AY264" s="18" t="s">
        <v>128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84</v>
      </c>
      <c r="BK264" s="233">
        <f>ROUND(I264*H264,2)</f>
        <v>0</v>
      </c>
      <c r="BL264" s="18" t="s">
        <v>151</v>
      </c>
      <c r="BM264" s="232" t="s">
        <v>431</v>
      </c>
    </row>
    <row r="265" s="13" customFormat="1">
      <c r="A265" s="13"/>
      <c r="B265" s="234"/>
      <c r="C265" s="235"/>
      <c r="D265" s="236" t="s">
        <v>137</v>
      </c>
      <c r="E265" s="237" t="s">
        <v>1</v>
      </c>
      <c r="F265" s="238" t="s">
        <v>432</v>
      </c>
      <c r="G265" s="235"/>
      <c r="H265" s="237" t="s">
        <v>1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137</v>
      </c>
      <c r="AU265" s="244" t="s">
        <v>86</v>
      </c>
      <c r="AV265" s="13" t="s">
        <v>84</v>
      </c>
      <c r="AW265" s="13" t="s">
        <v>32</v>
      </c>
      <c r="AX265" s="13" t="s">
        <v>76</v>
      </c>
      <c r="AY265" s="244" t="s">
        <v>128</v>
      </c>
    </row>
    <row r="266" s="14" customFormat="1">
      <c r="A266" s="14"/>
      <c r="B266" s="245"/>
      <c r="C266" s="246"/>
      <c r="D266" s="236" t="s">
        <v>137</v>
      </c>
      <c r="E266" s="247" t="s">
        <v>1</v>
      </c>
      <c r="F266" s="248" t="s">
        <v>429</v>
      </c>
      <c r="G266" s="246"/>
      <c r="H266" s="249">
        <v>500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137</v>
      </c>
      <c r="AU266" s="255" t="s">
        <v>86</v>
      </c>
      <c r="AV266" s="14" t="s">
        <v>86</v>
      </c>
      <c r="AW266" s="14" t="s">
        <v>32</v>
      </c>
      <c r="AX266" s="14" t="s">
        <v>84</v>
      </c>
      <c r="AY266" s="255" t="s">
        <v>128</v>
      </c>
    </row>
    <row r="267" s="2" customFormat="1" ht="24.15" customHeight="1">
      <c r="A267" s="39"/>
      <c r="B267" s="40"/>
      <c r="C267" s="220" t="s">
        <v>433</v>
      </c>
      <c r="D267" s="220" t="s">
        <v>131</v>
      </c>
      <c r="E267" s="221" t="s">
        <v>434</v>
      </c>
      <c r="F267" s="222" t="s">
        <v>435</v>
      </c>
      <c r="G267" s="223" t="s">
        <v>297</v>
      </c>
      <c r="H267" s="224">
        <v>290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41</v>
      </c>
      <c r="O267" s="92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151</v>
      </c>
      <c r="AT267" s="232" t="s">
        <v>131</v>
      </c>
      <c r="AU267" s="232" t="s">
        <v>86</v>
      </c>
      <c r="AY267" s="18" t="s">
        <v>128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84</v>
      </c>
      <c r="BK267" s="233">
        <f>ROUND(I267*H267,2)</f>
        <v>0</v>
      </c>
      <c r="BL267" s="18" t="s">
        <v>151</v>
      </c>
      <c r="BM267" s="232" t="s">
        <v>436</v>
      </c>
    </row>
    <row r="268" s="13" customFormat="1">
      <c r="A268" s="13"/>
      <c r="B268" s="234"/>
      <c r="C268" s="235"/>
      <c r="D268" s="236" t="s">
        <v>137</v>
      </c>
      <c r="E268" s="237" t="s">
        <v>1</v>
      </c>
      <c r="F268" s="238" t="s">
        <v>437</v>
      </c>
      <c r="G268" s="235"/>
      <c r="H268" s="237" t="s">
        <v>1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137</v>
      </c>
      <c r="AU268" s="244" t="s">
        <v>86</v>
      </c>
      <c r="AV268" s="13" t="s">
        <v>84</v>
      </c>
      <c r="AW268" s="13" t="s">
        <v>32</v>
      </c>
      <c r="AX268" s="13" t="s">
        <v>76</v>
      </c>
      <c r="AY268" s="244" t="s">
        <v>128</v>
      </c>
    </row>
    <row r="269" s="13" customFormat="1">
      <c r="A269" s="13"/>
      <c r="B269" s="234"/>
      <c r="C269" s="235"/>
      <c r="D269" s="236" t="s">
        <v>137</v>
      </c>
      <c r="E269" s="237" t="s">
        <v>1</v>
      </c>
      <c r="F269" s="238" t="s">
        <v>438</v>
      </c>
      <c r="G269" s="235"/>
      <c r="H269" s="237" t="s">
        <v>1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137</v>
      </c>
      <c r="AU269" s="244" t="s">
        <v>86</v>
      </c>
      <c r="AV269" s="13" t="s">
        <v>84</v>
      </c>
      <c r="AW269" s="13" t="s">
        <v>32</v>
      </c>
      <c r="AX269" s="13" t="s">
        <v>76</v>
      </c>
      <c r="AY269" s="244" t="s">
        <v>128</v>
      </c>
    </row>
    <row r="270" s="14" customFormat="1">
      <c r="A270" s="14"/>
      <c r="B270" s="245"/>
      <c r="C270" s="246"/>
      <c r="D270" s="236" t="s">
        <v>137</v>
      </c>
      <c r="E270" s="247" t="s">
        <v>1</v>
      </c>
      <c r="F270" s="248" t="s">
        <v>439</v>
      </c>
      <c r="G270" s="246"/>
      <c r="H270" s="249">
        <v>290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137</v>
      </c>
      <c r="AU270" s="255" t="s">
        <v>86</v>
      </c>
      <c r="AV270" s="14" t="s">
        <v>86</v>
      </c>
      <c r="AW270" s="14" t="s">
        <v>32</v>
      </c>
      <c r="AX270" s="14" t="s">
        <v>84</v>
      </c>
      <c r="AY270" s="255" t="s">
        <v>128</v>
      </c>
    </row>
    <row r="271" s="2" customFormat="1" ht="49.05" customHeight="1">
      <c r="A271" s="39"/>
      <c r="B271" s="40"/>
      <c r="C271" s="220" t="s">
        <v>440</v>
      </c>
      <c r="D271" s="220" t="s">
        <v>131</v>
      </c>
      <c r="E271" s="221" t="s">
        <v>441</v>
      </c>
      <c r="F271" s="222" t="s">
        <v>442</v>
      </c>
      <c r="G271" s="223" t="s">
        <v>297</v>
      </c>
      <c r="H271" s="224">
        <v>1690</v>
      </c>
      <c r="I271" s="225"/>
      <c r="J271" s="226">
        <f>ROUND(I271*H271,2)</f>
        <v>0</v>
      </c>
      <c r="K271" s="227"/>
      <c r="L271" s="45"/>
      <c r="M271" s="228" t="s">
        <v>1</v>
      </c>
      <c r="N271" s="229" t="s">
        <v>41</v>
      </c>
      <c r="O271" s="92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2" t="s">
        <v>151</v>
      </c>
      <c r="AT271" s="232" t="s">
        <v>131</v>
      </c>
      <c r="AU271" s="232" t="s">
        <v>86</v>
      </c>
      <c r="AY271" s="18" t="s">
        <v>128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8" t="s">
        <v>84</v>
      </c>
      <c r="BK271" s="233">
        <f>ROUND(I271*H271,2)</f>
        <v>0</v>
      </c>
      <c r="BL271" s="18" t="s">
        <v>151</v>
      </c>
      <c r="BM271" s="232" t="s">
        <v>443</v>
      </c>
    </row>
    <row r="272" s="13" customFormat="1">
      <c r="A272" s="13"/>
      <c r="B272" s="234"/>
      <c r="C272" s="235"/>
      <c r="D272" s="236" t="s">
        <v>137</v>
      </c>
      <c r="E272" s="237" t="s">
        <v>1</v>
      </c>
      <c r="F272" s="238" t="s">
        <v>444</v>
      </c>
      <c r="G272" s="235"/>
      <c r="H272" s="237" t="s">
        <v>1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137</v>
      </c>
      <c r="AU272" s="244" t="s">
        <v>86</v>
      </c>
      <c r="AV272" s="13" t="s">
        <v>84</v>
      </c>
      <c r="AW272" s="13" t="s">
        <v>32</v>
      </c>
      <c r="AX272" s="13" t="s">
        <v>76</v>
      </c>
      <c r="AY272" s="244" t="s">
        <v>128</v>
      </c>
    </row>
    <row r="273" s="14" customFormat="1">
      <c r="A273" s="14"/>
      <c r="B273" s="245"/>
      <c r="C273" s="246"/>
      <c r="D273" s="236" t="s">
        <v>137</v>
      </c>
      <c r="E273" s="247" t="s">
        <v>1</v>
      </c>
      <c r="F273" s="248" t="s">
        <v>340</v>
      </c>
      <c r="G273" s="246"/>
      <c r="H273" s="249">
        <v>1690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137</v>
      </c>
      <c r="AU273" s="255" t="s">
        <v>86</v>
      </c>
      <c r="AV273" s="14" t="s">
        <v>86</v>
      </c>
      <c r="AW273" s="14" t="s">
        <v>32</v>
      </c>
      <c r="AX273" s="14" t="s">
        <v>84</v>
      </c>
      <c r="AY273" s="255" t="s">
        <v>128</v>
      </c>
    </row>
    <row r="274" s="2" customFormat="1" ht="49.05" customHeight="1">
      <c r="A274" s="39"/>
      <c r="B274" s="40"/>
      <c r="C274" s="220" t="s">
        <v>445</v>
      </c>
      <c r="D274" s="220" t="s">
        <v>131</v>
      </c>
      <c r="E274" s="221" t="s">
        <v>446</v>
      </c>
      <c r="F274" s="222" t="s">
        <v>447</v>
      </c>
      <c r="G274" s="223" t="s">
        <v>297</v>
      </c>
      <c r="H274" s="224">
        <v>290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41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151</v>
      </c>
      <c r="AT274" s="232" t="s">
        <v>131</v>
      </c>
      <c r="AU274" s="232" t="s">
        <v>86</v>
      </c>
      <c r="AY274" s="18" t="s">
        <v>128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84</v>
      </c>
      <c r="BK274" s="233">
        <f>ROUND(I274*H274,2)</f>
        <v>0</v>
      </c>
      <c r="BL274" s="18" t="s">
        <v>151</v>
      </c>
      <c r="BM274" s="232" t="s">
        <v>448</v>
      </c>
    </row>
    <row r="275" s="13" customFormat="1">
      <c r="A275" s="13"/>
      <c r="B275" s="234"/>
      <c r="C275" s="235"/>
      <c r="D275" s="236" t="s">
        <v>137</v>
      </c>
      <c r="E275" s="237" t="s">
        <v>1</v>
      </c>
      <c r="F275" s="238" t="s">
        <v>449</v>
      </c>
      <c r="G275" s="235"/>
      <c r="H275" s="237" t="s">
        <v>1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137</v>
      </c>
      <c r="AU275" s="244" t="s">
        <v>86</v>
      </c>
      <c r="AV275" s="13" t="s">
        <v>84</v>
      </c>
      <c r="AW275" s="13" t="s">
        <v>32</v>
      </c>
      <c r="AX275" s="13" t="s">
        <v>76</v>
      </c>
      <c r="AY275" s="244" t="s">
        <v>128</v>
      </c>
    </row>
    <row r="276" s="14" customFormat="1">
      <c r="A276" s="14"/>
      <c r="B276" s="245"/>
      <c r="C276" s="246"/>
      <c r="D276" s="236" t="s">
        <v>137</v>
      </c>
      <c r="E276" s="247" t="s">
        <v>1</v>
      </c>
      <c r="F276" s="248" t="s">
        <v>439</v>
      </c>
      <c r="G276" s="246"/>
      <c r="H276" s="249">
        <v>290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137</v>
      </c>
      <c r="AU276" s="255" t="s">
        <v>86</v>
      </c>
      <c r="AV276" s="14" t="s">
        <v>86</v>
      </c>
      <c r="AW276" s="14" t="s">
        <v>32</v>
      </c>
      <c r="AX276" s="14" t="s">
        <v>84</v>
      </c>
      <c r="AY276" s="255" t="s">
        <v>128</v>
      </c>
    </row>
    <row r="277" s="2" customFormat="1" ht="37.8" customHeight="1">
      <c r="A277" s="39"/>
      <c r="B277" s="40"/>
      <c r="C277" s="220" t="s">
        <v>450</v>
      </c>
      <c r="D277" s="220" t="s">
        <v>131</v>
      </c>
      <c r="E277" s="221" t="s">
        <v>451</v>
      </c>
      <c r="F277" s="222" t="s">
        <v>452</v>
      </c>
      <c r="G277" s="223" t="s">
        <v>297</v>
      </c>
      <c r="H277" s="224">
        <v>50.399999999999999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41</v>
      </c>
      <c r="O277" s="92"/>
      <c r="P277" s="230">
        <f>O277*H277</f>
        <v>0</v>
      </c>
      <c r="Q277" s="230">
        <v>0.57499999999999996</v>
      </c>
      <c r="R277" s="230">
        <f>Q277*H277</f>
        <v>28.979999999999997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151</v>
      </c>
      <c r="AT277" s="232" t="s">
        <v>131</v>
      </c>
      <c r="AU277" s="232" t="s">
        <v>86</v>
      </c>
      <c r="AY277" s="18" t="s">
        <v>128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84</v>
      </c>
      <c r="BK277" s="233">
        <f>ROUND(I277*H277,2)</f>
        <v>0</v>
      </c>
      <c r="BL277" s="18" t="s">
        <v>151</v>
      </c>
      <c r="BM277" s="232" t="s">
        <v>453</v>
      </c>
    </row>
    <row r="278" s="14" customFormat="1">
      <c r="A278" s="14"/>
      <c r="B278" s="245"/>
      <c r="C278" s="246"/>
      <c r="D278" s="236" t="s">
        <v>137</v>
      </c>
      <c r="E278" s="247" t="s">
        <v>1</v>
      </c>
      <c r="F278" s="248" t="s">
        <v>335</v>
      </c>
      <c r="G278" s="246"/>
      <c r="H278" s="249">
        <v>50.399999999999999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137</v>
      </c>
      <c r="AU278" s="255" t="s">
        <v>86</v>
      </c>
      <c r="AV278" s="14" t="s">
        <v>86</v>
      </c>
      <c r="AW278" s="14" t="s">
        <v>32</v>
      </c>
      <c r="AX278" s="14" t="s">
        <v>84</v>
      </c>
      <c r="AY278" s="255" t="s">
        <v>128</v>
      </c>
    </row>
    <row r="279" s="2" customFormat="1" ht="44.25" customHeight="1">
      <c r="A279" s="39"/>
      <c r="B279" s="40"/>
      <c r="C279" s="220" t="s">
        <v>454</v>
      </c>
      <c r="D279" s="220" t="s">
        <v>131</v>
      </c>
      <c r="E279" s="221" t="s">
        <v>455</v>
      </c>
      <c r="F279" s="222" t="s">
        <v>456</v>
      </c>
      <c r="G279" s="223" t="s">
        <v>297</v>
      </c>
      <c r="H279" s="224">
        <v>50.399999999999999</v>
      </c>
      <c r="I279" s="225"/>
      <c r="J279" s="226">
        <f>ROUND(I279*H279,2)</f>
        <v>0</v>
      </c>
      <c r="K279" s="227"/>
      <c r="L279" s="45"/>
      <c r="M279" s="228" t="s">
        <v>1</v>
      </c>
      <c r="N279" s="229" t="s">
        <v>41</v>
      </c>
      <c r="O279" s="92"/>
      <c r="P279" s="230">
        <f>O279*H279</f>
        <v>0</v>
      </c>
      <c r="Q279" s="230">
        <v>0.37536000000000003</v>
      </c>
      <c r="R279" s="230">
        <f>Q279*H279</f>
        <v>18.918144000000002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151</v>
      </c>
      <c r="AT279" s="232" t="s">
        <v>131</v>
      </c>
      <c r="AU279" s="232" t="s">
        <v>86</v>
      </c>
      <c r="AY279" s="18" t="s">
        <v>128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84</v>
      </c>
      <c r="BK279" s="233">
        <f>ROUND(I279*H279,2)</f>
        <v>0</v>
      </c>
      <c r="BL279" s="18" t="s">
        <v>151</v>
      </c>
      <c r="BM279" s="232" t="s">
        <v>457</v>
      </c>
    </row>
    <row r="280" s="14" customFormat="1">
      <c r="A280" s="14"/>
      <c r="B280" s="245"/>
      <c r="C280" s="246"/>
      <c r="D280" s="236" t="s">
        <v>137</v>
      </c>
      <c r="E280" s="247" t="s">
        <v>1</v>
      </c>
      <c r="F280" s="248" t="s">
        <v>458</v>
      </c>
      <c r="G280" s="246"/>
      <c r="H280" s="249">
        <v>50.399999999999999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137</v>
      </c>
      <c r="AU280" s="255" t="s">
        <v>86</v>
      </c>
      <c r="AV280" s="14" t="s">
        <v>86</v>
      </c>
      <c r="AW280" s="14" t="s">
        <v>32</v>
      </c>
      <c r="AX280" s="14" t="s">
        <v>84</v>
      </c>
      <c r="AY280" s="255" t="s">
        <v>128</v>
      </c>
    </row>
    <row r="281" s="2" customFormat="1" ht="49.05" customHeight="1">
      <c r="A281" s="39"/>
      <c r="B281" s="40"/>
      <c r="C281" s="220" t="s">
        <v>459</v>
      </c>
      <c r="D281" s="220" t="s">
        <v>131</v>
      </c>
      <c r="E281" s="221" t="s">
        <v>460</v>
      </c>
      <c r="F281" s="222" t="s">
        <v>461</v>
      </c>
      <c r="G281" s="223" t="s">
        <v>297</v>
      </c>
      <c r="H281" s="224">
        <v>290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41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151</v>
      </c>
      <c r="AT281" s="232" t="s">
        <v>131</v>
      </c>
      <c r="AU281" s="232" t="s">
        <v>86</v>
      </c>
      <c r="AY281" s="18" t="s">
        <v>128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84</v>
      </c>
      <c r="BK281" s="233">
        <f>ROUND(I281*H281,2)</f>
        <v>0</v>
      </c>
      <c r="BL281" s="18" t="s">
        <v>151</v>
      </c>
      <c r="BM281" s="232" t="s">
        <v>462</v>
      </c>
    </row>
    <row r="282" s="14" customFormat="1">
      <c r="A282" s="14"/>
      <c r="B282" s="245"/>
      <c r="C282" s="246"/>
      <c r="D282" s="236" t="s">
        <v>137</v>
      </c>
      <c r="E282" s="247" t="s">
        <v>1</v>
      </c>
      <c r="F282" s="248" t="s">
        <v>439</v>
      </c>
      <c r="G282" s="246"/>
      <c r="H282" s="249">
        <v>290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137</v>
      </c>
      <c r="AU282" s="255" t="s">
        <v>86</v>
      </c>
      <c r="AV282" s="14" t="s">
        <v>86</v>
      </c>
      <c r="AW282" s="14" t="s">
        <v>32</v>
      </c>
      <c r="AX282" s="14" t="s">
        <v>84</v>
      </c>
      <c r="AY282" s="255" t="s">
        <v>128</v>
      </c>
    </row>
    <row r="283" s="2" customFormat="1" ht="24.15" customHeight="1">
      <c r="A283" s="39"/>
      <c r="B283" s="40"/>
      <c r="C283" s="220" t="s">
        <v>463</v>
      </c>
      <c r="D283" s="220" t="s">
        <v>131</v>
      </c>
      <c r="E283" s="221" t="s">
        <v>464</v>
      </c>
      <c r="F283" s="222" t="s">
        <v>465</v>
      </c>
      <c r="G283" s="223" t="s">
        <v>297</v>
      </c>
      <c r="H283" s="224">
        <v>1980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41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151</v>
      </c>
      <c r="AT283" s="232" t="s">
        <v>131</v>
      </c>
      <c r="AU283" s="232" t="s">
        <v>86</v>
      </c>
      <c r="AY283" s="18" t="s">
        <v>128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84</v>
      </c>
      <c r="BK283" s="233">
        <f>ROUND(I283*H283,2)</f>
        <v>0</v>
      </c>
      <c r="BL283" s="18" t="s">
        <v>151</v>
      </c>
      <c r="BM283" s="232" t="s">
        <v>466</v>
      </c>
    </row>
    <row r="284" s="14" customFormat="1">
      <c r="A284" s="14"/>
      <c r="B284" s="245"/>
      <c r="C284" s="246"/>
      <c r="D284" s="236" t="s">
        <v>137</v>
      </c>
      <c r="E284" s="247" t="s">
        <v>1</v>
      </c>
      <c r="F284" s="248" t="s">
        <v>467</v>
      </c>
      <c r="G284" s="246"/>
      <c r="H284" s="249">
        <v>1980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137</v>
      </c>
      <c r="AU284" s="255" t="s">
        <v>86</v>
      </c>
      <c r="AV284" s="14" t="s">
        <v>86</v>
      </c>
      <c r="AW284" s="14" t="s">
        <v>32</v>
      </c>
      <c r="AX284" s="14" t="s">
        <v>84</v>
      </c>
      <c r="AY284" s="255" t="s">
        <v>128</v>
      </c>
    </row>
    <row r="285" s="2" customFormat="1" ht="24.15" customHeight="1">
      <c r="A285" s="39"/>
      <c r="B285" s="40"/>
      <c r="C285" s="220" t="s">
        <v>468</v>
      </c>
      <c r="D285" s="220" t="s">
        <v>131</v>
      </c>
      <c r="E285" s="221" t="s">
        <v>469</v>
      </c>
      <c r="F285" s="222" t="s">
        <v>470</v>
      </c>
      <c r="G285" s="223" t="s">
        <v>297</v>
      </c>
      <c r="H285" s="224">
        <v>1980</v>
      </c>
      <c r="I285" s="225"/>
      <c r="J285" s="226">
        <f>ROUND(I285*H285,2)</f>
        <v>0</v>
      </c>
      <c r="K285" s="227"/>
      <c r="L285" s="45"/>
      <c r="M285" s="228" t="s">
        <v>1</v>
      </c>
      <c r="N285" s="229" t="s">
        <v>41</v>
      </c>
      <c r="O285" s="92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151</v>
      </c>
      <c r="AT285" s="232" t="s">
        <v>131</v>
      </c>
      <c r="AU285" s="232" t="s">
        <v>86</v>
      </c>
      <c r="AY285" s="18" t="s">
        <v>128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84</v>
      </c>
      <c r="BK285" s="233">
        <f>ROUND(I285*H285,2)</f>
        <v>0</v>
      </c>
      <c r="BL285" s="18" t="s">
        <v>151</v>
      </c>
      <c r="BM285" s="232" t="s">
        <v>471</v>
      </c>
    </row>
    <row r="286" s="14" customFormat="1">
      <c r="A286" s="14"/>
      <c r="B286" s="245"/>
      <c r="C286" s="246"/>
      <c r="D286" s="236" t="s">
        <v>137</v>
      </c>
      <c r="E286" s="247" t="s">
        <v>1</v>
      </c>
      <c r="F286" s="248" t="s">
        <v>467</v>
      </c>
      <c r="G286" s="246"/>
      <c r="H286" s="249">
        <v>1980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137</v>
      </c>
      <c r="AU286" s="255" t="s">
        <v>86</v>
      </c>
      <c r="AV286" s="14" t="s">
        <v>86</v>
      </c>
      <c r="AW286" s="14" t="s">
        <v>32</v>
      </c>
      <c r="AX286" s="14" t="s">
        <v>84</v>
      </c>
      <c r="AY286" s="255" t="s">
        <v>128</v>
      </c>
    </row>
    <row r="287" s="2" customFormat="1" ht="44.25" customHeight="1">
      <c r="A287" s="39"/>
      <c r="B287" s="40"/>
      <c r="C287" s="220" t="s">
        <v>472</v>
      </c>
      <c r="D287" s="220" t="s">
        <v>131</v>
      </c>
      <c r="E287" s="221" t="s">
        <v>473</v>
      </c>
      <c r="F287" s="222" t="s">
        <v>474</v>
      </c>
      <c r="G287" s="223" t="s">
        <v>297</v>
      </c>
      <c r="H287" s="224">
        <v>1980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41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151</v>
      </c>
      <c r="AT287" s="232" t="s">
        <v>131</v>
      </c>
      <c r="AU287" s="232" t="s">
        <v>86</v>
      </c>
      <c r="AY287" s="18" t="s">
        <v>128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84</v>
      </c>
      <c r="BK287" s="233">
        <f>ROUND(I287*H287,2)</f>
        <v>0</v>
      </c>
      <c r="BL287" s="18" t="s">
        <v>151</v>
      </c>
      <c r="BM287" s="232" t="s">
        <v>475</v>
      </c>
    </row>
    <row r="288" s="14" customFormat="1">
      <c r="A288" s="14"/>
      <c r="B288" s="245"/>
      <c r="C288" s="246"/>
      <c r="D288" s="236" t="s">
        <v>137</v>
      </c>
      <c r="E288" s="247" t="s">
        <v>1</v>
      </c>
      <c r="F288" s="248" t="s">
        <v>467</v>
      </c>
      <c r="G288" s="246"/>
      <c r="H288" s="249">
        <v>1980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137</v>
      </c>
      <c r="AU288" s="255" t="s">
        <v>86</v>
      </c>
      <c r="AV288" s="14" t="s">
        <v>86</v>
      </c>
      <c r="AW288" s="14" t="s">
        <v>32</v>
      </c>
      <c r="AX288" s="14" t="s">
        <v>84</v>
      </c>
      <c r="AY288" s="255" t="s">
        <v>128</v>
      </c>
    </row>
    <row r="289" s="2" customFormat="1" ht="78" customHeight="1">
      <c r="A289" s="39"/>
      <c r="B289" s="40"/>
      <c r="C289" s="220" t="s">
        <v>476</v>
      </c>
      <c r="D289" s="220" t="s">
        <v>131</v>
      </c>
      <c r="E289" s="221" t="s">
        <v>477</v>
      </c>
      <c r="F289" s="222" t="s">
        <v>478</v>
      </c>
      <c r="G289" s="223" t="s">
        <v>297</v>
      </c>
      <c r="H289" s="224">
        <v>70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41</v>
      </c>
      <c r="O289" s="92"/>
      <c r="P289" s="230">
        <f>O289*H289</f>
        <v>0</v>
      </c>
      <c r="Q289" s="230">
        <v>0.10362</v>
      </c>
      <c r="R289" s="230">
        <f>Q289*H289</f>
        <v>7.2534000000000001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151</v>
      </c>
      <c r="AT289" s="232" t="s">
        <v>131</v>
      </c>
      <c r="AU289" s="232" t="s">
        <v>86</v>
      </c>
      <c r="AY289" s="18" t="s">
        <v>128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84</v>
      </c>
      <c r="BK289" s="233">
        <f>ROUND(I289*H289,2)</f>
        <v>0</v>
      </c>
      <c r="BL289" s="18" t="s">
        <v>151</v>
      </c>
      <c r="BM289" s="232" t="s">
        <v>479</v>
      </c>
    </row>
    <row r="290" s="13" customFormat="1">
      <c r="A290" s="13"/>
      <c r="B290" s="234"/>
      <c r="C290" s="235"/>
      <c r="D290" s="236" t="s">
        <v>137</v>
      </c>
      <c r="E290" s="237" t="s">
        <v>1</v>
      </c>
      <c r="F290" s="238" t="s">
        <v>480</v>
      </c>
      <c r="G290" s="235"/>
      <c r="H290" s="237" t="s">
        <v>1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137</v>
      </c>
      <c r="AU290" s="244" t="s">
        <v>86</v>
      </c>
      <c r="AV290" s="13" t="s">
        <v>84</v>
      </c>
      <c r="AW290" s="13" t="s">
        <v>32</v>
      </c>
      <c r="AX290" s="13" t="s">
        <v>76</v>
      </c>
      <c r="AY290" s="244" t="s">
        <v>128</v>
      </c>
    </row>
    <row r="291" s="14" customFormat="1">
      <c r="A291" s="14"/>
      <c r="B291" s="245"/>
      <c r="C291" s="246"/>
      <c r="D291" s="236" t="s">
        <v>137</v>
      </c>
      <c r="E291" s="247" t="s">
        <v>1</v>
      </c>
      <c r="F291" s="248" t="s">
        <v>481</v>
      </c>
      <c r="G291" s="246"/>
      <c r="H291" s="249">
        <v>70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137</v>
      </c>
      <c r="AU291" s="255" t="s">
        <v>86</v>
      </c>
      <c r="AV291" s="14" t="s">
        <v>86</v>
      </c>
      <c r="AW291" s="14" t="s">
        <v>32</v>
      </c>
      <c r="AX291" s="14" t="s">
        <v>84</v>
      </c>
      <c r="AY291" s="255" t="s">
        <v>128</v>
      </c>
    </row>
    <row r="292" s="2" customFormat="1" ht="21.75" customHeight="1">
      <c r="A292" s="39"/>
      <c r="B292" s="40"/>
      <c r="C292" s="270" t="s">
        <v>482</v>
      </c>
      <c r="D292" s="270" t="s">
        <v>280</v>
      </c>
      <c r="E292" s="271" t="s">
        <v>483</v>
      </c>
      <c r="F292" s="272" t="s">
        <v>484</v>
      </c>
      <c r="G292" s="273" t="s">
        <v>297</v>
      </c>
      <c r="H292" s="274">
        <v>69.528000000000006</v>
      </c>
      <c r="I292" s="275"/>
      <c r="J292" s="276">
        <f>ROUND(I292*H292,2)</f>
        <v>0</v>
      </c>
      <c r="K292" s="277"/>
      <c r="L292" s="278"/>
      <c r="M292" s="279" t="s">
        <v>1</v>
      </c>
      <c r="N292" s="280" t="s">
        <v>41</v>
      </c>
      <c r="O292" s="92"/>
      <c r="P292" s="230">
        <f>O292*H292</f>
        <v>0</v>
      </c>
      <c r="Q292" s="230">
        <v>0.17599999999999999</v>
      </c>
      <c r="R292" s="230">
        <f>Q292*H292</f>
        <v>12.236928000000001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177</v>
      </c>
      <c r="AT292" s="232" t="s">
        <v>280</v>
      </c>
      <c r="AU292" s="232" t="s">
        <v>86</v>
      </c>
      <c r="AY292" s="18" t="s">
        <v>128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84</v>
      </c>
      <c r="BK292" s="233">
        <f>ROUND(I292*H292,2)</f>
        <v>0</v>
      </c>
      <c r="BL292" s="18" t="s">
        <v>151</v>
      </c>
      <c r="BM292" s="232" t="s">
        <v>485</v>
      </c>
    </row>
    <row r="293" s="14" customFormat="1">
      <c r="A293" s="14"/>
      <c r="B293" s="245"/>
      <c r="C293" s="246"/>
      <c r="D293" s="236" t="s">
        <v>137</v>
      </c>
      <c r="E293" s="247" t="s">
        <v>1</v>
      </c>
      <c r="F293" s="248" t="s">
        <v>486</v>
      </c>
      <c r="G293" s="246"/>
      <c r="H293" s="249">
        <v>68.5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137</v>
      </c>
      <c r="AU293" s="255" t="s">
        <v>86</v>
      </c>
      <c r="AV293" s="14" t="s">
        <v>86</v>
      </c>
      <c r="AW293" s="14" t="s">
        <v>32</v>
      </c>
      <c r="AX293" s="14" t="s">
        <v>84</v>
      </c>
      <c r="AY293" s="255" t="s">
        <v>128</v>
      </c>
    </row>
    <row r="294" s="14" customFormat="1">
      <c r="A294" s="14"/>
      <c r="B294" s="245"/>
      <c r="C294" s="246"/>
      <c r="D294" s="236" t="s">
        <v>137</v>
      </c>
      <c r="E294" s="246"/>
      <c r="F294" s="248" t="s">
        <v>487</v>
      </c>
      <c r="G294" s="246"/>
      <c r="H294" s="249">
        <v>69.528000000000006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137</v>
      </c>
      <c r="AU294" s="255" t="s">
        <v>86</v>
      </c>
      <c r="AV294" s="14" t="s">
        <v>86</v>
      </c>
      <c r="AW294" s="14" t="s">
        <v>4</v>
      </c>
      <c r="AX294" s="14" t="s">
        <v>84</v>
      </c>
      <c r="AY294" s="255" t="s">
        <v>128</v>
      </c>
    </row>
    <row r="295" s="2" customFormat="1" ht="21.75" customHeight="1">
      <c r="A295" s="39"/>
      <c r="B295" s="40"/>
      <c r="C295" s="270" t="s">
        <v>488</v>
      </c>
      <c r="D295" s="270" t="s">
        <v>280</v>
      </c>
      <c r="E295" s="271" t="s">
        <v>489</v>
      </c>
      <c r="F295" s="272" t="s">
        <v>490</v>
      </c>
      <c r="G295" s="273" t="s">
        <v>297</v>
      </c>
      <c r="H295" s="274">
        <v>1.5229999999999999</v>
      </c>
      <c r="I295" s="275"/>
      <c r="J295" s="276">
        <f>ROUND(I295*H295,2)</f>
        <v>0</v>
      </c>
      <c r="K295" s="277"/>
      <c r="L295" s="278"/>
      <c r="M295" s="279" t="s">
        <v>1</v>
      </c>
      <c r="N295" s="280" t="s">
        <v>41</v>
      </c>
      <c r="O295" s="92"/>
      <c r="P295" s="230">
        <f>O295*H295</f>
        <v>0</v>
      </c>
      <c r="Q295" s="230">
        <v>0.17599999999999999</v>
      </c>
      <c r="R295" s="230">
        <f>Q295*H295</f>
        <v>0.26804799999999995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177</v>
      </c>
      <c r="AT295" s="232" t="s">
        <v>280</v>
      </c>
      <c r="AU295" s="232" t="s">
        <v>86</v>
      </c>
      <c r="AY295" s="18" t="s">
        <v>128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84</v>
      </c>
      <c r="BK295" s="233">
        <f>ROUND(I295*H295,2)</f>
        <v>0</v>
      </c>
      <c r="BL295" s="18" t="s">
        <v>151</v>
      </c>
      <c r="BM295" s="232" t="s">
        <v>491</v>
      </c>
    </row>
    <row r="296" s="13" customFormat="1">
      <c r="A296" s="13"/>
      <c r="B296" s="234"/>
      <c r="C296" s="235"/>
      <c r="D296" s="236" t="s">
        <v>137</v>
      </c>
      <c r="E296" s="237" t="s">
        <v>1</v>
      </c>
      <c r="F296" s="238" t="s">
        <v>492</v>
      </c>
      <c r="G296" s="235"/>
      <c r="H296" s="237" t="s">
        <v>1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137</v>
      </c>
      <c r="AU296" s="244" t="s">
        <v>86</v>
      </c>
      <c r="AV296" s="13" t="s">
        <v>84</v>
      </c>
      <c r="AW296" s="13" t="s">
        <v>32</v>
      </c>
      <c r="AX296" s="13" t="s">
        <v>76</v>
      </c>
      <c r="AY296" s="244" t="s">
        <v>128</v>
      </c>
    </row>
    <row r="297" s="14" customFormat="1">
      <c r="A297" s="14"/>
      <c r="B297" s="245"/>
      <c r="C297" s="246"/>
      <c r="D297" s="236" t="s">
        <v>137</v>
      </c>
      <c r="E297" s="247" t="s">
        <v>1</v>
      </c>
      <c r="F297" s="248" t="s">
        <v>493</v>
      </c>
      <c r="G297" s="246"/>
      <c r="H297" s="249">
        <v>1.5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137</v>
      </c>
      <c r="AU297" s="255" t="s">
        <v>86</v>
      </c>
      <c r="AV297" s="14" t="s">
        <v>86</v>
      </c>
      <c r="AW297" s="14" t="s">
        <v>32</v>
      </c>
      <c r="AX297" s="14" t="s">
        <v>84</v>
      </c>
      <c r="AY297" s="255" t="s">
        <v>128</v>
      </c>
    </row>
    <row r="298" s="14" customFormat="1">
      <c r="A298" s="14"/>
      <c r="B298" s="245"/>
      <c r="C298" s="246"/>
      <c r="D298" s="236" t="s">
        <v>137</v>
      </c>
      <c r="E298" s="246"/>
      <c r="F298" s="248" t="s">
        <v>494</v>
      </c>
      <c r="G298" s="246"/>
      <c r="H298" s="249">
        <v>1.5229999999999999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137</v>
      </c>
      <c r="AU298" s="255" t="s">
        <v>86</v>
      </c>
      <c r="AV298" s="14" t="s">
        <v>86</v>
      </c>
      <c r="AW298" s="14" t="s">
        <v>4</v>
      </c>
      <c r="AX298" s="14" t="s">
        <v>84</v>
      </c>
      <c r="AY298" s="255" t="s">
        <v>128</v>
      </c>
    </row>
    <row r="299" s="2" customFormat="1" ht="66.75" customHeight="1">
      <c r="A299" s="39"/>
      <c r="B299" s="40"/>
      <c r="C299" s="220" t="s">
        <v>495</v>
      </c>
      <c r="D299" s="220" t="s">
        <v>131</v>
      </c>
      <c r="E299" s="221" t="s">
        <v>496</v>
      </c>
      <c r="F299" s="222" t="s">
        <v>497</v>
      </c>
      <c r="G299" s="223" t="s">
        <v>297</v>
      </c>
      <c r="H299" s="224">
        <v>565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41</v>
      </c>
      <c r="O299" s="92"/>
      <c r="P299" s="230">
        <f>O299*H299</f>
        <v>0</v>
      </c>
      <c r="Q299" s="230">
        <v>0.098000000000000004</v>
      </c>
      <c r="R299" s="230">
        <f>Q299*H299</f>
        <v>55.370000000000005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151</v>
      </c>
      <c r="AT299" s="232" t="s">
        <v>131</v>
      </c>
      <c r="AU299" s="232" t="s">
        <v>86</v>
      </c>
      <c r="AY299" s="18" t="s">
        <v>128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84</v>
      </c>
      <c r="BK299" s="233">
        <f>ROUND(I299*H299,2)</f>
        <v>0</v>
      </c>
      <c r="BL299" s="18" t="s">
        <v>151</v>
      </c>
      <c r="BM299" s="232" t="s">
        <v>498</v>
      </c>
    </row>
    <row r="300" s="14" customFormat="1">
      <c r="A300" s="14"/>
      <c r="B300" s="245"/>
      <c r="C300" s="246"/>
      <c r="D300" s="236" t="s">
        <v>137</v>
      </c>
      <c r="E300" s="247" t="s">
        <v>1</v>
      </c>
      <c r="F300" s="248" t="s">
        <v>499</v>
      </c>
      <c r="G300" s="246"/>
      <c r="H300" s="249">
        <v>565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137</v>
      </c>
      <c r="AU300" s="255" t="s">
        <v>86</v>
      </c>
      <c r="AV300" s="14" t="s">
        <v>86</v>
      </c>
      <c r="AW300" s="14" t="s">
        <v>32</v>
      </c>
      <c r="AX300" s="14" t="s">
        <v>84</v>
      </c>
      <c r="AY300" s="255" t="s">
        <v>128</v>
      </c>
    </row>
    <row r="301" s="2" customFormat="1" ht="24.15" customHeight="1">
      <c r="A301" s="39"/>
      <c r="B301" s="40"/>
      <c r="C301" s="270" t="s">
        <v>308</v>
      </c>
      <c r="D301" s="270" t="s">
        <v>280</v>
      </c>
      <c r="E301" s="271" t="s">
        <v>500</v>
      </c>
      <c r="F301" s="272" t="s">
        <v>501</v>
      </c>
      <c r="G301" s="273" t="s">
        <v>297</v>
      </c>
      <c r="H301" s="274">
        <v>561.29499999999996</v>
      </c>
      <c r="I301" s="275"/>
      <c r="J301" s="276">
        <f>ROUND(I301*H301,2)</f>
        <v>0</v>
      </c>
      <c r="K301" s="277"/>
      <c r="L301" s="278"/>
      <c r="M301" s="279" t="s">
        <v>1</v>
      </c>
      <c r="N301" s="280" t="s">
        <v>41</v>
      </c>
      <c r="O301" s="92"/>
      <c r="P301" s="230">
        <f>O301*H301</f>
        <v>0</v>
      </c>
      <c r="Q301" s="230">
        <v>0.027</v>
      </c>
      <c r="R301" s="230">
        <f>Q301*H301</f>
        <v>15.154964999999999</v>
      </c>
      <c r="S301" s="230">
        <v>0</v>
      </c>
      <c r="T301" s="23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177</v>
      </c>
      <c r="AT301" s="232" t="s">
        <v>280</v>
      </c>
      <c r="AU301" s="232" t="s">
        <v>86</v>
      </c>
      <c r="AY301" s="18" t="s">
        <v>128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84</v>
      </c>
      <c r="BK301" s="233">
        <f>ROUND(I301*H301,2)</f>
        <v>0</v>
      </c>
      <c r="BL301" s="18" t="s">
        <v>151</v>
      </c>
      <c r="BM301" s="232" t="s">
        <v>502</v>
      </c>
    </row>
    <row r="302" s="14" customFormat="1">
      <c r="A302" s="14"/>
      <c r="B302" s="245"/>
      <c r="C302" s="246"/>
      <c r="D302" s="236" t="s">
        <v>137</v>
      </c>
      <c r="E302" s="247" t="s">
        <v>1</v>
      </c>
      <c r="F302" s="248" t="s">
        <v>503</v>
      </c>
      <c r="G302" s="246"/>
      <c r="H302" s="249">
        <v>553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137</v>
      </c>
      <c r="AU302" s="255" t="s">
        <v>86</v>
      </c>
      <c r="AV302" s="14" t="s">
        <v>86</v>
      </c>
      <c r="AW302" s="14" t="s">
        <v>32</v>
      </c>
      <c r="AX302" s="14" t="s">
        <v>84</v>
      </c>
      <c r="AY302" s="255" t="s">
        <v>128</v>
      </c>
    </row>
    <row r="303" s="14" customFormat="1">
      <c r="A303" s="14"/>
      <c r="B303" s="245"/>
      <c r="C303" s="246"/>
      <c r="D303" s="236" t="s">
        <v>137</v>
      </c>
      <c r="E303" s="246"/>
      <c r="F303" s="248" t="s">
        <v>504</v>
      </c>
      <c r="G303" s="246"/>
      <c r="H303" s="249">
        <v>561.29499999999996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137</v>
      </c>
      <c r="AU303" s="255" t="s">
        <v>86</v>
      </c>
      <c r="AV303" s="14" t="s">
        <v>86</v>
      </c>
      <c r="AW303" s="14" t="s">
        <v>4</v>
      </c>
      <c r="AX303" s="14" t="s">
        <v>84</v>
      </c>
      <c r="AY303" s="255" t="s">
        <v>128</v>
      </c>
    </row>
    <row r="304" s="2" customFormat="1" ht="24.15" customHeight="1">
      <c r="A304" s="39"/>
      <c r="B304" s="40"/>
      <c r="C304" s="270" t="s">
        <v>505</v>
      </c>
      <c r="D304" s="270" t="s">
        <v>280</v>
      </c>
      <c r="E304" s="271" t="s">
        <v>506</v>
      </c>
      <c r="F304" s="272" t="s">
        <v>507</v>
      </c>
      <c r="G304" s="273" t="s">
        <v>297</v>
      </c>
      <c r="H304" s="274">
        <v>12.18</v>
      </c>
      <c r="I304" s="275"/>
      <c r="J304" s="276">
        <f>ROUND(I304*H304,2)</f>
        <v>0</v>
      </c>
      <c r="K304" s="277"/>
      <c r="L304" s="278"/>
      <c r="M304" s="279" t="s">
        <v>1</v>
      </c>
      <c r="N304" s="280" t="s">
        <v>41</v>
      </c>
      <c r="O304" s="92"/>
      <c r="P304" s="230">
        <f>O304*H304</f>
        <v>0</v>
      </c>
      <c r="Q304" s="230">
        <v>0.084379999999999997</v>
      </c>
      <c r="R304" s="230">
        <f>Q304*H304</f>
        <v>1.0277483999999999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177</v>
      </c>
      <c r="AT304" s="232" t="s">
        <v>280</v>
      </c>
      <c r="AU304" s="232" t="s">
        <v>86</v>
      </c>
      <c r="AY304" s="18" t="s">
        <v>128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84</v>
      </c>
      <c r="BK304" s="233">
        <f>ROUND(I304*H304,2)</f>
        <v>0</v>
      </c>
      <c r="BL304" s="18" t="s">
        <v>151</v>
      </c>
      <c r="BM304" s="232" t="s">
        <v>508</v>
      </c>
    </row>
    <row r="305" s="13" customFormat="1">
      <c r="A305" s="13"/>
      <c r="B305" s="234"/>
      <c r="C305" s="235"/>
      <c r="D305" s="236" t="s">
        <v>137</v>
      </c>
      <c r="E305" s="237" t="s">
        <v>1</v>
      </c>
      <c r="F305" s="238" t="s">
        <v>509</v>
      </c>
      <c r="G305" s="235"/>
      <c r="H305" s="237" t="s">
        <v>1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137</v>
      </c>
      <c r="AU305" s="244" t="s">
        <v>86</v>
      </c>
      <c r="AV305" s="13" t="s">
        <v>84</v>
      </c>
      <c r="AW305" s="13" t="s">
        <v>32</v>
      </c>
      <c r="AX305" s="13" t="s">
        <v>76</v>
      </c>
      <c r="AY305" s="244" t="s">
        <v>128</v>
      </c>
    </row>
    <row r="306" s="14" customFormat="1">
      <c r="A306" s="14"/>
      <c r="B306" s="245"/>
      <c r="C306" s="246"/>
      <c r="D306" s="236" t="s">
        <v>137</v>
      </c>
      <c r="E306" s="247" t="s">
        <v>1</v>
      </c>
      <c r="F306" s="248" t="s">
        <v>510</v>
      </c>
      <c r="G306" s="246"/>
      <c r="H306" s="249">
        <v>12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137</v>
      </c>
      <c r="AU306" s="255" t="s">
        <v>86</v>
      </c>
      <c r="AV306" s="14" t="s">
        <v>86</v>
      </c>
      <c r="AW306" s="14" t="s">
        <v>32</v>
      </c>
      <c r="AX306" s="14" t="s">
        <v>84</v>
      </c>
      <c r="AY306" s="255" t="s">
        <v>128</v>
      </c>
    </row>
    <row r="307" s="14" customFormat="1">
      <c r="A307" s="14"/>
      <c r="B307" s="245"/>
      <c r="C307" s="246"/>
      <c r="D307" s="236" t="s">
        <v>137</v>
      </c>
      <c r="E307" s="246"/>
      <c r="F307" s="248" t="s">
        <v>511</v>
      </c>
      <c r="G307" s="246"/>
      <c r="H307" s="249">
        <v>12.18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137</v>
      </c>
      <c r="AU307" s="255" t="s">
        <v>86</v>
      </c>
      <c r="AV307" s="14" t="s">
        <v>86</v>
      </c>
      <c r="AW307" s="14" t="s">
        <v>4</v>
      </c>
      <c r="AX307" s="14" t="s">
        <v>84</v>
      </c>
      <c r="AY307" s="255" t="s">
        <v>128</v>
      </c>
    </row>
    <row r="308" s="2" customFormat="1" ht="24.15" customHeight="1">
      <c r="A308" s="39"/>
      <c r="B308" s="40"/>
      <c r="C308" s="220" t="s">
        <v>512</v>
      </c>
      <c r="D308" s="220" t="s">
        <v>131</v>
      </c>
      <c r="E308" s="221" t="s">
        <v>513</v>
      </c>
      <c r="F308" s="222" t="s">
        <v>514</v>
      </c>
      <c r="G308" s="223" t="s">
        <v>344</v>
      </c>
      <c r="H308" s="224">
        <v>13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41</v>
      </c>
      <c r="O308" s="92"/>
      <c r="P308" s="230">
        <f>O308*H308</f>
        <v>0</v>
      </c>
      <c r="Q308" s="230">
        <v>0.0035999999999999999</v>
      </c>
      <c r="R308" s="230">
        <f>Q308*H308</f>
        <v>0.046800000000000001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151</v>
      </c>
      <c r="AT308" s="232" t="s">
        <v>131</v>
      </c>
      <c r="AU308" s="232" t="s">
        <v>86</v>
      </c>
      <c r="AY308" s="18" t="s">
        <v>128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84</v>
      </c>
      <c r="BK308" s="233">
        <f>ROUND(I308*H308,2)</f>
        <v>0</v>
      </c>
      <c r="BL308" s="18" t="s">
        <v>151</v>
      </c>
      <c r="BM308" s="232" t="s">
        <v>515</v>
      </c>
    </row>
    <row r="309" s="13" customFormat="1">
      <c r="A309" s="13"/>
      <c r="B309" s="234"/>
      <c r="C309" s="235"/>
      <c r="D309" s="236" t="s">
        <v>137</v>
      </c>
      <c r="E309" s="237" t="s">
        <v>1</v>
      </c>
      <c r="F309" s="238" t="s">
        <v>516</v>
      </c>
      <c r="G309" s="235"/>
      <c r="H309" s="237" t="s">
        <v>1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137</v>
      </c>
      <c r="AU309" s="244" t="s">
        <v>86</v>
      </c>
      <c r="AV309" s="13" t="s">
        <v>84</v>
      </c>
      <c r="AW309" s="13" t="s">
        <v>32</v>
      </c>
      <c r="AX309" s="13" t="s">
        <v>76</v>
      </c>
      <c r="AY309" s="244" t="s">
        <v>128</v>
      </c>
    </row>
    <row r="310" s="14" customFormat="1">
      <c r="A310" s="14"/>
      <c r="B310" s="245"/>
      <c r="C310" s="246"/>
      <c r="D310" s="236" t="s">
        <v>137</v>
      </c>
      <c r="E310" s="247" t="s">
        <v>1</v>
      </c>
      <c r="F310" s="248" t="s">
        <v>336</v>
      </c>
      <c r="G310" s="246"/>
      <c r="H310" s="249">
        <v>13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137</v>
      </c>
      <c r="AU310" s="255" t="s">
        <v>86</v>
      </c>
      <c r="AV310" s="14" t="s">
        <v>86</v>
      </c>
      <c r="AW310" s="14" t="s">
        <v>32</v>
      </c>
      <c r="AX310" s="14" t="s">
        <v>84</v>
      </c>
      <c r="AY310" s="255" t="s">
        <v>128</v>
      </c>
    </row>
    <row r="311" s="2" customFormat="1" ht="24.15" customHeight="1">
      <c r="A311" s="39"/>
      <c r="B311" s="40"/>
      <c r="C311" s="220" t="s">
        <v>517</v>
      </c>
      <c r="D311" s="220" t="s">
        <v>131</v>
      </c>
      <c r="E311" s="221" t="s">
        <v>518</v>
      </c>
      <c r="F311" s="222" t="s">
        <v>519</v>
      </c>
      <c r="G311" s="223" t="s">
        <v>297</v>
      </c>
      <c r="H311" s="224">
        <v>386</v>
      </c>
      <c r="I311" s="225"/>
      <c r="J311" s="226">
        <f>ROUND(I311*H311,2)</f>
        <v>0</v>
      </c>
      <c r="K311" s="227"/>
      <c r="L311" s="45"/>
      <c r="M311" s="228" t="s">
        <v>1</v>
      </c>
      <c r="N311" s="229" t="s">
        <v>41</v>
      </c>
      <c r="O311" s="92"/>
      <c r="P311" s="230">
        <f>O311*H311</f>
        <v>0</v>
      </c>
      <c r="Q311" s="230">
        <v>0.0019499999999999999</v>
      </c>
      <c r="R311" s="230">
        <f>Q311*H311</f>
        <v>0.75269999999999992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151</v>
      </c>
      <c r="AT311" s="232" t="s">
        <v>131</v>
      </c>
      <c r="AU311" s="232" t="s">
        <v>86</v>
      </c>
      <c r="AY311" s="18" t="s">
        <v>128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84</v>
      </c>
      <c r="BK311" s="233">
        <f>ROUND(I311*H311,2)</f>
        <v>0</v>
      </c>
      <c r="BL311" s="18" t="s">
        <v>151</v>
      </c>
      <c r="BM311" s="232" t="s">
        <v>520</v>
      </c>
    </row>
    <row r="312" s="13" customFormat="1">
      <c r="A312" s="13"/>
      <c r="B312" s="234"/>
      <c r="C312" s="235"/>
      <c r="D312" s="236" t="s">
        <v>137</v>
      </c>
      <c r="E312" s="237" t="s">
        <v>1</v>
      </c>
      <c r="F312" s="238" t="s">
        <v>521</v>
      </c>
      <c r="G312" s="235"/>
      <c r="H312" s="237" t="s">
        <v>1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137</v>
      </c>
      <c r="AU312" s="244" t="s">
        <v>86</v>
      </c>
      <c r="AV312" s="13" t="s">
        <v>84</v>
      </c>
      <c r="AW312" s="13" t="s">
        <v>32</v>
      </c>
      <c r="AX312" s="13" t="s">
        <v>76</v>
      </c>
      <c r="AY312" s="244" t="s">
        <v>128</v>
      </c>
    </row>
    <row r="313" s="14" customFormat="1">
      <c r="A313" s="14"/>
      <c r="B313" s="245"/>
      <c r="C313" s="246"/>
      <c r="D313" s="236" t="s">
        <v>137</v>
      </c>
      <c r="E313" s="247" t="s">
        <v>1</v>
      </c>
      <c r="F313" s="248" t="s">
        <v>522</v>
      </c>
      <c r="G313" s="246"/>
      <c r="H313" s="249">
        <v>386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137</v>
      </c>
      <c r="AU313" s="255" t="s">
        <v>86</v>
      </c>
      <c r="AV313" s="14" t="s">
        <v>86</v>
      </c>
      <c r="AW313" s="14" t="s">
        <v>32</v>
      </c>
      <c r="AX313" s="14" t="s">
        <v>84</v>
      </c>
      <c r="AY313" s="255" t="s">
        <v>128</v>
      </c>
    </row>
    <row r="314" s="12" customFormat="1" ht="22.8" customHeight="1">
      <c r="A314" s="12"/>
      <c r="B314" s="204"/>
      <c r="C314" s="205"/>
      <c r="D314" s="206" t="s">
        <v>75</v>
      </c>
      <c r="E314" s="218" t="s">
        <v>177</v>
      </c>
      <c r="F314" s="218" t="s">
        <v>523</v>
      </c>
      <c r="G314" s="205"/>
      <c r="H314" s="205"/>
      <c r="I314" s="208"/>
      <c r="J314" s="219">
        <f>BK314</f>
        <v>0</v>
      </c>
      <c r="K314" s="205"/>
      <c r="L314" s="210"/>
      <c r="M314" s="211"/>
      <c r="N314" s="212"/>
      <c r="O314" s="212"/>
      <c r="P314" s="213">
        <f>SUM(P315:P350)</f>
        <v>0</v>
      </c>
      <c r="Q314" s="212"/>
      <c r="R314" s="213">
        <f>SUM(R315:R350)</f>
        <v>9.7218780000000002</v>
      </c>
      <c r="S314" s="212"/>
      <c r="T314" s="214">
        <f>SUM(T315:T350)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5" t="s">
        <v>84</v>
      </c>
      <c r="AT314" s="216" t="s">
        <v>75</v>
      </c>
      <c r="AU314" s="216" t="s">
        <v>84</v>
      </c>
      <c r="AY314" s="215" t="s">
        <v>128</v>
      </c>
      <c r="BK314" s="217">
        <f>SUM(BK315:BK350)</f>
        <v>0</v>
      </c>
    </row>
    <row r="315" s="2" customFormat="1" ht="24.15" customHeight="1">
      <c r="A315" s="39"/>
      <c r="B315" s="40"/>
      <c r="C315" s="220" t="s">
        <v>524</v>
      </c>
      <c r="D315" s="220" t="s">
        <v>131</v>
      </c>
      <c r="E315" s="221" t="s">
        <v>525</v>
      </c>
      <c r="F315" s="222" t="s">
        <v>526</v>
      </c>
      <c r="G315" s="223" t="s">
        <v>349</v>
      </c>
      <c r="H315" s="224">
        <v>9</v>
      </c>
      <c r="I315" s="225"/>
      <c r="J315" s="226">
        <f>ROUND(I315*H315,2)</f>
        <v>0</v>
      </c>
      <c r="K315" s="227"/>
      <c r="L315" s="45"/>
      <c r="M315" s="228" t="s">
        <v>1</v>
      </c>
      <c r="N315" s="229" t="s">
        <v>41</v>
      </c>
      <c r="O315" s="92"/>
      <c r="P315" s="230">
        <f>O315*H315</f>
        <v>0</v>
      </c>
      <c r="Q315" s="230">
        <v>0.068640000000000007</v>
      </c>
      <c r="R315" s="230">
        <f>Q315*H315</f>
        <v>0.61776000000000009</v>
      </c>
      <c r="S315" s="230">
        <v>0</v>
      </c>
      <c r="T315" s="23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2" t="s">
        <v>151</v>
      </c>
      <c r="AT315" s="232" t="s">
        <v>131</v>
      </c>
      <c r="AU315" s="232" t="s">
        <v>86</v>
      </c>
      <c r="AY315" s="18" t="s">
        <v>128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8" t="s">
        <v>84</v>
      </c>
      <c r="BK315" s="233">
        <f>ROUND(I315*H315,2)</f>
        <v>0</v>
      </c>
      <c r="BL315" s="18" t="s">
        <v>151</v>
      </c>
      <c r="BM315" s="232" t="s">
        <v>527</v>
      </c>
    </row>
    <row r="316" s="14" customFormat="1">
      <c r="A316" s="14"/>
      <c r="B316" s="245"/>
      <c r="C316" s="246"/>
      <c r="D316" s="236" t="s">
        <v>137</v>
      </c>
      <c r="E316" s="247" t="s">
        <v>1</v>
      </c>
      <c r="F316" s="248" t="s">
        <v>182</v>
      </c>
      <c r="G316" s="246"/>
      <c r="H316" s="249">
        <v>9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137</v>
      </c>
      <c r="AU316" s="255" t="s">
        <v>86</v>
      </c>
      <c r="AV316" s="14" t="s">
        <v>86</v>
      </c>
      <c r="AW316" s="14" t="s">
        <v>32</v>
      </c>
      <c r="AX316" s="14" t="s">
        <v>84</v>
      </c>
      <c r="AY316" s="255" t="s">
        <v>128</v>
      </c>
    </row>
    <row r="317" s="2" customFormat="1" ht="33" customHeight="1">
      <c r="A317" s="39"/>
      <c r="B317" s="40"/>
      <c r="C317" s="220" t="s">
        <v>528</v>
      </c>
      <c r="D317" s="220" t="s">
        <v>131</v>
      </c>
      <c r="E317" s="221" t="s">
        <v>529</v>
      </c>
      <c r="F317" s="222" t="s">
        <v>530</v>
      </c>
      <c r="G317" s="223" t="s">
        <v>344</v>
      </c>
      <c r="H317" s="224">
        <v>23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41</v>
      </c>
      <c r="O317" s="92"/>
      <c r="P317" s="230">
        <f>O317*H317</f>
        <v>0</v>
      </c>
      <c r="Q317" s="230">
        <v>1.0000000000000001E-05</v>
      </c>
      <c r="R317" s="230">
        <f>Q317*H317</f>
        <v>0.00023000000000000001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151</v>
      </c>
      <c r="AT317" s="232" t="s">
        <v>131</v>
      </c>
      <c r="AU317" s="232" t="s">
        <v>86</v>
      </c>
      <c r="AY317" s="18" t="s">
        <v>128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84</v>
      </c>
      <c r="BK317" s="233">
        <f>ROUND(I317*H317,2)</f>
        <v>0</v>
      </c>
      <c r="BL317" s="18" t="s">
        <v>151</v>
      </c>
      <c r="BM317" s="232" t="s">
        <v>531</v>
      </c>
    </row>
    <row r="318" s="13" customFormat="1">
      <c r="A318" s="13"/>
      <c r="B318" s="234"/>
      <c r="C318" s="235"/>
      <c r="D318" s="236" t="s">
        <v>137</v>
      </c>
      <c r="E318" s="237" t="s">
        <v>1</v>
      </c>
      <c r="F318" s="238" t="s">
        <v>532</v>
      </c>
      <c r="G318" s="235"/>
      <c r="H318" s="237" t="s">
        <v>1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137</v>
      </c>
      <c r="AU318" s="244" t="s">
        <v>86</v>
      </c>
      <c r="AV318" s="13" t="s">
        <v>84</v>
      </c>
      <c r="AW318" s="13" t="s">
        <v>32</v>
      </c>
      <c r="AX318" s="13" t="s">
        <v>76</v>
      </c>
      <c r="AY318" s="244" t="s">
        <v>128</v>
      </c>
    </row>
    <row r="319" s="14" customFormat="1">
      <c r="A319" s="14"/>
      <c r="B319" s="245"/>
      <c r="C319" s="246"/>
      <c r="D319" s="236" t="s">
        <v>137</v>
      </c>
      <c r="E319" s="247" t="s">
        <v>1</v>
      </c>
      <c r="F319" s="248" t="s">
        <v>533</v>
      </c>
      <c r="G319" s="246"/>
      <c r="H319" s="249">
        <v>23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137</v>
      </c>
      <c r="AU319" s="255" t="s">
        <v>86</v>
      </c>
      <c r="AV319" s="14" t="s">
        <v>86</v>
      </c>
      <c r="AW319" s="14" t="s">
        <v>32</v>
      </c>
      <c r="AX319" s="14" t="s">
        <v>84</v>
      </c>
      <c r="AY319" s="255" t="s">
        <v>128</v>
      </c>
    </row>
    <row r="320" s="2" customFormat="1" ht="24.15" customHeight="1">
      <c r="A320" s="39"/>
      <c r="B320" s="40"/>
      <c r="C320" s="270" t="s">
        <v>534</v>
      </c>
      <c r="D320" s="270" t="s">
        <v>280</v>
      </c>
      <c r="E320" s="271" t="s">
        <v>535</v>
      </c>
      <c r="F320" s="272" t="s">
        <v>536</v>
      </c>
      <c r="G320" s="273" t="s">
        <v>344</v>
      </c>
      <c r="H320" s="274">
        <v>23.344999999999999</v>
      </c>
      <c r="I320" s="275"/>
      <c r="J320" s="276">
        <f>ROUND(I320*H320,2)</f>
        <v>0</v>
      </c>
      <c r="K320" s="277"/>
      <c r="L320" s="278"/>
      <c r="M320" s="279" t="s">
        <v>1</v>
      </c>
      <c r="N320" s="280" t="s">
        <v>41</v>
      </c>
      <c r="O320" s="92"/>
      <c r="P320" s="230">
        <f>O320*H320</f>
        <v>0</v>
      </c>
      <c r="Q320" s="230">
        <v>0.0014</v>
      </c>
      <c r="R320" s="230">
        <f>Q320*H320</f>
        <v>0.032682999999999997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177</v>
      </c>
      <c r="AT320" s="232" t="s">
        <v>280</v>
      </c>
      <c r="AU320" s="232" t="s">
        <v>86</v>
      </c>
      <c r="AY320" s="18" t="s">
        <v>128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84</v>
      </c>
      <c r="BK320" s="233">
        <f>ROUND(I320*H320,2)</f>
        <v>0</v>
      </c>
      <c r="BL320" s="18" t="s">
        <v>151</v>
      </c>
      <c r="BM320" s="232" t="s">
        <v>537</v>
      </c>
    </row>
    <row r="321" s="14" customFormat="1">
      <c r="A321" s="14"/>
      <c r="B321" s="245"/>
      <c r="C321" s="246"/>
      <c r="D321" s="236" t="s">
        <v>137</v>
      </c>
      <c r="E321" s="247" t="s">
        <v>1</v>
      </c>
      <c r="F321" s="248" t="s">
        <v>356</v>
      </c>
      <c r="G321" s="246"/>
      <c r="H321" s="249">
        <v>23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137</v>
      </c>
      <c r="AU321" s="255" t="s">
        <v>86</v>
      </c>
      <c r="AV321" s="14" t="s">
        <v>86</v>
      </c>
      <c r="AW321" s="14" t="s">
        <v>32</v>
      </c>
      <c r="AX321" s="14" t="s">
        <v>84</v>
      </c>
      <c r="AY321" s="255" t="s">
        <v>128</v>
      </c>
    </row>
    <row r="322" s="14" customFormat="1">
      <c r="A322" s="14"/>
      <c r="B322" s="245"/>
      <c r="C322" s="246"/>
      <c r="D322" s="236" t="s">
        <v>137</v>
      </c>
      <c r="E322" s="246"/>
      <c r="F322" s="248" t="s">
        <v>538</v>
      </c>
      <c r="G322" s="246"/>
      <c r="H322" s="249">
        <v>23.344999999999999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137</v>
      </c>
      <c r="AU322" s="255" t="s">
        <v>86</v>
      </c>
      <c r="AV322" s="14" t="s">
        <v>86</v>
      </c>
      <c r="AW322" s="14" t="s">
        <v>4</v>
      </c>
      <c r="AX322" s="14" t="s">
        <v>84</v>
      </c>
      <c r="AY322" s="255" t="s">
        <v>128</v>
      </c>
    </row>
    <row r="323" s="2" customFormat="1" ht="33" customHeight="1">
      <c r="A323" s="39"/>
      <c r="B323" s="40"/>
      <c r="C323" s="220" t="s">
        <v>539</v>
      </c>
      <c r="D323" s="220" t="s">
        <v>131</v>
      </c>
      <c r="E323" s="221" t="s">
        <v>540</v>
      </c>
      <c r="F323" s="222" t="s">
        <v>541</v>
      </c>
      <c r="G323" s="223" t="s">
        <v>344</v>
      </c>
      <c r="H323" s="224">
        <v>60</v>
      </c>
      <c r="I323" s="225"/>
      <c r="J323" s="226">
        <f>ROUND(I323*H323,2)</f>
        <v>0</v>
      </c>
      <c r="K323" s="227"/>
      <c r="L323" s="45"/>
      <c r="M323" s="228" t="s">
        <v>1</v>
      </c>
      <c r="N323" s="229" t="s">
        <v>41</v>
      </c>
      <c r="O323" s="92"/>
      <c r="P323" s="230">
        <f>O323*H323</f>
        <v>0</v>
      </c>
      <c r="Q323" s="230">
        <v>1.0000000000000001E-05</v>
      </c>
      <c r="R323" s="230">
        <f>Q323*H323</f>
        <v>0.00060000000000000006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151</v>
      </c>
      <c r="AT323" s="232" t="s">
        <v>131</v>
      </c>
      <c r="AU323" s="232" t="s">
        <v>86</v>
      </c>
      <c r="AY323" s="18" t="s">
        <v>128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84</v>
      </c>
      <c r="BK323" s="233">
        <f>ROUND(I323*H323,2)</f>
        <v>0</v>
      </c>
      <c r="BL323" s="18" t="s">
        <v>151</v>
      </c>
      <c r="BM323" s="232" t="s">
        <v>542</v>
      </c>
    </row>
    <row r="324" s="13" customFormat="1">
      <c r="A324" s="13"/>
      <c r="B324" s="234"/>
      <c r="C324" s="235"/>
      <c r="D324" s="236" t="s">
        <v>137</v>
      </c>
      <c r="E324" s="237" t="s">
        <v>1</v>
      </c>
      <c r="F324" s="238" t="s">
        <v>240</v>
      </c>
      <c r="G324" s="235"/>
      <c r="H324" s="237" t="s">
        <v>1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137</v>
      </c>
      <c r="AU324" s="244" t="s">
        <v>86</v>
      </c>
      <c r="AV324" s="13" t="s">
        <v>84</v>
      </c>
      <c r="AW324" s="13" t="s">
        <v>32</v>
      </c>
      <c r="AX324" s="13" t="s">
        <v>76</v>
      </c>
      <c r="AY324" s="244" t="s">
        <v>128</v>
      </c>
    </row>
    <row r="325" s="14" customFormat="1">
      <c r="A325" s="14"/>
      <c r="B325" s="245"/>
      <c r="C325" s="246"/>
      <c r="D325" s="236" t="s">
        <v>137</v>
      </c>
      <c r="E325" s="247" t="s">
        <v>1</v>
      </c>
      <c r="F325" s="248" t="s">
        <v>313</v>
      </c>
      <c r="G325" s="246"/>
      <c r="H325" s="249">
        <v>60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137</v>
      </c>
      <c r="AU325" s="255" t="s">
        <v>86</v>
      </c>
      <c r="AV325" s="14" t="s">
        <v>86</v>
      </c>
      <c r="AW325" s="14" t="s">
        <v>32</v>
      </c>
      <c r="AX325" s="14" t="s">
        <v>84</v>
      </c>
      <c r="AY325" s="255" t="s">
        <v>128</v>
      </c>
    </row>
    <row r="326" s="2" customFormat="1" ht="24.15" customHeight="1">
      <c r="A326" s="39"/>
      <c r="B326" s="40"/>
      <c r="C326" s="270" t="s">
        <v>543</v>
      </c>
      <c r="D326" s="270" t="s">
        <v>280</v>
      </c>
      <c r="E326" s="271" t="s">
        <v>544</v>
      </c>
      <c r="F326" s="272" t="s">
        <v>545</v>
      </c>
      <c r="G326" s="273" t="s">
        <v>344</v>
      </c>
      <c r="H326" s="274">
        <v>60.899999999999999</v>
      </c>
      <c r="I326" s="275"/>
      <c r="J326" s="276">
        <f>ROUND(I326*H326,2)</f>
        <v>0</v>
      </c>
      <c r="K326" s="277"/>
      <c r="L326" s="278"/>
      <c r="M326" s="279" t="s">
        <v>1</v>
      </c>
      <c r="N326" s="280" t="s">
        <v>41</v>
      </c>
      <c r="O326" s="92"/>
      <c r="P326" s="230">
        <f>O326*H326</f>
        <v>0</v>
      </c>
      <c r="Q326" s="230">
        <v>0.00365</v>
      </c>
      <c r="R326" s="230">
        <f>Q326*H326</f>
        <v>0.22228500000000001</v>
      </c>
      <c r="S326" s="230">
        <v>0</v>
      </c>
      <c r="T326" s="23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2" t="s">
        <v>177</v>
      </c>
      <c r="AT326" s="232" t="s">
        <v>280</v>
      </c>
      <c r="AU326" s="232" t="s">
        <v>86</v>
      </c>
      <c r="AY326" s="18" t="s">
        <v>128</v>
      </c>
      <c r="BE326" s="233">
        <f>IF(N326="základní",J326,0)</f>
        <v>0</v>
      </c>
      <c r="BF326" s="233">
        <f>IF(N326="snížená",J326,0)</f>
        <v>0</v>
      </c>
      <c r="BG326" s="233">
        <f>IF(N326="zákl. přenesená",J326,0)</f>
        <v>0</v>
      </c>
      <c r="BH326" s="233">
        <f>IF(N326="sníž. přenesená",J326,0)</f>
        <v>0</v>
      </c>
      <c r="BI326" s="233">
        <f>IF(N326="nulová",J326,0)</f>
        <v>0</v>
      </c>
      <c r="BJ326" s="18" t="s">
        <v>84</v>
      </c>
      <c r="BK326" s="233">
        <f>ROUND(I326*H326,2)</f>
        <v>0</v>
      </c>
      <c r="BL326" s="18" t="s">
        <v>151</v>
      </c>
      <c r="BM326" s="232" t="s">
        <v>546</v>
      </c>
    </row>
    <row r="327" s="14" customFormat="1">
      <c r="A327" s="14"/>
      <c r="B327" s="245"/>
      <c r="C327" s="246"/>
      <c r="D327" s="236" t="s">
        <v>137</v>
      </c>
      <c r="E327" s="247" t="s">
        <v>1</v>
      </c>
      <c r="F327" s="248" t="s">
        <v>313</v>
      </c>
      <c r="G327" s="246"/>
      <c r="H327" s="249">
        <v>60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137</v>
      </c>
      <c r="AU327" s="255" t="s">
        <v>86</v>
      </c>
      <c r="AV327" s="14" t="s">
        <v>86</v>
      </c>
      <c r="AW327" s="14" t="s">
        <v>32</v>
      </c>
      <c r="AX327" s="14" t="s">
        <v>84</v>
      </c>
      <c r="AY327" s="255" t="s">
        <v>128</v>
      </c>
    </row>
    <row r="328" s="14" customFormat="1">
      <c r="A328" s="14"/>
      <c r="B328" s="245"/>
      <c r="C328" s="246"/>
      <c r="D328" s="236" t="s">
        <v>137</v>
      </c>
      <c r="E328" s="246"/>
      <c r="F328" s="248" t="s">
        <v>547</v>
      </c>
      <c r="G328" s="246"/>
      <c r="H328" s="249">
        <v>60.899999999999999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5" t="s">
        <v>137</v>
      </c>
      <c r="AU328" s="255" t="s">
        <v>86</v>
      </c>
      <c r="AV328" s="14" t="s">
        <v>86</v>
      </c>
      <c r="AW328" s="14" t="s">
        <v>4</v>
      </c>
      <c r="AX328" s="14" t="s">
        <v>84</v>
      </c>
      <c r="AY328" s="255" t="s">
        <v>128</v>
      </c>
    </row>
    <row r="329" s="2" customFormat="1" ht="24.15" customHeight="1">
      <c r="A329" s="39"/>
      <c r="B329" s="40"/>
      <c r="C329" s="220" t="s">
        <v>548</v>
      </c>
      <c r="D329" s="220" t="s">
        <v>131</v>
      </c>
      <c r="E329" s="221" t="s">
        <v>549</v>
      </c>
      <c r="F329" s="222" t="s">
        <v>550</v>
      </c>
      <c r="G329" s="223" t="s">
        <v>349</v>
      </c>
      <c r="H329" s="224">
        <v>9</v>
      </c>
      <c r="I329" s="225"/>
      <c r="J329" s="226">
        <f>ROUND(I329*H329,2)</f>
        <v>0</v>
      </c>
      <c r="K329" s="227"/>
      <c r="L329" s="45"/>
      <c r="M329" s="228" t="s">
        <v>1</v>
      </c>
      <c r="N329" s="229" t="s">
        <v>41</v>
      </c>
      <c r="O329" s="92"/>
      <c r="P329" s="230">
        <f>O329*H329</f>
        <v>0</v>
      </c>
      <c r="Q329" s="230">
        <v>0.12526000000000001</v>
      </c>
      <c r="R329" s="230">
        <f>Q329*H329</f>
        <v>1.12734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151</v>
      </c>
      <c r="AT329" s="232" t="s">
        <v>131</v>
      </c>
      <c r="AU329" s="232" t="s">
        <v>86</v>
      </c>
      <c r="AY329" s="18" t="s">
        <v>128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84</v>
      </c>
      <c r="BK329" s="233">
        <f>ROUND(I329*H329,2)</f>
        <v>0</v>
      </c>
      <c r="BL329" s="18" t="s">
        <v>151</v>
      </c>
      <c r="BM329" s="232" t="s">
        <v>551</v>
      </c>
    </row>
    <row r="330" s="14" customFormat="1">
      <c r="A330" s="14"/>
      <c r="B330" s="245"/>
      <c r="C330" s="246"/>
      <c r="D330" s="236" t="s">
        <v>137</v>
      </c>
      <c r="E330" s="247" t="s">
        <v>1</v>
      </c>
      <c r="F330" s="248" t="s">
        <v>182</v>
      </c>
      <c r="G330" s="246"/>
      <c r="H330" s="249">
        <v>9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137</v>
      </c>
      <c r="AU330" s="255" t="s">
        <v>86</v>
      </c>
      <c r="AV330" s="14" t="s">
        <v>86</v>
      </c>
      <c r="AW330" s="14" t="s">
        <v>32</v>
      </c>
      <c r="AX330" s="14" t="s">
        <v>84</v>
      </c>
      <c r="AY330" s="255" t="s">
        <v>128</v>
      </c>
    </row>
    <row r="331" s="2" customFormat="1" ht="21.75" customHeight="1">
      <c r="A331" s="39"/>
      <c r="B331" s="40"/>
      <c r="C331" s="270" t="s">
        <v>552</v>
      </c>
      <c r="D331" s="270" t="s">
        <v>280</v>
      </c>
      <c r="E331" s="271" t="s">
        <v>553</v>
      </c>
      <c r="F331" s="272" t="s">
        <v>554</v>
      </c>
      <c r="G331" s="273" t="s">
        <v>349</v>
      </c>
      <c r="H331" s="274">
        <v>9</v>
      </c>
      <c r="I331" s="275"/>
      <c r="J331" s="276">
        <f>ROUND(I331*H331,2)</f>
        <v>0</v>
      </c>
      <c r="K331" s="277"/>
      <c r="L331" s="278"/>
      <c r="M331" s="279" t="s">
        <v>1</v>
      </c>
      <c r="N331" s="280" t="s">
        <v>41</v>
      </c>
      <c r="O331" s="92"/>
      <c r="P331" s="230">
        <f>O331*H331</f>
        <v>0</v>
      </c>
      <c r="Q331" s="230">
        <v>0.10000000000000001</v>
      </c>
      <c r="R331" s="230">
        <f>Q331*H331</f>
        <v>0.90000000000000002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177</v>
      </c>
      <c r="AT331" s="232" t="s">
        <v>280</v>
      </c>
      <c r="AU331" s="232" t="s">
        <v>86</v>
      </c>
      <c r="AY331" s="18" t="s">
        <v>128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84</v>
      </c>
      <c r="BK331" s="233">
        <f>ROUND(I331*H331,2)</f>
        <v>0</v>
      </c>
      <c r="BL331" s="18" t="s">
        <v>151</v>
      </c>
      <c r="BM331" s="232" t="s">
        <v>555</v>
      </c>
    </row>
    <row r="332" s="14" customFormat="1">
      <c r="A332" s="14"/>
      <c r="B332" s="245"/>
      <c r="C332" s="246"/>
      <c r="D332" s="236" t="s">
        <v>137</v>
      </c>
      <c r="E332" s="247" t="s">
        <v>1</v>
      </c>
      <c r="F332" s="248" t="s">
        <v>182</v>
      </c>
      <c r="G332" s="246"/>
      <c r="H332" s="249">
        <v>9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137</v>
      </c>
      <c r="AU332" s="255" t="s">
        <v>86</v>
      </c>
      <c r="AV332" s="14" t="s">
        <v>86</v>
      </c>
      <c r="AW332" s="14" t="s">
        <v>32</v>
      </c>
      <c r="AX332" s="14" t="s">
        <v>84</v>
      </c>
      <c r="AY332" s="255" t="s">
        <v>128</v>
      </c>
    </row>
    <row r="333" s="2" customFormat="1" ht="24.15" customHeight="1">
      <c r="A333" s="39"/>
      <c r="B333" s="40"/>
      <c r="C333" s="220" t="s">
        <v>556</v>
      </c>
      <c r="D333" s="220" t="s">
        <v>131</v>
      </c>
      <c r="E333" s="221" t="s">
        <v>557</v>
      </c>
      <c r="F333" s="222" t="s">
        <v>558</v>
      </c>
      <c r="G333" s="223" t="s">
        <v>349</v>
      </c>
      <c r="H333" s="224">
        <v>9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41</v>
      </c>
      <c r="O333" s="92"/>
      <c r="P333" s="230">
        <f>O333*H333</f>
        <v>0</v>
      </c>
      <c r="Q333" s="230">
        <v>0.030759999999999999</v>
      </c>
      <c r="R333" s="230">
        <f>Q333*H333</f>
        <v>0.27683999999999997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151</v>
      </c>
      <c r="AT333" s="232" t="s">
        <v>131</v>
      </c>
      <c r="AU333" s="232" t="s">
        <v>86</v>
      </c>
      <c r="AY333" s="18" t="s">
        <v>128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84</v>
      </c>
      <c r="BK333" s="233">
        <f>ROUND(I333*H333,2)</f>
        <v>0</v>
      </c>
      <c r="BL333" s="18" t="s">
        <v>151</v>
      </c>
      <c r="BM333" s="232" t="s">
        <v>559</v>
      </c>
    </row>
    <row r="334" s="14" customFormat="1">
      <c r="A334" s="14"/>
      <c r="B334" s="245"/>
      <c r="C334" s="246"/>
      <c r="D334" s="236" t="s">
        <v>137</v>
      </c>
      <c r="E334" s="247" t="s">
        <v>1</v>
      </c>
      <c r="F334" s="248" t="s">
        <v>182</v>
      </c>
      <c r="G334" s="246"/>
      <c r="H334" s="249">
        <v>9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137</v>
      </c>
      <c r="AU334" s="255" t="s">
        <v>86</v>
      </c>
      <c r="AV334" s="14" t="s">
        <v>86</v>
      </c>
      <c r="AW334" s="14" t="s">
        <v>32</v>
      </c>
      <c r="AX334" s="14" t="s">
        <v>84</v>
      </c>
      <c r="AY334" s="255" t="s">
        <v>128</v>
      </c>
    </row>
    <row r="335" s="2" customFormat="1" ht="24.15" customHeight="1">
      <c r="A335" s="39"/>
      <c r="B335" s="40"/>
      <c r="C335" s="270" t="s">
        <v>560</v>
      </c>
      <c r="D335" s="270" t="s">
        <v>280</v>
      </c>
      <c r="E335" s="271" t="s">
        <v>561</v>
      </c>
      <c r="F335" s="272" t="s">
        <v>562</v>
      </c>
      <c r="G335" s="273" t="s">
        <v>349</v>
      </c>
      <c r="H335" s="274">
        <v>9</v>
      </c>
      <c r="I335" s="275"/>
      <c r="J335" s="276">
        <f>ROUND(I335*H335,2)</f>
        <v>0</v>
      </c>
      <c r="K335" s="277"/>
      <c r="L335" s="278"/>
      <c r="M335" s="279" t="s">
        <v>1</v>
      </c>
      <c r="N335" s="280" t="s">
        <v>41</v>
      </c>
      <c r="O335" s="92"/>
      <c r="P335" s="230">
        <f>O335*H335</f>
        <v>0</v>
      </c>
      <c r="Q335" s="230">
        <v>0.070000000000000007</v>
      </c>
      <c r="R335" s="230">
        <f>Q335*H335</f>
        <v>0.63000000000000012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177</v>
      </c>
      <c r="AT335" s="232" t="s">
        <v>280</v>
      </c>
      <c r="AU335" s="232" t="s">
        <v>86</v>
      </c>
      <c r="AY335" s="18" t="s">
        <v>128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84</v>
      </c>
      <c r="BK335" s="233">
        <f>ROUND(I335*H335,2)</f>
        <v>0</v>
      </c>
      <c r="BL335" s="18" t="s">
        <v>151</v>
      </c>
      <c r="BM335" s="232" t="s">
        <v>563</v>
      </c>
    </row>
    <row r="336" s="14" customFormat="1">
      <c r="A336" s="14"/>
      <c r="B336" s="245"/>
      <c r="C336" s="246"/>
      <c r="D336" s="236" t="s">
        <v>137</v>
      </c>
      <c r="E336" s="247" t="s">
        <v>1</v>
      </c>
      <c r="F336" s="248" t="s">
        <v>182</v>
      </c>
      <c r="G336" s="246"/>
      <c r="H336" s="249">
        <v>9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137</v>
      </c>
      <c r="AU336" s="255" t="s">
        <v>86</v>
      </c>
      <c r="AV336" s="14" t="s">
        <v>86</v>
      </c>
      <c r="AW336" s="14" t="s">
        <v>32</v>
      </c>
      <c r="AX336" s="14" t="s">
        <v>84</v>
      </c>
      <c r="AY336" s="255" t="s">
        <v>128</v>
      </c>
    </row>
    <row r="337" s="2" customFormat="1" ht="24.15" customHeight="1">
      <c r="A337" s="39"/>
      <c r="B337" s="40"/>
      <c r="C337" s="220" t="s">
        <v>564</v>
      </c>
      <c r="D337" s="220" t="s">
        <v>131</v>
      </c>
      <c r="E337" s="221" t="s">
        <v>565</v>
      </c>
      <c r="F337" s="222" t="s">
        <v>566</v>
      </c>
      <c r="G337" s="223" t="s">
        <v>349</v>
      </c>
      <c r="H337" s="224">
        <v>9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41</v>
      </c>
      <c r="O337" s="92"/>
      <c r="P337" s="230">
        <f>O337*H337</f>
        <v>0</v>
      </c>
      <c r="Q337" s="230">
        <v>0.030759999999999999</v>
      </c>
      <c r="R337" s="230">
        <f>Q337*H337</f>
        <v>0.27683999999999997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151</v>
      </c>
      <c r="AT337" s="232" t="s">
        <v>131</v>
      </c>
      <c r="AU337" s="232" t="s">
        <v>86</v>
      </c>
      <c r="AY337" s="18" t="s">
        <v>128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84</v>
      </c>
      <c r="BK337" s="233">
        <f>ROUND(I337*H337,2)</f>
        <v>0</v>
      </c>
      <c r="BL337" s="18" t="s">
        <v>151</v>
      </c>
      <c r="BM337" s="232" t="s">
        <v>567</v>
      </c>
    </row>
    <row r="338" s="14" customFormat="1">
      <c r="A338" s="14"/>
      <c r="B338" s="245"/>
      <c r="C338" s="246"/>
      <c r="D338" s="236" t="s">
        <v>137</v>
      </c>
      <c r="E338" s="247" t="s">
        <v>1</v>
      </c>
      <c r="F338" s="248" t="s">
        <v>182</v>
      </c>
      <c r="G338" s="246"/>
      <c r="H338" s="249">
        <v>9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137</v>
      </c>
      <c r="AU338" s="255" t="s">
        <v>86</v>
      </c>
      <c r="AV338" s="14" t="s">
        <v>86</v>
      </c>
      <c r="AW338" s="14" t="s">
        <v>32</v>
      </c>
      <c r="AX338" s="14" t="s">
        <v>84</v>
      </c>
      <c r="AY338" s="255" t="s">
        <v>128</v>
      </c>
    </row>
    <row r="339" s="2" customFormat="1" ht="24.15" customHeight="1">
      <c r="A339" s="39"/>
      <c r="B339" s="40"/>
      <c r="C339" s="270" t="s">
        <v>568</v>
      </c>
      <c r="D339" s="270" t="s">
        <v>280</v>
      </c>
      <c r="E339" s="271" t="s">
        <v>569</v>
      </c>
      <c r="F339" s="272" t="s">
        <v>570</v>
      </c>
      <c r="G339" s="273" t="s">
        <v>349</v>
      </c>
      <c r="H339" s="274">
        <v>9</v>
      </c>
      <c r="I339" s="275"/>
      <c r="J339" s="276">
        <f>ROUND(I339*H339,2)</f>
        <v>0</v>
      </c>
      <c r="K339" s="277"/>
      <c r="L339" s="278"/>
      <c r="M339" s="279" t="s">
        <v>1</v>
      </c>
      <c r="N339" s="280" t="s">
        <v>41</v>
      </c>
      <c r="O339" s="92"/>
      <c r="P339" s="230">
        <f>O339*H339</f>
        <v>0</v>
      </c>
      <c r="Q339" s="230">
        <v>0.155</v>
      </c>
      <c r="R339" s="230">
        <f>Q339*H339</f>
        <v>1.395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177</v>
      </c>
      <c r="AT339" s="232" t="s">
        <v>280</v>
      </c>
      <c r="AU339" s="232" t="s">
        <v>86</v>
      </c>
      <c r="AY339" s="18" t="s">
        <v>128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84</v>
      </c>
      <c r="BK339" s="233">
        <f>ROUND(I339*H339,2)</f>
        <v>0</v>
      </c>
      <c r="BL339" s="18" t="s">
        <v>151</v>
      </c>
      <c r="BM339" s="232" t="s">
        <v>571</v>
      </c>
    </row>
    <row r="340" s="14" customFormat="1">
      <c r="A340" s="14"/>
      <c r="B340" s="245"/>
      <c r="C340" s="246"/>
      <c r="D340" s="236" t="s">
        <v>137</v>
      </c>
      <c r="E340" s="247" t="s">
        <v>1</v>
      </c>
      <c r="F340" s="248" t="s">
        <v>182</v>
      </c>
      <c r="G340" s="246"/>
      <c r="H340" s="249">
        <v>9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137</v>
      </c>
      <c r="AU340" s="255" t="s">
        <v>86</v>
      </c>
      <c r="AV340" s="14" t="s">
        <v>86</v>
      </c>
      <c r="AW340" s="14" t="s">
        <v>32</v>
      </c>
      <c r="AX340" s="14" t="s">
        <v>84</v>
      </c>
      <c r="AY340" s="255" t="s">
        <v>128</v>
      </c>
    </row>
    <row r="341" s="2" customFormat="1" ht="24.15" customHeight="1">
      <c r="A341" s="39"/>
      <c r="B341" s="40"/>
      <c r="C341" s="220" t="s">
        <v>572</v>
      </c>
      <c r="D341" s="220" t="s">
        <v>131</v>
      </c>
      <c r="E341" s="221" t="s">
        <v>573</v>
      </c>
      <c r="F341" s="222" t="s">
        <v>574</v>
      </c>
      <c r="G341" s="223" t="s">
        <v>349</v>
      </c>
      <c r="H341" s="224">
        <v>9</v>
      </c>
      <c r="I341" s="225"/>
      <c r="J341" s="226">
        <f>ROUND(I341*H341,2)</f>
        <v>0</v>
      </c>
      <c r="K341" s="227"/>
      <c r="L341" s="45"/>
      <c r="M341" s="228" t="s">
        <v>1</v>
      </c>
      <c r="N341" s="229" t="s">
        <v>41</v>
      </c>
      <c r="O341" s="92"/>
      <c r="P341" s="230">
        <f>O341*H341</f>
        <v>0</v>
      </c>
      <c r="Q341" s="230">
        <v>0.030759999999999999</v>
      </c>
      <c r="R341" s="230">
        <f>Q341*H341</f>
        <v>0.27683999999999997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151</v>
      </c>
      <c r="AT341" s="232" t="s">
        <v>131</v>
      </c>
      <c r="AU341" s="232" t="s">
        <v>86</v>
      </c>
      <c r="AY341" s="18" t="s">
        <v>128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8" t="s">
        <v>84</v>
      </c>
      <c r="BK341" s="233">
        <f>ROUND(I341*H341,2)</f>
        <v>0</v>
      </c>
      <c r="BL341" s="18" t="s">
        <v>151</v>
      </c>
      <c r="BM341" s="232" t="s">
        <v>575</v>
      </c>
    </row>
    <row r="342" s="14" customFormat="1">
      <c r="A342" s="14"/>
      <c r="B342" s="245"/>
      <c r="C342" s="246"/>
      <c r="D342" s="236" t="s">
        <v>137</v>
      </c>
      <c r="E342" s="247" t="s">
        <v>1</v>
      </c>
      <c r="F342" s="248" t="s">
        <v>182</v>
      </c>
      <c r="G342" s="246"/>
      <c r="H342" s="249">
        <v>9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137</v>
      </c>
      <c r="AU342" s="255" t="s">
        <v>86</v>
      </c>
      <c r="AV342" s="14" t="s">
        <v>86</v>
      </c>
      <c r="AW342" s="14" t="s">
        <v>32</v>
      </c>
      <c r="AX342" s="14" t="s">
        <v>84</v>
      </c>
      <c r="AY342" s="255" t="s">
        <v>128</v>
      </c>
    </row>
    <row r="343" s="2" customFormat="1" ht="24.15" customHeight="1">
      <c r="A343" s="39"/>
      <c r="B343" s="40"/>
      <c r="C343" s="270" t="s">
        <v>576</v>
      </c>
      <c r="D343" s="270" t="s">
        <v>280</v>
      </c>
      <c r="E343" s="271" t="s">
        <v>577</v>
      </c>
      <c r="F343" s="272" t="s">
        <v>578</v>
      </c>
      <c r="G343" s="273" t="s">
        <v>349</v>
      </c>
      <c r="H343" s="274">
        <v>9</v>
      </c>
      <c r="I343" s="275"/>
      <c r="J343" s="276">
        <f>ROUND(I343*H343,2)</f>
        <v>0</v>
      </c>
      <c r="K343" s="277"/>
      <c r="L343" s="278"/>
      <c r="M343" s="279" t="s">
        <v>1</v>
      </c>
      <c r="N343" s="280" t="s">
        <v>41</v>
      </c>
      <c r="O343" s="92"/>
      <c r="P343" s="230">
        <f>O343*H343</f>
        <v>0</v>
      </c>
      <c r="Q343" s="230">
        <v>0.17000000000000001</v>
      </c>
      <c r="R343" s="230">
        <f>Q343*H343</f>
        <v>1.53</v>
      </c>
      <c r="S343" s="230">
        <v>0</v>
      </c>
      <c r="T343" s="23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177</v>
      </c>
      <c r="AT343" s="232" t="s">
        <v>280</v>
      </c>
      <c r="AU343" s="232" t="s">
        <v>86</v>
      </c>
      <c r="AY343" s="18" t="s">
        <v>128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84</v>
      </c>
      <c r="BK343" s="233">
        <f>ROUND(I343*H343,2)</f>
        <v>0</v>
      </c>
      <c r="BL343" s="18" t="s">
        <v>151</v>
      </c>
      <c r="BM343" s="232" t="s">
        <v>579</v>
      </c>
    </row>
    <row r="344" s="14" customFormat="1">
      <c r="A344" s="14"/>
      <c r="B344" s="245"/>
      <c r="C344" s="246"/>
      <c r="D344" s="236" t="s">
        <v>137</v>
      </c>
      <c r="E344" s="247" t="s">
        <v>1</v>
      </c>
      <c r="F344" s="248" t="s">
        <v>182</v>
      </c>
      <c r="G344" s="246"/>
      <c r="H344" s="249">
        <v>9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137</v>
      </c>
      <c r="AU344" s="255" t="s">
        <v>86</v>
      </c>
      <c r="AV344" s="14" t="s">
        <v>86</v>
      </c>
      <c r="AW344" s="14" t="s">
        <v>32</v>
      </c>
      <c r="AX344" s="14" t="s">
        <v>84</v>
      </c>
      <c r="AY344" s="255" t="s">
        <v>128</v>
      </c>
    </row>
    <row r="345" s="2" customFormat="1" ht="24.15" customHeight="1">
      <c r="A345" s="39"/>
      <c r="B345" s="40"/>
      <c r="C345" s="220" t="s">
        <v>580</v>
      </c>
      <c r="D345" s="220" t="s">
        <v>131</v>
      </c>
      <c r="E345" s="221" t="s">
        <v>581</v>
      </c>
      <c r="F345" s="222" t="s">
        <v>582</v>
      </c>
      <c r="G345" s="223" t="s">
        <v>349</v>
      </c>
      <c r="H345" s="224">
        <v>9</v>
      </c>
      <c r="I345" s="225"/>
      <c r="J345" s="226">
        <f>ROUND(I345*H345,2)</f>
        <v>0</v>
      </c>
      <c r="K345" s="227"/>
      <c r="L345" s="45"/>
      <c r="M345" s="228" t="s">
        <v>1</v>
      </c>
      <c r="N345" s="229" t="s">
        <v>41</v>
      </c>
      <c r="O345" s="92"/>
      <c r="P345" s="230">
        <f>O345*H345</f>
        <v>0</v>
      </c>
      <c r="Q345" s="230">
        <v>0.21734000000000001</v>
      </c>
      <c r="R345" s="230">
        <f>Q345*H345</f>
        <v>1.9560600000000001</v>
      </c>
      <c r="S345" s="230">
        <v>0</v>
      </c>
      <c r="T345" s="23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151</v>
      </c>
      <c r="AT345" s="232" t="s">
        <v>131</v>
      </c>
      <c r="AU345" s="232" t="s">
        <v>86</v>
      </c>
      <c r="AY345" s="18" t="s">
        <v>128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84</v>
      </c>
      <c r="BK345" s="233">
        <f>ROUND(I345*H345,2)</f>
        <v>0</v>
      </c>
      <c r="BL345" s="18" t="s">
        <v>151</v>
      </c>
      <c r="BM345" s="232" t="s">
        <v>583</v>
      </c>
    </row>
    <row r="346" s="14" customFormat="1">
      <c r="A346" s="14"/>
      <c r="B346" s="245"/>
      <c r="C346" s="246"/>
      <c r="D346" s="236" t="s">
        <v>137</v>
      </c>
      <c r="E346" s="247" t="s">
        <v>1</v>
      </c>
      <c r="F346" s="248" t="s">
        <v>182</v>
      </c>
      <c r="G346" s="246"/>
      <c r="H346" s="249">
        <v>9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137</v>
      </c>
      <c r="AU346" s="255" t="s">
        <v>86</v>
      </c>
      <c r="AV346" s="14" t="s">
        <v>86</v>
      </c>
      <c r="AW346" s="14" t="s">
        <v>32</v>
      </c>
      <c r="AX346" s="14" t="s">
        <v>84</v>
      </c>
      <c r="AY346" s="255" t="s">
        <v>128</v>
      </c>
    </row>
    <row r="347" s="2" customFormat="1" ht="16.5" customHeight="1">
      <c r="A347" s="39"/>
      <c r="B347" s="40"/>
      <c r="C347" s="270" t="s">
        <v>584</v>
      </c>
      <c r="D347" s="270" t="s">
        <v>280</v>
      </c>
      <c r="E347" s="271" t="s">
        <v>585</v>
      </c>
      <c r="F347" s="272" t="s">
        <v>586</v>
      </c>
      <c r="G347" s="273" t="s">
        <v>349</v>
      </c>
      <c r="H347" s="274">
        <v>9</v>
      </c>
      <c r="I347" s="275"/>
      <c r="J347" s="276">
        <f>ROUND(I347*H347,2)</f>
        <v>0</v>
      </c>
      <c r="K347" s="277"/>
      <c r="L347" s="278"/>
      <c r="M347" s="279" t="s">
        <v>1</v>
      </c>
      <c r="N347" s="280" t="s">
        <v>41</v>
      </c>
      <c r="O347" s="92"/>
      <c r="P347" s="230">
        <f>O347*H347</f>
        <v>0</v>
      </c>
      <c r="Q347" s="230">
        <v>0.052400000000000002</v>
      </c>
      <c r="R347" s="230">
        <f>Q347*H347</f>
        <v>0.47160000000000002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177</v>
      </c>
      <c r="AT347" s="232" t="s">
        <v>280</v>
      </c>
      <c r="AU347" s="232" t="s">
        <v>86</v>
      </c>
      <c r="AY347" s="18" t="s">
        <v>128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84</v>
      </c>
      <c r="BK347" s="233">
        <f>ROUND(I347*H347,2)</f>
        <v>0</v>
      </c>
      <c r="BL347" s="18" t="s">
        <v>151</v>
      </c>
      <c r="BM347" s="232" t="s">
        <v>587</v>
      </c>
    </row>
    <row r="348" s="14" customFormat="1">
      <c r="A348" s="14"/>
      <c r="B348" s="245"/>
      <c r="C348" s="246"/>
      <c r="D348" s="236" t="s">
        <v>137</v>
      </c>
      <c r="E348" s="247" t="s">
        <v>1</v>
      </c>
      <c r="F348" s="248" t="s">
        <v>182</v>
      </c>
      <c r="G348" s="246"/>
      <c r="H348" s="249">
        <v>9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137</v>
      </c>
      <c r="AU348" s="255" t="s">
        <v>86</v>
      </c>
      <c r="AV348" s="14" t="s">
        <v>86</v>
      </c>
      <c r="AW348" s="14" t="s">
        <v>32</v>
      </c>
      <c r="AX348" s="14" t="s">
        <v>84</v>
      </c>
      <c r="AY348" s="255" t="s">
        <v>128</v>
      </c>
    </row>
    <row r="349" s="2" customFormat="1" ht="21.75" customHeight="1">
      <c r="A349" s="39"/>
      <c r="B349" s="40"/>
      <c r="C349" s="220" t="s">
        <v>588</v>
      </c>
      <c r="D349" s="220" t="s">
        <v>131</v>
      </c>
      <c r="E349" s="221" t="s">
        <v>589</v>
      </c>
      <c r="F349" s="222" t="s">
        <v>590</v>
      </c>
      <c r="G349" s="223" t="s">
        <v>344</v>
      </c>
      <c r="H349" s="224">
        <v>60</v>
      </c>
      <c r="I349" s="225"/>
      <c r="J349" s="226">
        <f>ROUND(I349*H349,2)</f>
        <v>0</v>
      </c>
      <c r="K349" s="227"/>
      <c r="L349" s="45"/>
      <c r="M349" s="228" t="s">
        <v>1</v>
      </c>
      <c r="N349" s="229" t="s">
        <v>41</v>
      </c>
      <c r="O349" s="92"/>
      <c r="P349" s="230">
        <f>O349*H349</f>
        <v>0</v>
      </c>
      <c r="Q349" s="230">
        <v>0.00012999999999999999</v>
      </c>
      <c r="R349" s="230">
        <f>Q349*H349</f>
        <v>0.0077999999999999996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151</v>
      </c>
      <c r="AT349" s="232" t="s">
        <v>131</v>
      </c>
      <c r="AU349" s="232" t="s">
        <v>86</v>
      </c>
      <c r="AY349" s="18" t="s">
        <v>128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84</v>
      </c>
      <c r="BK349" s="233">
        <f>ROUND(I349*H349,2)</f>
        <v>0</v>
      </c>
      <c r="BL349" s="18" t="s">
        <v>151</v>
      </c>
      <c r="BM349" s="232" t="s">
        <v>591</v>
      </c>
    </row>
    <row r="350" s="14" customFormat="1">
      <c r="A350" s="14"/>
      <c r="B350" s="245"/>
      <c r="C350" s="246"/>
      <c r="D350" s="236" t="s">
        <v>137</v>
      </c>
      <c r="E350" s="247" t="s">
        <v>1</v>
      </c>
      <c r="F350" s="248" t="s">
        <v>313</v>
      </c>
      <c r="G350" s="246"/>
      <c r="H350" s="249">
        <v>60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137</v>
      </c>
      <c r="AU350" s="255" t="s">
        <v>86</v>
      </c>
      <c r="AV350" s="14" t="s">
        <v>86</v>
      </c>
      <c r="AW350" s="14" t="s">
        <v>32</v>
      </c>
      <c r="AX350" s="14" t="s">
        <v>84</v>
      </c>
      <c r="AY350" s="255" t="s">
        <v>128</v>
      </c>
    </row>
    <row r="351" s="12" customFormat="1" ht="22.8" customHeight="1">
      <c r="A351" s="12"/>
      <c r="B351" s="204"/>
      <c r="C351" s="205"/>
      <c r="D351" s="206" t="s">
        <v>75</v>
      </c>
      <c r="E351" s="218" t="s">
        <v>182</v>
      </c>
      <c r="F351" s="218" t="s">
        <v>592</v>
      </c>
      <c r="G351" s="205"/>
      <c r="H351" s="205"/>
      <c r="I351" s="208"/>
      <c r="J351" s="219">
        <f>BK351</f>
        <v>0</v>
      </c>
      <c r="K351" s="205"/>
      <c r="L351" s="210"/>
      <c r="M351" s="211"/>
      <c r="N351" s="212"/>
      <c r="O351" s="212"/>
      <c r="P351" s="213">
        <f>SUM(P352:P402)</f>
        <v>0</v>
      </c>
      <c r="Q351" s="212"/>
      <c r="R351" s="213">
        <f>SUM(R352:R402)</f>
        <v>174.977135</v>
      </c>
      <c r="S351" s="212"/>
      <c r="T351" s="214">
        <f>SUM(T352:T402)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15" t="s">
        <v>84</v>
      </c>
      <c r="AT351" s="216" t="s">
        <v>75</v>
      </c>
      <c r="AU351" s="216" t="s">
        <v>84</v>
      </c>
      <c r="AY351" s="215" t="s">
        <v>128</v>
      </c>
      <c r="BK351" s="217">
        <f>SUM(BK352:BK402)</f>
        <v>0</v>
      </c>
    </row>
    <row r="352" s="2" customFormat="1" ht="24.15" customHeight="1">
      <c r="A352" s="39"/>
      <c r="B352" s="40"/>
      <c r="C352" s="220" t="s">
        <v>593</v>
      </c>
      <c r="D352" s="220" t="s">
        <v>131</v>
      </c>
      <c r="E352" s="221" t="s">
        <v>594</v>
      </c>
      <c r="F352" s="222" t="s">
        <v>595</v>
      </c>
      <c r="G352" s="223" t="s">
        <v>349</v>
      </c>
      <c r="H352" s="224">
        <v>6</v>
      </c>
      <c r="I352" s="225"/>
      <c r="J352" s="226">
        <f>ROUND(I352*H352,2)</f>
        <v>0</v>
      </c>
      <c r="K352" s="227"/>
      <c r="L352" s="45"/>
      <c r="M352" s="228" t="s">
        <v>1</v>
      </c>
      <c r="N352" s="229" t="s">
        <v>41</v>
      </c>
      <c r="O352" s="92"/>
      <c r="P352" s="230">
        <f>O352*H352</f>
        <v>0</v>
      </c>
      <c r="Q352" s="230">
        <v>0.00069999999999999999</v>
      </c>
      <c r="R352" s="230">
        <f>Q352*H352</f>
        <v>0.0041999999999999997</v>
      </c>
      <c r="S352" s="230">
        <v>0</v>
      </c>
      <c r="T352" s="231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2" t="s">
        <v>151</v>
      </c>
      <c r="AT352" s="232" t="s">
        <v>131</v>
      </c>
      <c r="AU352" s="232" t="s">
        <v>86</v>
      </c>
      <c r="AY352" s="18" t="s">
        <v>128</v>
      </c>
      <c r="BE352" s="233">
        <f>IF(N352="základní",J352,0)</f>
        <v>0</v>
      </c>
      <c r="BF352" s="233">
        <f>IF(N352="snížená",J352,0)</f>
        <v>0</v>
      </c>
      <c r="BG352" s="233">
        <f>IF(N352="zákl. přenesená",J352,0)</f>
        <v>0</v>
      </c>
      <c r="BH352" s="233">
        <f>IF(N352="sníž. přenesená",J352,0)</f>
        <v>0</v>
      </c>
      <c r="BI352" s="233">
        <f>IF(N352="nulová",J352,0)</f>
        <v>0</v>
      </c>
      <c r="BJ352" s="18" t="s">
        <v>84</v>
      </c>
      <c r="BK352" s="233">
        <f>ROUND(I352*H352,2)</f>
        <v>0</v>
      </c>
      <c r="BL352" s="18" t="s">
        <v>151</v>
      </c>
      <c r="BM352" s="232" t="s">
        <v>596</v>
      </c>
    </row>
    <row r="353" s="13" customFormat="1">
      <c r="A353" s="13"/>
      <c r="B353" s="234"/>
      <c r="C353" s="235"/>
      <c r="D353" s="236" t="s">
        <v>137</v>
      </c>
      <c r="E353" s="237" t="s">
        <v>1</v>
      </c>
      <c r="F353" s="238" t="s">
        <v>597</v>
      </c>
      <c r="G353" s="235"/>
      <c r="H353" s="237" t="s">
        <v>1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137</v>
      </c>
      <c r="AU353" s="244" t="s">
        <v>86</v>
      </c>
      <c r="AV353" s="13" t="s">
        <v>84</v>
      </c>
      <c r="AW353" s="13" t="s">
        <v>32</v>
      </c>
      <c r="AX353" s="13" t="s">
        <v>76</v>
      </c>
      <c r="AY353" s="244" t="s">
        <v>128</v>
      </c>
    </row>
    <row r="354" s="14" customFormat="1">
      <c r="A354" s="14"/>
      <c r="B354" s="245"/>
      <c r="C354" s="246"/>
      <c r="D354" s="236" t="s">
        <v>137</v>
      </c>
      <c r="E354" s="247" t="s">
        <v>1</v>
      </c>
      <c r="F354" s="248" t="s">
        <v>145</v>
      </c>
      <c r="G354" s="246"/>
      <c r="H354" s="249">
        <v>3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137</v>
      </c>
      <c r="AU354" s="255" t="s">
        <v>86</v>
      </c>
      <c r="AV354" s="14" t="s">
        <v>86</v>
      </c>
      <c r="AW354" s="14" t="s">
        <v>32</v>
      </c>
      <c r="AX354" s="14" t="s">
        <v>76</v>
      </c>
      <c r="AY354" s="255" t="s">
        <v>128</v>
      </c>
    </row>
    <row r="355" s="13" customFormat="1">
      <c r="A355" s="13"/>
      <c r="B355" s="234"/>
      <c r="C355" s="235"/>
      <c r="D355" s="236" t="s">
        <v>137</v>
      </c>
      <c r="E355" s="237" t="s">
        <v>1</v>
      </c>
      <c r="F355" s="238" t="s">
        <v>598</v>
      </c>
      <c r="G355" s="235"/>
      <c r="H355" s="237" t="s">
        <v>1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137</v>
      </c>
      <c r="AU355" s="244" t="s">
        <v>86</v>
      </c>
      <c r="AV355" s="13" t="s">
        <v>84</v>
      </c>
      <c r="AW355" s="13" t="s">
        <v>32</v>
      </c>
      <c r="AX355" s="13" t="s">
        <v>76</v>
      </c>
      <c r="AY355" s="244" t="s">
        <v>128</v>
      </c>
    </row>
    <row r="356" s="14" customFormat="1">
      <c r="A356" s="14"/>
      <c r="B356" s="245"/>
      <c r="C356" s="246"/>
      <c r="D356" s="236" t="s">
        <v>137</v>
      </c>
      <c r="E356" s="247" t="s">
        <v>1</v>
      </c>
      <c r="F356" s="248" t="s">
        <v>145</v>
      </c>
      <c r="G356" s="246"/>
      <c r="H356" s="249">
        <v>3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137</v>
      </c>
      <c r="AU356" s="255" t="s">
        <v>86</v>
      </c>
      <c r="AV356" s="14" t="s">
        <v>86</v>
      </c>
      <c r="AW356" s="14" t="s">
        <v>32</v>
      </c>
      <c r="AX356" s="14" t="s">
        <v>76</v>
      </c>
      <c r="AY356" s="255" t="s">
        <v>128</v>
      </c>
    </row>
    <row r="357" s="15" customFormat="1">
      <c r="A357" s="15"/>
      <c r="B357" s="259"/>
      <c r="C357" s="260"/>
      <c r="D357" s="236" t="s">
        <v>137</v>
      </c>
      <c r="E357" s="261" t="s">
        <v>1</v>
      </c>
      <c r="F357" s="262" t="s">
        <v>244</v>
      </c>
      <c r="G357" s="260"/>
      <c r="H357" s="263">
        <v>6</v>
      </c>
      <c r="I357" s="264"/>
      <c r="J357" s="260"/>
      <c r="K357" s="260"/>
      <c r="L357" s="265"/>
      <c r="M357" s="266"/>
      <c r="N357" s="267"/>
      <c r="O357" s="267"/>
      <c r="P357" s="267"/>
      <c r="Q357" s="267"/>
      <c r="R357" s="267"/>
      <c r="S357" s="267"/>
      <c r="T357" s="268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9" t="s">
        <v>137</v>
      </c>
      <c r="AU357" s="269" t="s">
        <v>86</v>
      </c>
      <c r="AV357" s="15" t="s">
        <v>151</v>
      </c>
      <c r="AW357" s="15" t="s">
        <v>32</v>
      </c>
      <c r="AX357" s="15" t="s">
        <v>84</v>
      </c>
      <c r="AY357" s="269" t="s">
        <v>128</v>
      </c>
    </row>
    <row r="358" s="2" customFormat="1" ht="24.15" customHeight="1">
      <c r="A358" s="39"/>
      <c r="B358" s="40"/>
      <c r="C358" s="270" t="s">
        <v>599</v>
      </c>
      <c r="D358" s="270" t="s">
        <v>280</v>
      </c>
      <c r="E358" s="271" t="s">
        <v>600</v>
      </c>
      <c r="F358" s="272" t="s">
        <v>601</v>
      </c>
      <c r="G358" s="273" t="s">
        <v>349</v>
      </c>
      <c r="H358" s="274">
        <v>3</v>
      </c>
      <c r="I358" s="275"/>
      <c r="J358" s="276">
        <f>ROUND(I358*H358,2)</f>
        <v>0</v>
      </c>
      <c r="K358" s="277"/>
      <c r="L358" s="278"/>
      <c r="M358" s="279" t="s">
        <v>1</v>
      </c>
      <c r="N358" s="280" t="s">
        <v>41</v>
      </c>
      <c r="O358" s="92"/>
      <c r="P358" s="230">
        <f>O358*H358</f>
        <v>0</v>
      </c>
      <c r="Q358" s="230">
        <v>0.0035000000000000001</v>
      </c>
      <c r="R358" s="230">
        <f>Q358*H358</f>
        <v>0.010500000000000001</v>
      </c>
      <c r="S358" s="230">
        <v>0</v>
      </c>
      <c r="T358" s="23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2" t="s">
        <v>177</v>
      </c>
      <c r="AT358" s="232" t="s">
        <v>280</v>
      </c>
      <c r="AU358" s="232" t="s">
        <v>86</v>
      </c>
      <c r="AY358" s="18" t="s">
        <v>128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8" t="s">
        <v>84</v>
      </c>
      <c r="BK358" s="233">
        <f>ROUND(I358*H358,2)</f>
        <v>0</v>
      </c>
      <c r="BL358" s="18" t="s">
        <v>151</v>
      </c>
      <c r="BM358" s="232" t="s">
        <v>602</v>
      </c>
    </row>
    <row r="359" s="13" customFormat="1">
      <c r="A359" s="13"/>
      <c r="B359" s="234"/>
      <c r="C359" s="235"/>
      <c r="D359" s="236" t="s">
        <v>137</v>
      </c>
      <c r="E359" s="237" t="s">
        <v>1</v>
      </c>
      <c r="F359" s="238" t="s">
        <v>603</v>
      </c>
      <c r="G359" s="235"/>
      <c r="H359" s="237" t="s">
        <v>1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137</v>
      </c>
      <c r="AU359" s="244" t="s">
        <v>86</v>
      </c>
      <c r="AV359" s="13" t="s">
        <v>84</v>
      </c>
      <c r="AW359" s="13" t="s">
        <v>32</v>
      </c>
      <c r="AX359" s="13" t="s">
        <v>76</v>
      </c>
      <c r="AY359" s="244" t="s">
        <v>128</v>
      </c>
    </row>
    <row r="360" s="14" customFormat="1">
      <c r="A360" s="14"/>
      <c r="B360" s="245"/>
      <c r="C360" s="246"/>
      <c r="D360" s="236" t="s">
        <v>137</v>
      </c>
      <c r="E360" s="247" t="s">
        <v>1</v>
      </c>
      <c r="F360" s="248" t="s">
        <v>145</v>
      </c>
      <c r="G360" s="246"/>
      <c r="H360" s="249">
        <v>3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5" t="s">
        <v>137</v>
      </c>
      <c r="AU360" s="255" t="s">
        <v>86</v>
      </c>
      <c r="AV360" s="14" t="s">
        <v>86</v>
      </c>
      <c r="AW360" s="14" t="s">
        <v>32</v>
      </c>
      <c r="AX360" s="14" t="s">
        <v>84</v>
      </c>
      <c r="AY360" s="255" t="s">
        <v>128</v>
      </c>
    </row>
    <row r="361" s="2" customFormat="1" ht="24.15" customHeight="1">
      <c r="A361" s="39"/>
      <c r="B361" s="40"/>
      <c r="C361" s="220" t="s">
        <v>604</v>
      </c>
      <c r="D361" s="220" t="s">
        <v>131</v>
      </c>
      <c r="E361" s="221" t="s">
        <v>605</v>
      </c>
      <c r="F361" s="222" t="s">
        <v>606</v>
      </c>
      <c r="G361" s="223" t="s">
        <v>349</v>
      </c>
      <c r="H361" s="224">
        <v>5</v>
      </c>
      <c r="I361" s="225"/>
      <c r="J361" s="226">
        <f>ROUND(I361*H361,2)</f>
        <v>0</v>
      </c>
      <c r="K361" s="227"/>
      <c r="L361" s="45"/>
      <c r="M361" s="228" t="s">
        <v>1</v>
      </c>
      <c r="N361" s="229" t="s">
        <v>41</v>
      </c>
      <c r="O361" s="92"/>
      <c r="P361" s="230">
        <f>O361*H361</f>
        <v>0</v>
      </c>
      <c r="Q361" s="230">
        <v>0.10940999999999999</v>
      </c>
      <c r="R361" s="230">
        <f>Q361*H361</f>
        <v>0.54704999999999993</v>
      </c>
      <c r="S361" s="230">
        <v>0</v>
      </c>
      <c r="T361" s="231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2" t="s">
        <v>151</v>
      </c>
      <c r="AT361" s="232" t="s">
        <v>131</v>
      </c>
      <c r="AU361" s="232" t="s">
        <v>86</v>
      </c>
      <c r="AY361" s="18" t="s">
        <v>128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8" t="s">
        <v>84</v>
      </c>
      <c r="BK361" s="233">
        <f>ROUND(I361*H361,2)</f>
        <v>0</v>
      </c>
      <c r="BL361" s="18" t="s">
        <v>151</v>
      </c>
      <c r="BM361" s="232" t="s">
        <v>607</v>
      </c>
    </row>
    <row r="362" s="13" customFormat="1">
      <c r="A362" s="13"/>
      <c r="B362" s="234"/>
      <c r="C362" s="235"/>
      <c r="D362" s="236" t="s">
        <v>137</v>
      </c>
      <c r="E362" s="237" t="s">
        <v>1</v>
      </c>
      <c r="F362" s="238" t="s">
        <v>608</v>
      </c>
      <c r="G362" s="235"/>
      <c r="H362" s="237" t="s">
        <v>1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137</v>
      </c>
      <c r="AU362" s="244" t="s">
        <v>86</v>
      </c>
      <c r="AV362" s="13" t="s">
        <v>84</v>
      </c>
      <c r="AW362" s="13" t="s">
        <v>32</v>
      </c>
      <c r="AX362" s="13" t="s">
        <v>76</v>
      </c>
      <c r="AY362" s="244" t="s">
        <v>128</v>
      </c>
    </row>
    <row r="363" s="14" customFormat="1">
      <c r="A363" s="14"/>
      <c r="B363" s="245"/>
      <c r="C363" s="246"/>
      <c r="D363" s="236" t="s">
        <v>137</v>
      </c>
      <c r="E363" s="247" t="s">
        <v>1</v>
      </c>
      <c r="F363" s="248" t="s">
        <v>86</v>
      </c>
      <c r="G363" s="246"/>
      <c r="H363" s="249">
        <v>2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137</v>
      </c>
      <c r="AU363" s="255" t="s">
        <v>86</v>
      </c>
      <c r="AV363" s="14" t="s">
        <v>86</v>
      </c>
      <c r="AW363" s="14" t="s">
        <v>32</v>
      </c>
      <c r="AX363" s="14" t="s">
        <v>76</v>
      </c>
      <c r="AY363" s="255" t="s">
        <v>128</v>
      </c>
    </row>
    <row r="364" s="13" customFormat="1">
      <c r="A364" s="13"/>
      <c r="B364" s="234"/>
      <c r="C364" s="235"/>
      <c r="D364" s="236" t="s">
        <v>137</v>
      </c>
      <c r="E364" s="237" t="s">
        <v>1</v>
      </c>
      <c r="F364" s="238" t="s">
        <v>609</v>
      </c>
      <c r="G364" s="235"/>
      <c r="H364" s="237" t="s">
        <v>1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137</v>
      </c>
      <c r="AU364" s="244" t="s">
        <v>86</v>
      </c>
      <c r="AV364" s="13" t="s">
        <v>84</v>
      </c>
      <c r="AW364" s="13" t="s">
        <v>32</v>
      </c>
      <c r="AX364" s="13" t="s">
        <v>76</v>
      </c>
      <c r="AY364" s="244" t="s">
        <v>128</v>
      </c>
    </row>
    <row r="365" s="14" customFormat="1">
      <c r="A365" s="14"/>
      <c r="B365" s="245"/>
      <c r="C365" s="246"/>
      <c r="D365" s="236" t="s">
        <v>137</v>
      </c>
      <c r="E365" s="247" t="s">
        <v>1</v>
      </c>
      <c r="F365" s="248" t="s">
        <v>145</v>
      </c>
      <c r="G365" s="246"/>
      <c r="H365" s="249">
        <v>3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137</v>
      </c>
      <c r="AU365" s="255" t="s">
        <v>86</v>
      </c>
      <c r="AV365" s="14" t="s">
        <v>86</v>
      </c>
      <c r="AW365" s="14" t="s">
        <v>32</v>
      </c>
      <c r="AX365" s="14" t="s">
        <v>76</v>
      </c>
      <c r="AY365" s="255" t="s">
        <v>128</v>
      </c>
    </row>
    <row r="366" s="15" customFormat="1">
      <c r="A366" s="15"/>
      <c r="B366" s="259"/>
      <c r="C366" s="260"/>
      <c r="D366" s="236" t="s">
        <v>137</v>
      </c>
      <c r="E366" s="261" t="s">
        <v>1</v>
      </c>
      <c r="F366" s="262" t="s">
        <v>244</v>
      </c>
      <c r="G366" s="260"/>
      <c r="H366" s="263">
        <v>5</v>
      </c>
      <c r="I366" s="264"/>
      <c r="J366" s="260"/>
      <c r="K366" s="260"/>
      <c r="L366" s="265"/>
      <c r="M366" s="266"/>
      <c r="N366" s="267"/>
      <c r="O366" s="267"/>
      <c r="P366" s="267"/>
      <c r="Q366" s="267"/>
      <c r="R366" s="267"/>
      <c r="S366" s="267"/>
      <c r="T366" s="268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9" t="s">
        <v>137</v>
      </c>
      <c r="AU366" s="269" t="s">
        <v>86</v>
      </c>
      <c r="AV366" s="15" t="s">
        <v>151</v>
      </c>
      <c r="AW366" s="15" t="s">
        <v>32</v>
      </c>
      <c r="AX366" s="15" t="s">
        <v>84</v>
      </c>
      <c r="AY366" s="269" t="s">
        <v>128</v>
      </c>
    </row>
    <row r="367" s="2" customFormat="1" ht="21.75" customHeight="1">
      <c r="A367" s="39"/>
      <c r="B367" s="40"/>
      <c r="C367" s="270" t="s">
        <v>610</v>
      </c>
      <c r="D367" s="270" t="s">
        <v>280</v>
      </c>
      <c r="E367" s="271" t="s">
        <v>611</v>
      </c>
      <c r="F367" s="272" t="s">
        <v>612</v>
      </c>
      <c r="G367" s="273" t="s">
        <v>349</v>
      </c>
      <c r="H367" s="274">
        <v>3</v>
      </c>
      <c r="I367" s="275"/>
      <c r="J367" s="276">
        <f>ROUND(I367*H367,2)</f>
        <v>0</v>
      </c>
      <c r="K367" s="277"/>
      <c r="L367" s="278"/>
      <c r="M367" s="279" t="s">
        <v>1</v>
      </c>
      <c r="N367" s="280" t="s">
        <v>41</v>
      </c>
      <c r="O367" s="92"/>
      <c r="P367" s="230">
        <f>O367*H367</f>
        <v>0</v>
      </c>
      <c r="Q367" s="230">
        <v>0.0061000000000000004</v>
      </c>
      <c r="R367" s="230">
        <f>Q367*H367</f>
        <v>0.0183</v>
      </c>
      <c r="S367" s="230">
        <v>0</v>
      </c>
      <c r="T367" s="23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177</v>
      </c>
      <c r="AT367" s="232" t="s">
        <v>280</v>
      </c>
      <c r="AU367" s="232" t="s">
        <v>86</v>
      </c>
      <c r="AY367" s="18" t="s">
        <v>128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84</v>
      </c>
      <c r="BK367" s="233">
        <f>ROUND(I367*H367,2)</f>
        <v>0</v>
      </c>
      <c r="BL367" s="18" t="s">
        <v>151</v>
      </c>
      <c r="BM367" s="232" t="s">
        <v>613</v>
      </c>
    </row>
    <row r="368" s="14" customFormat="1">
      <c r="A368" s="14"/>
      <c r="B368" s="245"/>
      <c r="C368" s="246"/>
      <c r="D368" s="236" t="s">
        <v>137</v>
      </c>
      <c r="E368" s="247" t="s">
        <v>1</v>
      </c>
      <c r="F368" s="248" t="s">
        <v>145</v>
      </c>
      <c r="G368" s="246"/>
      <c r="H368" s="249">
        <v>3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137</v>
      </c>
      <c r="AU368" s="255" t="s">
        <v>86</v>
      </c>
      <c r="AV368" s="14" t="s">
        <v>86</v>
      </c>
      <c r="AW368" s="14" t="s">
        <v>32</v>
      </c>
      <c r="AX368" s="14" t="s">
        <v>84</v>
      </c>
      <c r="AY368" s="255" t="s">
        <v>128</v>
      </c>
    </row>
    <row r="369" s="2" customFormat="1" ht="16.5" customHeight="1">
      <c r="A369" s="39"/>
      <c r="B369" s="40"/>
      <c r="C369" s="270" t="s">
        <v>614</v>
      </c>
      <c r="D369" s="270" t="s">
        <v>280</v>
      </c>
      <c r="E369" s="271" t="s">
        <v>615</v>
      </c>
      <c r="F369" s="272" t="s">
        <v>616</v>
      </c>
      <c r="G369" s="273" t="s">
        <v>349</v>
      </c>
      <c r="H369" s="274">
        <v>3</v>
      </c>
      <c r="I369" s="275"/>
      <c r="J369" s="276">
        <f>ROUND(I369*H369,2)</f>
        <v>0</v>
      </c>
      <c r="K369" s="277"/>
      <c r="L369" s="278"/>
      <c r="M369" s="279" t="s">
        <v>1</v>
      </c>
      <c r="N369" s="280" t="s">
        <v>41</v>
      </c>
      <c r="O369" s="92"/>
      <c r="P369" s="230">
        <f>O369*H369</f>
        <v>0</v>
      </c>
      <c r="Q369" s="230">
        <v>0.0030000000000000001</v>
      </c>
      <c r="R369" s="230">
        <f>Q369*H369</f>
        <v>0.0090000000000000011</v>
      </c>
      <c r="S369" s="230">
        <v>0</v>
      </c>
      <c r="T369" s="23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177</v>
      </c>
      <c r="AT369" s="232" t="s">
        <v>280</v>
      </c>
      <c r="AU369" s="232" t="s">
        <v>86</v>
      </c>
      <c r="AY369" s="18" t="s">
        <v>128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84</v>
      </c>
      <c r="BK369" s="233">
        <f>ROUND(I369*H369,2)</f>
        <v>0</v>
      </c>
      <c r="BL369" s="18" t="s">
        <v>151</v>
      </c>
      <c r="BM369" s="232" t="s">
        <v>617</v>
      </c>
    </row>
    <row r="370" s="14" customFormat="1">
      <c r="A370" s="14"/>
      <c r="B370" s="245"/>
      <c r="C370" s="246"/>
      <c r="D370" s="236" t="s">
        <v>137</v>
      </c>
      <c r="E370" s="247" t="s">
        <v>1</v>
      </c>
      <c r="F370" s="248" t="s">
        <v>145</v>
      </c>
      <c r="G370" s="246"/>
      <c r="H370" s="249">
        <v>3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137</v>
      </c>
      <c r="AU370" s="255" t="s">
        <v>86</v>
      </c>
      <c r="AV370" s="14" t="s">
        <v>86</v>
      </c>
      <c r="AW370" s="14" t="s">
        <v>32</v>
      </c>
      <c r="AX370" s="14" t="s">
        <v>84</v>
      </c>
      <c r="AY370" s="255" t="s">
        <v>128</v>
      </c>
    </row>
    <row r="371" s="2" customFormat="1" ht="21.75" customHeight="1">
      <c r="A371" s="39"/>
      <c r="B371" s="40"/>
      <c r="C371" s="270" t="s">
        <v>618</v>
      </c>
      <c r="D371" s="270" t="s">
        <v>280</v>
      </c>
      <c r="E371" s="271" t="s">
        <v>619</v>
      </c>
      <c r="F371" s="272" t="s">
        <v>620</v>
      </c>
      <c r="G371" s="273" t="s">
        <v>349</v>
      </c>
      <c r="H371" s="274">
        <v>3</v>
      </c>
      <c r="I371" s="275"/>
      <c r="J371" s="276">
        <f>ROUND(I371*H371,2)</f>
        <v>0</v>
      </c>
      <c r="K371" s="277"/>
      <c r="L371" s="278"/>
      <c r="M371" s="279" t="s">
        <v>1</v>
      </c>
      <c r="N371" s="280" t="s">
        <v>41</v>
      </c>
      <c r="O371" s="92"/>
      <c r="P371" s="230">
        <f>O371*H371</f>
        <v>0</v>
      </c>
      <c r="Q371" s="230">
        <v>0.00035</v>
      </c>
      <c r="R371" s="230">
        <f>Q371*H371</f>
        <v>0.0010499999999999999</v>
      </c>
      <c r="S371" s="230">
        <v>0</v>
      </c>
      <c r="T371" s="23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2" t="s">
        <v>177</v>
      </c>
      <c r="AT371" s="232" t="s">
        <v>280</v>
      </c>
      <c r="AU371" s="232" t="s">
        <v>86</v>
      </c>
      <c r="AY371" s="18" t="s">
        <v>128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8" t="s">
        <v>84</v>
      </c>
      <c r="BK371" s="233">
        <f>ROUND(I371*H371,2)</f>
        <v>0</v>
      </c>
      <c r="BL371" s="18" t="s">
        <v>151</v>
      </c>
      <c r="BM371" s="232" t="s">
        <v>621</v>
      </c>
    </row>
    <row r="372" s="14" customFormat="1">
      <c r="A372" s="14"/>
      <c r="B372" s="245"/>
      <c r="C372" s="246"/>
      <c r="D372" s="236" t="s">
        <v>137</v>
      </c>
      <c r="E372" s="247" t="s">
        <v>1</v>
      </c>
      <c r="F372" s="248" t="s">
        <v>145</v>
      </c>
      <c r="G372" s="246"/>
      <c r="H372" s="249">
        <v>3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5" t="s">
        <v>137</v>
      </c>
      <c r="AU372" s="255" t="s">
        <v>86</v>
      </c>
      <c r="AV372" s="14" t="s">
        <v>86</v>
      </c>
      <c r="AW372" s="14" t="s">
        <v>32</v>
      </c>
      <c r="AX372" s="14" t="s">
        <v>84</v>
      </c>
      <c r="AY372" s="255" t="s">
        <v>128</v>
      </c>
    </row>
    <row r="373" s="2" customFormat="1" ht="16.5" customHeight="1">
      <c r="A373" s="39"/>
      <c r="B373" s="40"/>
      <c r="C373" s="270" t="s">
        <v>481</v>
      </c>
      <c r="D373" s="270" t="s">
        <v>280</v>
      </c>
      <c r="E373" s="271" t="s">
        <v>622</v>
      </c>
      <c r="F373" s="272" t="s">
        <v>623</v>
      </c>
      <c r="G373" s="273" t="s">
        <v>349</v>
      </c>
      <c r="H373" s="274">
        <v>3</v>
      </c>
      <c r="I373" s="275"/>
      <c r="J373" s="276">
        <f>ROUND(I373*H373,2)</f>
        <v>0</v>
      </c>
      <c r="K373" s="277"/>
      <c r="L373" s="278"/>
      <c r="M373" s="279" t="s">
        <v>1</v>
      </c>
      <c r="N373" s="280" t="s">
        <v>41</v>
      </c>
      <c r="O373" s="92"/>
      <c r="P373" s="230">
        <f>O373*H373</f>
        <v>0</v>
      </c>
      <c r="Q373" s="230">
        <v>0.00010000000000000001</v>
      </c>
      <c r="R373" s="230">
        <f>Q373*H373</f>
        <v>0.00030000000000000003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177</v>
      </c>
      <c r="AT373" s="232" t="s">
        <v>280</v>
      </c>
      <c r="AU373" s="232" t="s">
        <v>86</v>
      </c>
      <c r="AY373" s="18" t="s">
        <v>128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84</v>
      </c>
      <c r="BK373" s="233">
        <f>ROUND(I373*H373,2)</f>
        <v>0</v>
      </c>
      <c r="BL373" s="18" t="s">
        <v>151</v>
      </c>
      <c r="BM373" s="232" t="s">
        <v>624</v>
      </c>
    </row>
    <row r="374" s="14" customFormat="1">
      <c r="A374" s="14"/>
      <c r="B374" s="245"/>
      <c r="C374" s="246"/>
      <c r="D374" s="236" t="s">
        <v>137</v>
      </c>
      <c r="E374" s="247" t="s">
        <v>1</v>
      </c>
      <c r="F374" s="248" t="s">
        <v>145</v>
      </c>
      <c r="G374" s="246"/>
      <c r="H374" s="249">
        <v>3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137</v>
      </c>
      <c r="AU374" s="255" t="s">
        <v>86</v>
      </c>
      <c r="AV374" s="14" t="s">
        <v>86</v>
      </c>
      <c r="AW374" s="14" t="s">
        <v>32</v>
      </c>
      <c r="AX374" s="14" t="s">
        <v>84</v>
      </c>
      <c r="AY374" s="255" t="s">
        <v>128</v>
      </c>
    </row>
    <row r="375" s="2" customFormat="1" ht="33" customHeight="1">
      <c r="A375" s="39"/>
      <c r="B375" s="40"/>
      <c r="C375" s="220" t="s">
        <v>625</v>
      </c>
      <c r="D375" s="220" t="s">
        <v>131</v>
      </c>
      <c r="E375" s="221" t="s">
        <v>626</v>
      </c>
      <c r="F375" s="222" t="s">
        <v>627</v>
      </c>
      <c r="G375" s="223" t="s">
        <v>344</v>
      </c>
      <c r="H375" s="224">
        <v>55</v>
      </c>
      <c r="I375" s="225"/>
      <c r="J375" s="226">
        <f>ROUND(I375*H375,2)</f>
        <v>0</v>
      </c>
      <c r="K375" s="227"/>
      <c r="L375" s="45"/>
      <c r="M375" s="228" t="s">
        <v>1</v>
      </c>
      <c r="N375" s="229" t="s">
        <v>41</v>
      </c>
      <c r="O375" s="92"/>
      <c r="P375" s="230">
        <f>O375*H375</f>
        <v>0</v>
      </c>
      <c r="Q375" s="230">
        <v>0.00011</v>
      </c>
      <c r="R375" s="230">
        <f>Q375*H375</f>
        <v>0.0060499999999999998</v>
      </c>
      <c r="S375" s="230">
        <v>0</v>
      </c>
      <c r="T375" s="23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2" t="s">
        <v>151</v>
      </c>
      <c r="AT375" s="232" t="s">
        <v>131</v>
      </c>
      <c r="AU375" s="232" t="s">
        <v>86</v>
      </c>
      <c r="AY375" s="18" t="s">
        <v>128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8" t="s">
        <v>84</v>
      </c>
      <c r="BK375" s="233">
        <f>ROUND(I375*H375,2)</f>
        <v>0</v>
      </c>
      <c r="BL375" s="18" t="s">
        <v>151</v>
      </c>
      <c r="BM375" s="232" t="s">
        <v>628</v>
      </c>
    </row>
    <row r="376" s="13" customFormat="1">
      <c r="A376" s="13"/>
      <c r="B376" s="234"/>
      <c r="C376" s="235"/>
      <c r="D376" s="236" t="s">
        <v>137</v>
      </c>
      <c r="E376" s="237" t="s">
        <v>1</v>
      </c>
      <c r="F376" s="238" t="s">
        <v>629</v>
      </c>
      <c r="G376" s="235"/>
      <c r="H376" s="237" t="s">
        <v>1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137</v>
      </c>
      <c r="AU376" s="244" t="s">
        <v>86</v>
      </c>
      <c r="AV376" s="13" t="s">
        <v>84</v>
      </c>
      <c r="AW376" s="13" t="s">
        <v>32</v>
      </c>
      <c r="AX376" s="13" t="s">
        <v>76</v>
      </c>
      <c r="AY376" s="244" t="s">
        <v>128</v>
      </c>
    </row>
    <row r="377" s="14" customFormat="1">
      <c r="A377" s="14"/>
      <c r="B377" s="245"/>
      <c r="C377" s="246"/>
      <c r="D377" s="236" t="s">
        <v>137</v>
      </c>
      <c r="E377" s="247" t="s">
        <v>1</v>
      </c>
      <c r="F377" s="248" t="s">
        <v>630</v>
      </c>
      <c r="G377" s="246"/>
      <c r="H377" s="249">
        <v>55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137</v>
      </c>
      <c r="AU377" s="255" t="s">
        <v>86</v>
      </c>
      <c r="AV377" s="14" t="s">
        <v>86</v>
      </c>
      <c r="AW377" s="14" t="s">
        <v>32</v>
      </c>
      <c r="AX377" s="14" t="s">
        <v>84</v>
      </c>
      <c r="AY377" s="255" t="s">
        <v>128</v>
      </c>
    </row>
    <row r="378" s="2" customFormat="1" ht="33" customHeight="1">
      <c r="A378" s="39"/>
      <c r="B378" s="40"/>
      <c r="C378" s="220" t="s">
        <v>631</v>
      </c>
      <c r="D378" s="220" t="s">
        <v>131</v>
      </c>
      <c r="E378" s="221" t="s">
        <v>632</v>
      </c>
      <c r="F378" s="222" t="s">
        <v>633</v>
      </c>
      <c r="G378" s="223" t="s">
        <v>344</v>
      </c>
      <c r="H378" s="224">
        <v>55</v>
      </c>
      <c r="I378" s="225"/>
      <c r="J378" s="226">
        <f>ROUND(I378*H378,2)</f>
        <v>0</v>
      </c>
      <c r="K378" s="227"/>
      <c r="L378" s="45"/>
      <c r="M378" s="228" t="s">
        <v>1</v>
      </c>
      <c r="N378" s="229" t="s">
        <v>41</v>
      </c>
      <c r="O378" s="92"/>
      <c r="P378" s="230">
        <f>O378*H378</f>
        <v>0</v>
      </c>
      <c r="Q378" s="230">
        <v>0.00033</v>
      </c>
      <c r="R378" s="230">
        <f>Q378*H378</f>
        <v>0.018149999999999999</v>
      </c>
      <c r="S378" s="230">
        <v>0</v>
      </c>
      <c r="T378" s="23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2" t="s">
        <v>151</v>
      </c>
      <c r="AT378" s="232" t="s">
        <v>131</v>
      </c>
      <c r="AU378" s="232" t="s">
        <v>86</v>
      </c>
      <c r="AY378" s="18" t="s">
        <v>128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8" t="s">
        <v>84</v>
      </c>
      <c r="BK378" s="233">
        <f>ROUND(I378*H378,2)</f>
        <v>0</v>
      </c>
      <c r="BL378" s="18" t="s">
        <v>151</v>
      </c>
      <c r="BM378" s="232" t="s">
        <v>634</v>
      </c>
    </row>
    <row r="379" s="14" customFormat="1">
      <c r="A379" s="14"/>
      <c r="B379" s="245"/>
      <c r="C379" s="246"/>
      <c r="D379" s="236" t="s">
        <v>137</v>
      </c>
      <c r="E379" s="247" t="s">
        <v>1</v>
      </c>
      <c r="F379" s="248" t="s">
        <v>528</v>
      </c>
      <c r="G379" s="246"/>
      <c r="H379" s="249">
        <v>55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137</v>
      </c>
      <c r="AU379" s="255" t="s">
        <v>86</v>
      </c>
      <c r="AV379" s="14" t="s">
        <v>86</v>
      </c>
      <c r="AW379" s="14" t="s">
        <v>32</v>
      </c>
      <c r="AX379" s="14" t="s">
        <v>84</v>
      </c>
      <c r="AY379" s="255" t="s">
        <v>128</v>
      </c>
    </row>
    <row r="380" s="2" customFormat="1" ht="24.15" customHeight="1">
      <c r="A380" s="39"/>
      <c r="B380" s="40"/>
      <c r="C380" s="220" t="s">
        <v>635</v>
      </c>
      <c r="D380" s="220" t="s">
        <v>131</v>
      </c>
      <c r="E380" s="221" t="s">
        <v>636</v>
      </c>
      <c r="F380" s="222" t="s">
        <v>637</v>
      </c>
      <c r="G380" s="223" t="s">
        <v>349</v>
      </c>
      <c r="H380" s="224">
        <v>4</v>
      </c>
      <c r="I380" s="225"/>
      <c r="J380" s="226">
        <f>ROUND(I380*H380,2)</f>
        <v>0</v>
      </c>
      <c r="K380" s="227"/>
      <c r="L380" s="45"/>
      <c r="M380" s="228" t="s">
        <v>1</v>
      </c>
      <c r="N380" s="229" t="s">
        <v>41</v>
      </c>
      <c r="O380" s="92"/>
      <c r="P380" s="230">
        <f>O380*H380</f>
        <v>0</v>
      </c>
      <c r="Q380" s="230">
        <v>0.00054000000000000001</v>
      </c>
      <c r="R380" s="230">
        <f>Q380*H380</f>
        <v>0.00216</v>
      </c>
      <c r="S380" s="230">
        <v>0</v>
      </c>
      <c r="T380" s="23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2" t="s">
        <v>151</v>
      </c>
      <c r="AT380" s="232" t="s">
        <v>131</v>
      </c>
      <c r="AU380" s="232" t="s">
        <v>86</v>
      </c>
      <c r="AY380" s="18" t="s">
        <v>128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8" t="s">
        <v>84</v>
      </c>
      <c r="BK380" s="233">
        <f>ROUND(I380*H380,2)</f>
        <v>0</v>
      </c>
      <c r="BL380" s="18" t="s">
        <v>151</v>
      </c>
      <c r="BM380" s="232" t="s">
        <v>638</v>
      </c>
    </row>
    <row r="381" s="13" customFormat="1">
      <c r="A381" s="13"/>
      <c r="B381" s="234"/>
      <c r="C381" s="235"/>
      <c r="D381" s="236" t="s">
        <v>137</v>
      </c>
      <c r="E381" s="237" t="s">
        <v>1</v>
      </c>
      <c r="F381" s="238" t="s">
        <v>639</v>
      </c>
      <c r="G381" s="235"/>
      <c r="H381" s="237" t="s">
        <v>1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137</v>
      </c>
      <c r="AU381" s="244" t="s">
        <v>86</v>
      </c>
      <c r="AV381" s="13" t="s">
        <v>84</v>
      </c>
      <c r="AW381" s="13" t="s">
        <v>32</v>
      </c>
      <c r="AX381" s="13" t="s">
        <v>76</v>
      </c>
      <c r="AY381" s="244" t="s">
        <v>128</v>
      </c>
    </row>
    <row r="382" s="14" customFormat="1">
      <c r="A382" s="14"/>
      <c r="B382" s="245"/>
      <c r="C382" s="246"/>
      <c r="D382" s="236" t="s">
        <v>137</v>
      </c>
      <c r="E382" s="247" t="s">
        <v>1</v>
      </c>
      <c r="F382" s="248" t="s">
        <v>151</v>
      </c>
      <c r="G382" s="246"/>
      <c r="H382" s="249">
        <v>4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137</v>
      </c>
      <c r="AU382" s="255" t="s">
        <v>86</v>
      </c>
      <c r="AV382" s="14" t="s">
        <v>86</v>
      </c>
      <c r="AW382" s="14" t="s">
        <v>32</v>
      </c>
      <c r="AX382" s="14" t="s">
        <v>84</v>
      </c>
      <c r="AY382" s="255" t="s">
        <v>128</v>
      </c>
    </row>
    <row r="383" s="2" customFormat="1" ht="37.8" customHeight="1">
      <c r="A383" s="39"/>
      <c r="B383" s="40"/>
      <c r="C383" s="220" t="s">
        <v>640</v>
      </c>
      <c r="D383" s="220" t="s">
        <v>131</v>
      </c>
      <c r="E383" s="221" t="s">
        <v>641</v>
      </c>
      <c r="F383" s="222" t="s">
        <v>642</v>
      </c>
      <c r="G383" s="223" t="s">
        <v>344</v>
      </c>
      <c r="H383" s="224">
        <v>55</v>
      </c>
      <c r="I383" s="225"/>
      <c r="J383" s="226">
        <f>ROUND(I383*H383,2)</f>
        <v>0</v>
      </c>
      <c r="K383" s="227"/>
      <c r="L383" s="45"/>
      <c r="M383" s="228" t="s">
        <v>1</v>
      </c>
      <c r="N383" s="229" t="s">
        <v>41</v>
      </c>
      <c r="O383" s="92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2" t="s">
        <v>151</v>
      </c>
      <c r="AT383" s="232" t="s">
        <v>131</v>
      </c>
      <c r="AU383" s="232" t="s">
        <v>86</v>
      </c>
      <c r="AY383" s="18" t="s">
        <v>128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84</v>
      </c>
      <c r="BK383" s="233">
        <f>ROUND(I383*H383,2)</f>
        <v>0</v>
      </c>
      <c r="BL383" s="18" t="s">
        <v>151</v>
      </c>
      <c r="BM383" s="232" t="s">
        <v>643</v>
      </c>
    </row>
    <row r="384" s="14" customFormat="1">
      <c r="A384" s="14"/>
      <c r="B384" s="245"/>
      <c r="C384" s="246"/>
      <c r="D384" s="236" t="s">
        <v>137</v>
      </c>
      <c r="E384" s="247" t="s">
        <v>1</v>
      </c>
      <c r="F384" s="248" t="s">
        <v>528</v>
      </c>
      <c r="G384" s="246"/>
      <c r="H384" s="249">
        <v>55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5" t="s">
        <v>137</v>
      </c>
      <c r="AU384" s="255" t="s">
        <v>86</v>
      </c>
      <c r="AV384" s="14" t="s">
        <v>86</v>
      </c>
      <c r="AW384" s="14" t="s">
        <v>32</v>
      </c>
      <c r="AX384" s="14" t="s">
        <v>84</v>
      </c>
      <c r="AY384" s="255" t="s">
        <v>128</v>
      </c>
    </row>
    <row r="385" s="2" customFormat="1" ht="49.05" customHeight="1">
      <c r="A385" s="39"/>
      <c r="B385" s="40"/>
      <c r="C385" s="220" t="s">
        <v>644</v>
      </c>
      <c r="D385" s="220" t="s">
        <v>131</v>
      </c>
      <c r="E385" s="221" t="s">
        <v>645</v>
      </c>
      <c r="F385" s="222" t="s">
        <v>646</v>
      </c>
      <c r="G385" s="223" t="s">
        <v>344</v>
      </c>
      <c r="H385" s="224">
        <v>760</v>
      </c>
      <c r="I385" s="225"/>
      <c r="J385" s="226">
        <f>ROUND(I385*H385,2)</f>
        <v>0</v>
      </c>
      <c r="K385" s="227"/>
      <c r="L385" s="45"/>
      <c r="M385" s="228" t="s">
        <v>1</v>
      </c>
      <c r="N385" s="229" t="s">
        <v>41</v>
      </c>
      <c r="O385" s="92"/>
      <c r="P385" s="230">
        <f>O385*H385</f>
        <v>0</v>
      </c>
      <c r="Q385" s="230">
        <v>0.15540000000000001</v>
      </c>
      <c r="R385" s="230">
        <f>Q385*H385</f>
        <v>118.10400000000001</v>
      </c>
      <c r="S385" s="230">
        <v>0</v>
      </c>
      <c r="T385" s="23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2" t="s">
        <v>151</v>
      </c>
      <c r="AT385" s="232" t="s">
        <v>131</v>
      </c>
      <c r="AU385" s="232" t="s">
        <v>86</v>
      </c>
      <c r="AY385" s="18" t="s">
        <v>128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8" t="s">
        <v>84</v>
      </c>
      <c r="BK385" s="233">
        <f>ROUND(I385*H385,2)</f>
        <v>0</v>
      </c>
      <c r="BL385" s="18" t="s">
        <v>151</v>
      </c>
      <c r="BM385" s="232" t="s">
        <v>647</v>
      </c>
    </row>
    <row r="386" s="13" customFormat="1">
      <c r="A386" s="13"/>
      <c r="B386" s="234"/>
      <c r="C386" s="235"/>
      <c r="D386" s="236" t="s">
        <v>137</v>
      </c>
      <c r="E386" s="237" t="s">
        <v>1</v>
      </c>
      <c r="F386" s="238" t="s">
        <v>648</v>
      </c>
      <c r="G386" s="235"/>
      <c r="H386" s="237" t="s">
        <v>1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137</v>
      </c>
      <c r="AU386" s="244" t="s">
        <v>86</v>
      </c>
      <c r="AV386" s="13" t="s">
        <v>84</v>
      </c>
      <c r="AW386" s="13" t="s">
        <v>32</v>
      </c>
      <c r="AX386" s="13" t="s">
        <v>76</v>
      </c>
      <c r="AY386" s="244" t="s">
        <v>128</v>
      </c>
    </row>
    <row r="387" s="14" customFormat="1">
      <c r="A387" s="14"/>
      <c r="B387" s="245"/>
      <c r="C387" s="246"/>
      <c r="D387" s="236" t="s">
        <v>137</v>
      </c>
      <c r="E387" s="247" t="s">
        <v>1</v>
      </c>
      <c r="F387" s="248" t="s">
        <v>649</v>
      </c>
      <c r="G387" s="246"/>
      <c r="H387" s="249">
        <v>545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137</v>
      </c>
      <c r="AU387" s="255" t="s">
        <v>86</v>
      </c>
      <c r="AV387" s="14" t="s">
        <v>86</v>
      </c>
      <c r="AW387" s="14" t="s">
        <v>32</v>
      </c>
      <c r="AX387" s="14" t="s">
        <v>76</v>
      </c>
      <c r="AY387" s="255" t="s">
        <v>128</v>
      </c>
    </row>
    <row r="388" s="13" customFormat="1">
      <c r="A388" s="13"/>
      <c r="B388" s="234"/>
      <c r="C388" s="235"/>
      <c r="D388" s="236" t="s">
        <v>137</v>
      </c>
      <c r="E388" s="237" t="s">
        <v>1</v>
      </c>
      <c r="F388" s="238" t="s">
        <v>650</v>
      </c>
      <c r="G388" s="235"/>
      <c r="H388" s="237" t="s">
        <v>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137</v>
      </c>
      <c r="AU388" s="244" t="s">
        <v>86</v>
      </c>
      <c r="AV388" s="13" t="s">
        <v>84</v>
      </c>
      <c r="AW388" s="13" t="s">
        <v>32</v>
      </c>
      <c r="AX388" s="13" t="s">
        <v>76</v>
      </c>
      <c r="AY388" s="244" t="s">
        <v>128</v>
      </c>
    </row>
    <row r="389" s="14" customFormat="1">
      <c r="A389" s="14"/>
      <c r="B389" s="245"/>
      <c r="C389" s="246"/>
      <c r="D389" s="236" t="s">
        <v>137</v>
      </c>
      <c r="E389" s="247" t="s">
        <v>1</v>
      </c>
      <c r="F389" s="248" t="s">
        <v>651</v>
      </c>
      <c r="G389" s="246"/>
      <c r="H389" s="249">
        <v>215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137</v>
      </c>
      <c r="AU389" s="255" t="s">
        <v>86</v>
      </c>
      <c r="AV389" s="14" t="s">
        <v>86</v>
      </c>
      <c r="AW389" s="14" t="s">
        <v>32</v>
      </c>
      <c r="AX389" s="14" t="s">
        <v>76</v>
      </c>
      <c r="AY389" s="255" t="s">
        <v>128</v>
      </c>
    </row>
    <row r="390" s="15" customFormat="1">
      <c r="A390" s="15"/>
      <c r="B390" s="259"/>
      <c r="C390" s="260"/>
      <c r="D390" s="236" t="s">
        <v>137</v>
      </c>
      <c r="E390" s="261" t="s">
        <v>1</v>
      </c>
      <c r="F390" s="262" t="s">
        <v>244</v>
      </c>
      <c r="G390" s="260"/>
      <c r="H390" s="263">
        <v>760</v>
      </c>
      <c r="I390" s="264"/>
      <c r="J390" s="260"/>
      <c r="K390" s="260"/>
      <c r="L390" s="265"/>
      <c r="M390" s="266"/>
      <c r="N390" s="267"/>
      <c r="O390" s="267"/>
      <c r="P390" s="267"/>
      <c r="Q390" s="267"/>
      <c r="R390" s="267"/>
      <c r="S390" s="267"/>
      <c r="T390" s="268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9" t="s">
        <v>137</v>
      </c>
      <c r="AU390" s="269" t="s">
        <v>86</v>
      </c>
      <c r="AV390" s="15" t="s">
        <v>151</v>
      </c>
      <c r="AW390" s="15" t="s">
        <v>32</v>
      </c>
      <c r="AX390" s="15" t="s">
        <v>84</v>
      </c>
      <c r="AY390" s="269" t="s">
        <v>128</v>
      </c>
    </row>
    <row r="391" s="2" customFormat="1" ht="16.5" customHeight="1">
      <c r="A391" s="39"/>
      <c r="B391" s="40"/>
      <c r="C391" s="270" t="s">
        <v>652</v>
      </c>
      <c r="D391" s="270" t="s">
        <v>280</v>
      </c>
      <c r="E391" s="271" t="s">
        <v>653</v>
      </c>
      <c r="F391" s="272" t="s">
        <v>654</v>
      </c>
      <c r="G391" s="273" t="s">
        <v>344</v>
      </c>
      <c r="H391" s="274">
        <v>218.22499999999999</v>
      </c>
      <c r="I391" s="275"/>
      <c r="J391" s="276">
        <f>ROUND(I391*H391,2)</f>
        <v>0</v>
      </c>
      <c r="K391" s="277"/>
      <c r="L391" s="278"/>
      <c r="M391" s="279" t="s">
        <v>1</v>
      </c>
      <c r="N391" s="280" t="s">
        <v>41</v>
      </c>
      <c r="O391" s="92"/>
      <c r="P391" s="230">
        <f>O391*H391</f>
        <v>0</v>
      </c>
      <c r="Q391" s="230">
        <v>0.055</v>
      </c>
      <c r="R391" s="230">
        <f>Q391*H391</f>
        <v>12.002374999999999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177</v>
      </c>
      <c r="AT391" s="232" t="s">
        <v>280</v>
      </c>
      <c r="AU391" s="232" t="s">
        <v>86</v>
      </c>
      <c r="AY391" s="18" t="s">
        <v>128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84</v>
      </c>
      <c r="BK391" s="233">
        <f>ROUND(I391*H391,2)</f>
        <v>0</v>
      </c>
      <c r="BL391" s="18" t="s">
        <v>151</v>
      </c>
      <c r="BM391" s="232" t="s">
        <v>655</v>
      </c>
    </row>
    <row r="392" s="14" customFormat="1">
      <c r="A392" s="14"/>
      <c r="B392" s="245"/>
      <c r="C392" s="246"/>
      <c r="D392" s="236" t="s">
        <v>137</v>
      </c>
      <c r="E392" s="247" t="s">
        <v>1</v>
      </c>
      <c r="F392" s="248" t="s">
        <v>651</v>
      </c>
      <c r="G392" s="246"/>
      <c r="H392" s="249">
        <v>215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137</v>
      </c>
      <c r="AU392" s="255" t="s">
        <v>86</v>
      </c>
      <c r="AV392" s="14" t="s">
        <v>86</v>
      </c>
      <c r="AW392" s="14" t="s">
        <v>32</v>
      </c>
      <c r="AX392" s="14" t="s">
        <v>84</v>
      </c>
      <c r="AY392" s="255" t="s">
        <v>128</v>
      </c>
    </row>
    <row r="393" s="14" customFormat="1">
      <c r="A393" s="14"/>
      <c r="B393" s="245"/>
      <c r="C393" s="246"/>
      <c r="D393" s="236" t="s">
        <v>137</v>
      </c>
      <c r="E393" s="246"/>
      <c r="F393" s="248" t="s">
        <v>656</v>
      </c>
      <c r="G393" s="246"/>
      <c r="H393" s="249">
        <v>218.22499999999999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5" t="s">
        <v>137</v>
      </c>
      <c r="AU393" s="255" t="s">
        <v>86</v>
      </c>
      <c r="AV393" s="14" t="s">
        <v>86</v>
      </c>
      <c r="AW393" s="14" t="s">
        <v>4</v>
      </c>
      <c r="AX393" s="14" t="s">
        <v>84</v>
      </c>
      <c r="AY393" s="255" t="s">
        <v>128</v>
      </c>
    </row>
    <row r="394" s="2" customFormat="1" ht="16.5" customHeight="1">
      <c r="A394" s="39"/>
      <c r="B394" s="40"/>
      <c r="C394" s="270" t="s">
        <v>657</v>
      </c>
      <c r="D394" s="270" t="s">
        <v>280</v>
      </c>
      <c r="E394" s="271" t="s">
        <v>658</v>
      </c>
      <c r="F394" s="272" t="s">
        <v>659</v>
      </c>
      <c r="G394" s="273" t="s">
        <v>344</v>
      </c>
      <c r="H394" s="274">
        <v>553.17499999999995</v>
      </c>
      <c r="I394" s="275"/>
      <c r="J394" s="276">
        <f>ROUND(I394*H394,2)</f>
        <v>0</v>
      </c>
      <c r="K394" s="277"/>
      <c r="L394" s="278"/>
      <c r="M394" s="279" t="s">
        <v>1</v>
      </c>
      <c r="N394" s="280" t="s">
        <v>41</v>
      </c>
      <c r="O394" s="92"/>
      <c r="P394" s="230">
        <f>O394*H394</f>
        <v>0</v>
      </c>
      <c r="Q394" s="230">
        <v>0.080000000000000002</v>
      </c>
      <c r="R394" s="230">
        <f>Q394*H394</f>
        <v>44.253999999999998</v>
      </c>
      <c r="S394" s="230">
        <v>0</v>
      </c>
      <c r="T394" s="23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2" t="s">
        <v>177</v>
      </c>
      <c r="AT394" s="232" t="s">
        <v>280</v>
      </c>
      <c r="AU394" s="232" t="s">
        <v>86</v>
      </c>
      <c r="AY394" s="18" t="s">
        <v>128</v>
      </c>
      <c r="BE394" s="233">
        <f>IF(N394="základní",J394,0)</f>
        <v>0</v>
      </c>
      <c r="BF394" s="233">
        <f>IF(N394="snížená",J394,0)</f>
        <v>0</v>
      </c>
      <c r="BG394" s="233">
        <f>IF(N394="zákl. přenesená",J394,0)</f>
        <v>0</v>
      </c>
      <c r="BH394" s="233">
        <f>IF(N394="sníž. přenesená",J394,0)</f>
        <v>0</v>
      </c>
      <c r="BI394" s="233">
        <f>IF(N394="nulová",J394,0)</f>
        <v>0</v>
      </c>
      <c r="BJ394" s="18" t="s">
        <v>84</v>
      </c>
      <c r="BK394" s="233">
        <f>ROUND(I394*H394,2)</f>
        <v>0</v>
      </c>
      <c r="BL394" s="18" t="s">
        <v>151</v>
      </c>
      <c r="BM394" s="232" t="s">
        <v>660</v>
      </c>
    </row>
    <row r="395" s="14" customFormat="1">
      <c r="A395" s="14"/>
      <c r="B395" s="245"/>
      <c r="C395" s="246"/>
      <c r="D395" s="236" t="s">
        <v>137</v>
      </c>
      <c r="E395" s="247" t="s">
        <v>1</v>
      </c>
      <c r="F395" s="248" t="s">
        <v>649</v>
      </c>
      <c r="G395" s="246"/>
      <c r="H395" s="249">
        <v>545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137</v>
      </c>
      <c r="AU395" s="255" t="s">
        <v>86</v>
      </c>
      <c r="AV395" s="14" t="s">
        <v>86</v>
      </c>
      <c r="AW395" s="14" t="s">
        <v>32</v>
      </c>
      <c r="AX395" s="14" t="s">
        <v>84</v>
      </c>
      <c r="AY395" s="255" t="s">
        <v>128</v>
      </c>
    </row>
    <row r="396" s="14" customFormat="1">
      <c r="A396" s="14"/>
      <c r="B396" s="245"/>
      <c r="C396" s="246"/>
      <c r="D396" s="236" t="s">
        <v>137</v>
      </c>
      <c r="E396" s="246"/>
      <c r="F396" s="248" t="s">
        <v>661</v>
      </c>
      <c r="G396" s="246"/>
      <c r="H396" s="249">
        <v>553.17499999999995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137</v>
      </c>
      <c r="AU396" s="255" t="s">
        <v>86</v>
      </c>
      <c r="AV396" s="14" t="s">
        <v>86</v>
      </c>
      <c r="AW396" s="14" t="s">
        <v>4</v>
      </c>
      <c r="AX396" s="14" t="s">
        <v>84</v>
      </c>
      <c r="AY396" s="255" t="s">
        <v>128</v>
      </c>
    </row>
    <row r="397" s="2" customFormat="1" ht="16.5" customHeight="1">
      <c r="A397" s="39"/>
      <c r="B397" s="40"/>
      <c r="C397" s="220" t="s">
        <v>662</v>
      </c>
      <c r="D397" s="220" t="s">
        <v>131</v>
      </c>
      <c r="E397" s="221" t="s">
        <v>663</v>
      </c>
      <c r="F397" s="222" t="s">
        <v>664</v>
      </c>
      <c r="G397" s="223" t="s">
        <v>349</v>
      </c>
      <c r="H397" s="224">
        <v>6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41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151</v>
      </c>
      <c r="AT397" s="232" t="s">
        <v>131</v>
      </c>
      <c r="AU397" s="232" t="s">
        <v>86</v>
      </c>
      <c r="AY397" s="18" t="s">
        <v>128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84</v>
      </c>
      <c r="BK397" s="233">
        <f>ROUND(I397*H397,2)</f>
        <v>0</v>
      </c>
      <c r="BL397" s="18" t="s">
        <v>151</v>
      </c>
      <c r="BM397" s="232" t="s">
        <v>665</v>
      </c>
    </row>
    <row r="398" s="13" customFormat="1">
      <c r="A398" s="13"/>
      <c r="B398" s="234"/>
      <c r="C398" s="235"/>
      <c r="D398" s="236" t="s">
        <v>137</v>
      </c>
      <c r="E398" s="237" t="s">
        <v>1</v>
      </c>
      <c r="F398" s="238" t="s">
        <v>666</v>
      </c>
      <c r="G398" s="235"/>
      <c r="H398" s="237" t="s">
        <v>1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137</v>
      </c>
      <c r="AU398" s="244" t="s">
        <v>86</v>
      </c>
      <c r="AV398" s="13" t="s">
        <v>84</v>
      </c>
      <c r="AW398" s="13" t="s">
        <v>32</v>
      </c>
      <c r="AX398" s="13" t="s">
        <v>76</v>
      </c>
      <c r="AY398" s="244" t="s">
        <v>128</v>
      </c>
    </row>
    <row r="399" s="14" customFormat="1">
      <c r="A399" s="14"/>
      <c r="B399" s="245"/>
      <c r="C399" s="246"/>
      <c r="D399" s="236" t="s">
        <v>137</v>
      </c>
      <c r="E399" s="247" t="s">
        <v>1</v>
      </c>
      <c r="F399" s="248" t="s">
        <v>145</v>
      </c>
      <c r="G399" s="246"/>
      <c r="H399" s="249">
        <v>3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137</v>
      </c>
      <c r="AU399" s="255" t="s">
        <v>86</v>
      </c>
      <c r="AV399" s="14" t="s">
        <v>86</v>
      </c>
      <c r="AW399" s="14" t="s">
        <v>32</v>
      </c>
      <c r="AX399" s="14" t="s">
        <v>76</v>
      </c>
      <c r="AY399" s="255" t="s">
        <v>128</v>
      </c>
    </row>
    <row r="400" s="13" customFormat="1">
      <c r="A400" s="13"/>
      <c r="B400" s="234"/>
      <c r="C400" s="235"/>
      <c r="D400" s="236" t="s">
        <v>137</v>
      </c>
      <c r="E400" s="237" t="s">
        <v>1</v>
      </c>
      <c r="F400" s="238" t="s">
        <v>667</v>
      </c>
      <c r="G400" s="235"/>
      <c r="H400" s="237" t="s">
        <v>1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137</v>
      </c>
      <c r="AU400" s="244" t="s">
        <v>86</v>
      </c>
      <c r="AV400" s="13" t="s">
        <v>84</v>
      </c>
      <c r="AW400" s="13" t="s">
        <v>32</v>
      </c>
      <c r="AX400" s="13" t="s">
        <v>76</v>
      </c>
      <c r="AY400" s="244" t="s">
        <v>128</v>
      </c>
    </row>
    <row r="401" s="14" customFormat="1">
      <c r="A401" s="14"/>
      <c r="B401" s="245"/>
      <c r="C401" s="246"/>
      <c r="D401" s="236" t="s">
        <v>137</v>
      </c>
      <c r="E401" s="247" t="s">
        <v>1</v>
      </c>
      <c r="F401" s="248" t="s">
        <v>145</v>
      </c>
      <c r="G401" s="246"/>
      <c r="H401" s="249">
        <v>3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137</v>
      </c>
      <c r="AU401" s="255" t="s">
        <v>86</v>
      </c>
      <c r="AV401" s="14" t="s">
        <v>86</v>
      </c>
      <c r="AW401" s="14" t="s">
        <v>32</v>
      </c>
      <c r="AX401" s="14" t="s">
        <v>76</v>
      </c>
      <c r="AY401" s="255" t="s">
        <v>128</v>
      </c>
    </row>
    <row r="402" s="15" customFormat="1">
      <c r="A402" s="15"/>
      <c r="B402" s="259"/>
      <c r="C402" s="260"/>
      <c r="D402" s="236" t="s">
        <v>137</v>
      </c>
      <c r="E402" s="261" t="s">
        <v>1</v>
      </c>
      <c r="F402" s="262" t="s">
        <v>244</v>
      </c>
      <c r="G402" s="260"/>
      <c r="H402" s="263">
        <v>6</v>
      </c>
      <c r="I402" s="264"/>
      <c r="J402" s="260"/>
      <c r="K402" s="260"/>
      <c r="L402" s="265"/>
      <c r="M402" s="266"/>
      <c r="N402" s="267"/>
      <c r="O402" s="267"/>
      <c r="P402" s="267"/>
      <c r="Q402" s="267"/>
      <c r="R402" s="267"/>
      <c r="S402" s="267"/>
      <c r="T402" s="268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9" t="s">
        <v>137</v>
      </c>
      <c r="AU402" s="269" t="s">
        <v>86</v>
      </c>
      <c r="AV402" s="15" t="s">
        <v>151</v>
      </c>
      <c r="AW402" s="15" t="s">
        <v>32</v>
      </c>
      <c r="AX402" s="15" t="s">
        <v>84</v>
      </c>
      <c r="AY402" s="269" t="s">
        <v>128</v>
      </c>
    </row>
    <row r="403" s="12" customFormat="1" ht="22.8" customHeight="1">
      <c r="A403" s="12"/>
      <c r="B403" s="204"/>
      <c r="C403" s="205"/>
      <c r="D403" s="206" t="s">
        <v>75</v>
      </c>
      <c r="E403" s="218" t="s">
        <v>668</v>
      </c>
      <c r="F403" s="218" t="s">
        <v>669</v>
      </c>
      <c r="G403" s="205"/>
      <c r="H403" s="205"/>
      <c r="I403" s="208"/>
      <c r="J403" s="219">
        <f>BK403</f>
        <v>0</v>
      </c>
      <c r="K403" s="205"/>
      <c r="L403" s="210"/>
      <c r="M403" s="211"/>
      <c r="N403" s="212"/>
      <c r="O403" s="212"/>
      <c r="P403" s="213">
        <f>SUM(P404:P440)</f>
        <v>0</v>
      </c>
      <c r="Q403" s="212"/>
      <c r="R403" s="213">
        <f>SUM(R404:R440)</f>
        <v>0</v>
      </c>
      <c r="S403" s="212"/>
      <c r="T403" s="214">
        <f>SUM(T404:T440)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15" t="s">
        <v>84</v>
      </c>
      <c r="AT403" s="216" t="s">
        <v>75</v>
      </c>
      <c r="AU403" s="216" t="s">
        <v>84</v>
      </c>
      <c r="AY403" s="215" t="s">
        <v>128</v>
      </c>
      <c r="BK403" s="217">
        <f>SUM(BK404:BK440)</f>
        <v>0</v>
      </c>
    </row>
    <row r="404" s="2" customFormat="1" ht="37.8" customHeight="1">
      <c r="A404" s="39"/>
      <c r="B404" s="40"/>
      <c r="C404" s="220" t="s">
        <v>670</v>
      </c>
      <c r="D404" s="220" t="s">
        <v>131</v>
      </c>
      <c r="E404" s="221" t="s">
        <v>671</v>
      </c>
      <c r="F404" s="222" t="s">
        <v>672</v>
      </c>
      <c r="G404" s="223" t="s">
        <v>266</v>
      </c>
      <c r="H404" s="224">
        <v>73.942999999999998</v>
      </c>
      <c r="I404" s="225"/>
      <c r="J404" s="226">
        <f>ROUND(I404*H404,2)</f>
        <v>0</v>
      </c>
      <c r="K404" s="227"/>
      <c r="L404" s="45"/>
      <c r="M404" s="228" t="s">
        <v>1</v>
      </c>
      <c r="N404" s="229" t="s">
        <v>41</v>
      </c>
      <c r="O404" s="92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2" t="s">
        <v>151</v>
      </c>
      <c r="AT404" s="232" t="s">
        <v>131</v>
      </c>
      <c r="AU404" s="232" t="s">
        <v>86</v>
      </c>
      <c r="AY404" s="18" t="s">
        <v>128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8" t="s">
        <v>84</v>
      </c>
      <c r="BK404" s="233">
        <f>ROUND(I404*H404,2)</f>
        <v>0</v>
      </c>
      <c r="BL404" s="18" t="s">
        <v>151</v>
      </c>
      <c r="BM404" s="232" t="s">
        <v>673</v>
      </c>
    </row>
    <row r="405" s="13" customFormat="1">
      <c r="A405" s="13"/>
      <c r="B405" s="234"/>
      <c r="C405" s="235"/>
      <c r="D405" s="236" t="s">
        <v>137</v>
      </c>
      <c r="E405" s="237" t="s">
        <v>1</v>
      </c>
      <c r="F405" s="238" t="s">
        <v>674</v>
      </c>
      <c r="G405" s="235"/>
      <c r="H405" s="237" t="s">
        <v>1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137</v>
      </c>
      <c r="AU405" s="244" t="s">
        <v>86</v>
      </c>
      <c r="AV405" s="13" t="s">
        <v>84</v>
      </c>
      <c r="AW405" s="13" t="s">
        <v>32</v>
      </c>
      <c r="AX405" s="13" t="s">
        <v>76</v>
      </c>
      <c r="AY405" s="244" t="s">
        <v>128</v>
      </c>
    </row>
    <row r="406" s="13" customFormat="1">
      <c r="A406" s="13"/>
      <c r="B406" s="234"/>
      <c r="C406" s="235"/>
      <c r="D406" s="236" t="s">
        <v>137</v>
      </c>
      <c r="E406" s="237" t="s">
        <v>1</v>
      </c>
      <c r="F406" s="238" t="s">
        <v>675</v>
      </c>
      <c r="G406" s="235"/>
      <c r="H406" s="237" t="s">
        <v>1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137</v>
      </c>
      <c r="AU406" s="244" t="s">
        <v>86</v>
      </c>
      <c r="AV406" s="13" t="s">
        <v>84</v>
      </c>
      <c r="AW406" s="13" t="s">
        <v>32</v>
      </c>
      <c r="AX406" s="13" t="s">
        <v>76</v>
      </c>
      <c r="AY406" s="244" t="s">
        <v>128</v>
      </c>
    </row>
    <row r="407" s="14" customFormat="1">
      <c r="A407" s="14"/>
      <c r="B407" s="245"/>
      <c r="C407" s="246"/>
      <c r="D407" s="236" t="s">
        <v>137</v>
      </c>
      <c r="E407" s="247" t="s">
        <v>1</v>
      </c>
      <c r="F407" s="248" t="s">
        <v>676</v>
      </c>
      <c r="G407" s="246"/>
      <c r="H407" s="249">
        <v>73.942999999999998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137</v>
      </c>
      <c r="AU407" s="255" t="s">
        <v>86</v>
      </c>
      <c r="AV407" s="14" t="s">
        <v>86</v>
      </c>
      <c r="AW407" s="14" t="s">
        <v>32</v>
      </c>
      <c r="AX407" s="14" t="s">
        <v>84</v>
      </c>
      <c r="AY407" s="255" t="s">
        <v>128</v>
      </c>
    </row>
    <row r="408" s="2" customFormat="1" ht="37.8" customHeight="1">
      <c r="A408" s="39"/>
      <c r="B408" s="40"/>
      <c r="C408" s="220" t="s">
        <v>677</v>
      </c>
      <c r="D408" s="220" t="s">
        <v>131</v>
      </c>
      <c r="E408" s="221" t="s">
        <v>678</v>
      </c>
      <c r="F408" s="222" t="s">
        <v>679</v>
      </c>
      <c r="G408" s="223" t="s">
        <v>266</v>
      </c>
      <c r="H408" s="224">
        <v>147.886</v>
      </c>
      <c r="I408" s="225"/>
      <c r="J408" s="226">
        <f>ROUND(I408*H408,2)</f>
        <v>0</v>
      </c>
      <c r="K408" s="227"/>
      <c r="L408" s="45"/>
      <c r="M408" s="228" t="s">
        <v>1</v>
      </c>
      <c r="N408" s="229" t="s">
        <v>41</v>
      </c>
      <c r="O408" s="92"/>
      <c r="P408" s="230">
        <f>O408*H408</f>
        <v>0</v>
      </c>
      <c r="Q408" s="230">
        <v>0</v>
      </c>
      <c r="R408" s="230">
        <f>Q408*H408</f>
        <v>0</v>
      </c>
      <c r="S408" s="230">
        <v>0</v>
      </c>
      <c r="T408" s="231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2" t="s">
        <v>151</v>
      </c>
      <c r="AT408" s="232" t="s">
        <v>131</v>
      </c>
      <c r="AU408" s="232" t="s">
        <v>86</v>
      </c>
      <c r="AY408" s="18" t="s">
        <v>128</v>
      </c>
      <c r="BE408" s="233">
        <f>IF(N408="základní",J408,0)</f>
        <v>0</v>
      </c>
      <c r="BF408" s="233">
        <f>IF(N408="snížená",J408,0)</f>
        <v>0</v>
      </c>
      <c r="BG408" s="233">
        <f>IF(N408="zákl. přenesená",J408,0)</f>
        <v>0</v>
      </c>
      <c r="BH408" s="233">
        <f>IF(N408="sníž. přenesená",J408,0)</f>
        <v>0</v>
      </c>
      <c r="BI408" s="233">
        <f>IF(N408="nulová",J408,0)</f>
        <v>0</v>
      </c>
      <c r="BJ408" s="18" t="s">
        <v>84</v>
      </c>
      <c r="BK408" s="233">
        <f>ROUND(I408*H408,2)</f>
        <v>0</v>
      </c>
      <c r="BL408" s="18" t="s">
        <v>151</v>
      </c>
      <c r="BM408" s="232" t="s">
        <v>680</v>
      </c>
    </row>
    <row r="409" s="14" customFormat="1">
      <c r="A409" s="14"/>
      <c r="B409" s="245"/>
      <c r="C409" s="246"/>
      <c r="D409" s="236" t="s">
        <v>137</v>
      </c>
      <c r="E409" s="247" t="s">
        <v>1</v>
      </c>
      <c r="F409" s="248" t="s">
        <v>681</v>
      </c>
      <c r="G409" s="246"/>
      <c r="H409" s="249">
        <v>147.886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5" t="s">
        <v>137</v>
      </c>
      <c r="AU409" s="255" t="s">
        <v>86</v>
      </c>
      <c r="AV409" s="14" t="s">
        <v>86</v>
      </c>
      <c r="AW409" s="14" t="s">
        <v>32</v>
      </c>
      <c r="AX409" s="14" t="s">
        <v>84</v>
      </c>
      <c r="AY409" s="255" t="s">
        <v>128</v>
      </c>
    </row>
    <row r="410" s="2" customFormat="1" ht="37.8" customHeight="1">
      <c r="A410" s="39"/>
      <c r="B410" s="40"/>
      <c r="C410" s="220" t="s">
        <v>682</v>
      </c>
      <c r="D410" s="220" t="s">
        <v>131</v>
      </c>
      <c r="E410" s="221" t="s">
        <v>683</v>
      </c>
      <c r="F410" s="222" t="s">
        <v>684</v>
      </c>
      <c r="G410" s="223" t="s">
        <v>266</v>
      </c>
      <c r="H410" s="224">
        <v>327.142</v>
      </c>
      <c r="I410" s="225"/>
      <c r="J410" s="226">
        <f>ROUND(I410*H410,2)</f>
        <v>0</v>
      </c>
      <c r="K410" s="227"/>
      <c r="L410" s="45"/>
      <c r="M410" s="228" t="s">
        <v>1</v>
      </c>
      <c r="N410" s="229" t="s">
        <v>41</v>
      </c>
      <c r="O410" s="92"/>
      <c r="P410" s="230">
        <f>O410*H410</f>
        <v>0</v>
      </c>
      <c r="Q410" s="230">
        <v>0</v>
      </c>
      <c r="R410" s="230">
        <f>Q410*H410</f>
        <v>0</v>
      </c>
      <c r="S410" s="230">
        <v>0</v>
      </c>
      <c r="T410" s="23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2" t="s">
        <v>151</v>
      </c>
      <c r="AT410" s="232" t="s">
        <v>131</v>
      </c>
      <c r="AU410" s="232" t="s">
        <v>86</v>
      </c>
      <c r="AY410" s="18" t="s">
        <v>128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8" t="s">
        <v>84</v>
      </c>
      <c r="BK410" s="233">
        <f>ROUND(I410*H410,2)</f>
        <v>0</v>
      </c>
      <c r="BL410" s="18" t="s">
        <v>151</v>
      </c>
      <c r="BM410" s="232" t="s">
        <v>685</v>
      </c>
    </row>
    <row r="411" s="13" customFormat="1">
      <c r="A411" s="13"/>
      <c r="B411" s="234"/>
      <c r="C411" s="235"/>
      <c r="D411" s="236" t="s">
        <v>137</v>
      </c>
      <c r="E411" s="237" t="s">
        <v>1</v>
      </c>
      <c r="F411" s="238" t="s">
        <v>686</v>
      </c>
      <c r="G411" s="235"/>
      <c r="H411" s="237" t="s">
        <v>1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137</v>
      </c>
      <c r="AU411" s="244" t="s">
        <v>86</v>
      </c>
      <c r="AV411" s="13" t="s">
        <v>84</v>
      </c>
      <c r="AW411" s="13" t="s">
        <v>32</v>
      </c>
      <c r="AX411" s="13" t="s">
        <v>76</v>
      </c>
      <c r="AY411" s="244" t="s">
        <v>128</v>
      </c>
    </row>
    <row r="412" s="13" customFormat="1">
      <c r="A412" s="13"/>
      <c r="B412" s="234"/>
      <c r="C412" s="235"/>
      <c r="D412" s="236" t="s">
        <v>137</v>
      </c>
      <c r="E412" s="237" t="s">
        <v>1</v>
      </c>
      <c r="F412" s="238" t="s">
        <v>687</v>
      </c>
      <c r="G412" s="235"/>
      <c r="H412" s="237" t="s">
        <v>1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137</v>
      </c>
      <c r="AU412" s="244" t="s">
        <v>86</v>
      </c>
      <c r="AV412" s="13" t="s">
        <v>84</v>
      </c>
      <c r="AW412" s="13" t="s">
        <v>32</v>
      </c>
      <c r="AX412" s="13" t="s">
        <v>76</v>
      </c>
      <c r="AY412" s="244" t="s">
        <v>128</v>
      </c>
    </row>
    <row r="413" s="13" customFormat="1">
      <c r="A413" s="13"/>
      <c r="B413" s="234"/>
      <c r="C413" s="235"/>
      <c r="D413" s="236" t="s">
        <v>137</v>
      </c>
      <c r="E413" s="237" t="s">
        <v>1</v>
      </c>
      <c r="F413" s="238" t="s">
        <v>688</v>
      </c>
      <c r="G413" s="235"/>
      <c r="H413" s="237" t="s">
        <v>1</v>
      </c>
      <c r="I413" s="239"/>
      <c r="J413" s="235"/>
      <c r="K413" s="235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137</v>
      </c>
      <c r="AU413" s="244" t="s">
        <v>86</v>
      </c>
      <c r="AV413" s="13" t="s">
        <v>84</v>
      </c>
      <c r="AW413" s="13" t="s">
        <v>32</v>
      </c>
      <c r="AX413" s="13" t="s">
        <v>76</v>
      </c>
      <c r="AY413" s="244" t="s">
        <v>128</v>
      </c>
    </row>
    <row r="414" s="14" customFormat="1">
      <c r="A414" s="14"/>
      <c r="B414" s="245"/>
      <c r="C414" s="246"/>
      <c r="D414" s="236" t="s">
        <v>137</v>
      </c>
      <c r="E414" s="247" t="s">
        <v>1</v>
      </c>
      <c r="F414" s="248" t="s">
        <v>689</v>
      </c>
      <c r="G414" s="246"/>
      <c r="H414" s="249">
        <v>205.625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137</v>
      </c>
      <c r="AU414" s="255" t="s">
        <v>86</v>
      </c>
      <c r="AV414" s="14" t="s">
        <v>86</v>
      </c>
      <c r="AW414" s="14" t="s">
        <v>32</v>
      </c>
      <c r="AX414" s="14" t="s">
        <v>76</v>
      </c>
      <c r="AY414" s="255" t="s">
        <v>128</v>
      </c>
    </row>
    <row r="415" s="16" customFormat="1">
      <c r="A415" s="16"/>
      <c r="B415" s="281"/>
      <c r="C415" s="282"/>
      <c r="D415" s="236" t="s">
        <v>137</v>
      </c>
      <c r="E415" s="283" t="s">
        <v>1</v>
      </c>
      <c r="F415" s="284" t="s">
        <v>690</v>
      </c>
      <c r="G415" s="282"/>
      <c r="H415" s="285">
        <v>205.625</v>
      </c>
      <c r="I415" s="286"/>
      <c r="J415" s="282"/>
      <c r="K415" s="282"/>
      <c r="L415" s="287"/>
      <c r="M415" s="288"/>
      <c r="N415" s="289"/>
      <c r="O415" s="289"/>
      <c r="P415" s="289"/>
      <c r="Q415" s="289"/>
      <c r="R415" s="289"/>
      <c r="S415" s="289"/>
      <c r="T415" s="290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91" t="s">
        <v>137</v>
      </c>
      <c r="AU415" s="291" t="s">
        <v>86</v>
      </c>
      <c r="AV415" s="16" t="s">
        <v>145</v>
      </c>
      <c r="AW415" s="16" t="s">
        <v>32</v>
      </c>
      <c r="AX415" s="16" t="s">
        <v>76</v>
      </c>
      <c r="AY415" s="291" t="s">
        <v>128</v>
      </c>
    </row>
    <row r="416" s="13" customFormat="1">
      <c r="A416" s="13"/>
      <c r="B416" s="234"/>
      <c r="C416" s="235"/>
      <c r="D416" s="236" t="s">
        <v>137</v>
      </c>
      <c r="E416" s="237" t="s">
        <v>1</v>
      </c>
      <c r="F416" s="238" t="s">
        <v>691</v>
      </c>
      <c r="G416" s="235"/>
      <c r="H416" s="237" t="s">
        <v>1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137</v>
      </c>
      <c r="AU416" s="244" t="s">
        <v>86</v>
      </c>
      <c r="AV416" s="13" t="s">
        <v>84</v>
      </c>
      <c r="AW416" s="13" t="s">
        <v>32</v>
      </c>
      <c r="AX416" s="13" t="s">
        <v>76</v>
      </c>
      <c r="AY416" s="244" t="s">
        <v>128</v>
      </c>
    </row>
    <row r="417" s="13" customFormat="1">
      <c r="A417" s="13"/>
      <c r="B417" s="234"/>
      <c r="C417" s="235"/>
      <c r="D417" s="236" t="s">
        <v>137</v>
      </c>
      <c r="E417" s="237" t="s">
        <v>1</v>
      </c>
      <c r="F417" s="238" t="s">
        <v>692</v>
      </c>
      <c r="G417" s="235"/>
      <c r="H417" s="237" t="s">
        <v>1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137</v>
      </c>
      <c r="AU417" s="244" t="s">
        <v>86</v>
      </c>
      <c r="AV417" s="13" t="s">
        <v>84</v>
      </c>
      <c r="AW417" s="13" t="s">
        <v>32</v>
      </c>
      <c r="AX417" s="13" t="s">
        <v>76</v>
      </c>
      <c r="AY417" s="244" t="s">
        <v>128</v>
      </c>
    </row>
    <row r="418" s="14" customFormat="1">
      <c r="A418" s="14"/>
      <c r="B418" s="245"/>
      <c r="C418" s="246"/>
      <c r="D418" s="236" t="s">
        <v>137</v>
      </c>
      <c r="E418" s="247" t="s">
        <v>1</v>
      </c>
      <c r="F418" s="248" t="s">
        <v>693</v>
      </c>
      <c r="G418" s="246"/>
      <c r="H418" s="249">
        <v>47.024999999999999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137</v>
      </c>
      <c r="AU418" s="255" t="s">
        <v>86</v>
      </c>
      <c r="AV418" s="14" t="s">
        <v>86</v>
      </c>
      <c r="AW418" s="14" t="s">
        <v>32</v>
      </c>
      <c r="AX418" s="14" t="s">
        <v>76</v>
      </c>
      <c r="AY418" s="255" t="s">
        <v>128</v>
      </c>
    </row>
    <row r="419" s="13" customFormat="1">
      <c r="A419" s="13"/>
      <c r="B419" s="234"/>
      <c r="C419" s="235"/>
      <c r="D419" s="236" t="s">
        <v>137</v>
      </c>
      <c r="E419" s="237" t="s">
        <v>1</v>
      </c>
      <c r="F419" s="238" t="s">
        <v>694</v>
      </c>
      <c r="G419" s="235"/>
      <c r="H419" s="237" t="s">
        <v>1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137</v>
      </c>
      <c r="AU419" s="244" t="s">
        <v>86</v>
      </c>
      <c r="AV419" s="13" t="s">
        <v>84</v>
      </c>
      <c r="AW419" s="13" t="s">
        <v>32</v>
      </c>
      <c r="AX419" s="13" t="s">
        <v>76</v>
      </c>
      <c r="AY419" s="244" t="s">
        <v>128</v>
      </c>
    </row>
    <row r="420" s="14" customFormat="1">
      <c r="A420" s="14"/>
      <c r="B420" s="245"/>
      <c r="C420" s="246"/>
      <c r="D420" s="236" t="s">
        <v>137</v>
      </c>
      <c r="E420" s="247" t="s">
        <v>1</v>
      </c>
      <c r="F420" s="248" t="s">
        <v>695</v>
      </c>
      <c r="G420" s="246"/>
      <c r="H420" s="249">
        <v>32.560000000000002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137</v>
      </c>
      <c r="AU420" s="255" t="s">
        <v>86</v>
      </c>
      <c r="AV420" s="14" t="s">
        <v>86</v>
      </c>
      <c r="AW420" s="14" t="s">
        <v>32</v>
      </c>
      <c r="AX420" s="14" t="s">
        <v>76</v>
      </c>
      <c r="AY420" s="255" t="s">
        <v>128</v>
      </c>
    </row>
    <row r="421" s="13" customFormat="1">
      <c r="A421" s="13"/>
      <c r="B421" s="234"/>
      <c r="C421" s="235"/>
      <c r="D421" s="236" t="s">
        <v>137</v>
      </c>
      <c r="E421" s="237" t="s">
        <v>1</v>
      </c>
      <c r="F421" s="238" t="s">
        <v>696</v>
      </c>
      <c r="G421" s="235"/>
      <c r="H421" s="237" t="s">
        <v>1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137</v>
      </c>
      <c r="AU421" s="244" t="s">
        <v>86</v>
      </c>
      <c r="AV421" s="13" t="s">
        <v>84</v>
      </c>
      <c r="AW421" s="13" t="s">
        <v>32</v>
      </c>
      <c r="AX421" s="13" t="s">
        <v>76</v>
      </c>
      <c r="AY421" s="244" t="s">
        <v>128</v>
      </c>
    </row>
    <row r="422" s="14" customFormat="1">
      <c r="A422" s="14"/>
      <c r="B422" s="245"/>
      <c r="C422" s="246"/>
      <c r="D422" s="236" t="s">
        <v>137</v>
      </c>
      <c r="E422" s="247" t="s">
        <v>1</v>
      </c>
      <c r="F422" s="248" t="s">
        <v>697</v>
      </c>
      <c r="G422" s="246"/>
      <c r="H422" s="249">
        <v>5.5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5" t="s">
        <v>137</v>
      </c>
      <c r="AU422" s="255" t="s">
        <v>86</v>
      </c>
      <c r="AV422" s="14" t="s">
        <v>86</v>
      </c>
      <c r="AW422" s="14" t="s">
        <v>32</v>
      </c>
      <c r="AX422" s="14" t="s">
        <v>76</v>
      </c>
      <c r="AY422" s="255" t="s">
        <v>128</v>
      </c>
    </row>
    <row r="423" s="13" customFormat="1">
      <c r="A423" s="13"/>
      <c r="B423" s="234"/>
      <c r="C423" s="235"/>
      <c r="D423" s="236" t="s">
        <v>137</v>
      </c>
      <c r="E423" s="237" t="s">
        <v>1</v>
      </c>
      <c r="F423" s="238" t="s">
        <v>698</v>
      </c>
      <c r="G423" s="235"/>
      <c r="H423" s="237" t="s">
        <v>1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4" t="s">
        <v>137</v>
      </c>
      <c r="AU423" s="244" t="s">
        <v>86</v>
      </c>
      <c r="AV423" s="13" t="s">
        <v>84</v>
      </c>
      <c r="AW423" s="13" t="s">
        <v>32</v>
      </c>
      <c r="AX423" s="13" t="s">
        <v>76</v>
      </c>
      <c r="AY423" s="244" t="s">
        <v>128</v>
      </c>
    </row>
    <row r="424" s="14" customFormat="1">
      <c r="A424" s="14"/>
      <c r="B424" s="245"/>
      <c r="C424" s="246"/>
      <c r="D424" s="236" t="s">
        <v>137</v>
      </c>
      <c r="E424" s="247" t="s">
        <v>1</v>
      </c>
      <c r="F424" s="248" t="s">
        <v>699</v>
      </c>
      <c r="G424" s="246"/>
      <c r="H424" s="249">
        <v>36.432000000000002</v>
      </c>
      <c r="I424" s="250"/>
      <c r="J424" s="246"/>
      <c r="K424" s="246"/>
      <c r="L424" s="251"/>
      <c r="M424" s="252"/>
      <c r="N424" s="253"/>
      <c r="O424" s="253"/>
      <c r="P424" s="253"/>
      <c r="Q424" s="253"/>
      <c r="R424" s="253"/>
      <c r="S424" s="253"/>
      <c r="T424" s="25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5" t="s">
        <v>137</v>
      </c>
      <c r="AU424" s="255" t="s">
        <v>86</v>
      </c>
      <c r="AV424" s="14" t="s">
        <v>86</v>
      </c>
      <c r="AW424" s="14" t="s">
        <v>32</v>
      </c>
      <c r="AX424" s="14" t="s">
        <v>76</v>
      </c>
      <c r="AY424" s="255" t="s">
        <v>128</v>
      </c>
    </row>
    <row r="425" s="16" customFormat="1">
      <c r="A425" s="16"/>
      <c r="B425" s="281"/>
      <c r="C425" s="282"/>
      <c r="D425" s="236" t="s">
        <v>137</v>
      </c>
      <c r="E425" s="283" t="s">
        <v>1</v>
      </c>
      <c r="F425" s="284" t="s">
        <v>690</v>
      </c>
      <c r="G425" s="282"/>
      <c r="H425" s="285">
        <v>121.51700000000001</v>
      </c>
      <c r="I425" s="286"/>
      <c r="J425" s="282"/>
      <c r="K425" s="282"/>
      <c r="L425" s="287"/>
      <c r="M425" s="288"/>
      <c r="N425" s="289"/>
      <c r="O425" s="289"/>
      <c r="P425" s="289"/>
      <c r="Q425" s="289"/>
      <c r="R425" s="289"/>
      <c r="S425" s="289"/>
      <c r="T425" s="290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291" t="s">
        <v>137</v>
      </c>
      <c r="AU425" s="291" t="s">
        <v>86</v>
      </c>
      <c r="AV425" s="16" t="s">
        <v>145</v>
      </c>
      <c r="AW425" s="16" t="s">
        <v>32</v>
      </c>
      <c r="AX425" s="16" t="s">
        <v>76</v>
      </c>
      <c r="AY425" s="291" t="s">
        <v>128</v>
      </c>
    </row>
    <row r="426" s="15" customFormat="1">
      <c r="A426" s="15"/>
      <c r="B426" s="259"/>
      <c r="C426" s="260"/>
      <c r="D426" s="236" t="s">
        <v>137</v>
      </c>
      <c r="E426" s="261" t="s">
        <v>1</v>
      </c>
      <c r="F426" s="262" t="s">
        <v>244</v>
      </c>
      <c r="G426" s="260"/>
      <c r="H426" s="263">
        <v>327.14200000000005</v>
      </c>
      <c r="I426" s="264"/>
      <c r="J426" s="260"/>
      <c r="K426" s="260"/>
      <c r="L426" s="265"/>
      <c r="M426" s="266"/>
      <c r="N426" s="267"/>
      <c r="O426" s="267"/>
      <c r="P426" s="267"/>
      <c r="Q426" s="267"/>
      <c r="R426" s="267"/>
      <c r="S426" s="267"/>
      <c r="T426" s="268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9" t="s">
        <v>137</v>
      </c>
      <c r="AU426" s="269" t="s">
        <v>86</v>
      </c>
      <c r="AV426" s="15" t="s">
        <v>151</v>
      </c>
      <c r="AW426" s="15" t="s">
        <v>32</v>
      </c>
      <c r="AX426" s="15" t="s">
        <v>84</v>
      </c>
      <c r="AY426" s="269" t="s">
        <v>128</v>
      </c>
    </row>
    <row r="427" s="2" customFormat="1" ht="37.8" customHeight="1">
      <c r="A427" s="39"/>
      <c r="B427" s="40"/>
      <c r="C427" s="220" t="s">
        <v>700</v>
      </c>
      <c r="D427" s="220" t="s">
        <v>131</v>
      </c>
      <c r="E427" s="221" t="s">
        <v>701</v>
      </c>
      <c r="F427" s="222" t="s">
        <v>679</v>
      </c>
      <c r="G427" s="223" t="s">
        <v>266</v>
      </c>
      <c r="H427" s="224">
        <v>327.142</v>
      </c>
      <c r="I427" s="225"/>
      <c r="J427" s="226">
        <f>ROUND(I427*H427,2)</f>
        <v>0</v>
      </c>
      <c r="K427" s="227"/>
      <c r="L427" s="45"/>
      <c r="M427" s="228" t="s">
        <v>1</v>
      </c>
      <c r="N427" s="229" t="s">
        <v>41</v>
      </c>
      <c r="O427" s="92"/>
      <c r="P427" s="230">
        <f>O427*H427</f>
        <v>0</v>
      </c>
      <c r="Q427" s="230">
        <v>0</v>
      </c>
      <c r="R427" s="230">
        <f>Q427*H427</f>
        <v>0</v>
      </c>
      <c r="S427" s="230">
        <v>0</v>
      </c>
      <c r="T427" s="231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2" t="s">
        <v>151</v>
      </c>
      <c r="AT427" s="232" t="s">
        <v>131</v>
      </c>
      <c r="AU427" s="232" t="s">
        <v>86</v>
      </c>
      <c r="AY427" s="18" t="s">
        <v>128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8" t="s">
        <v>84</v>
      </c>
      <c r="BK427" s="233">
        <f>ROUND(I427*H427,2)</f>
        <v>0</v>
      </c>
      <c r="BL427" s="18" t="s">
        <v>151</v>
      </c>
      <c r="BM427" s="232" t="s">
        <v>702</v>
      </c>
    </row>
    <row r="428" s="14" customFormat="1">
      <c r="A428" s="14"/>
      <c r="B428" s="245"/>
      <c r="C428" s="246"/>
      <c r="D428" s="236" t="s">
        <v>137</v>
      </c>
      <c r="E428" s="247" t="s">
        <v>1</v>
      </c>
      <c r="F428" s="248" t="s">
        <v>703</v>
      </c>
      <c r="G428" s="246"/>
      <c r="H428" s="249">
        <v>327.142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5" t="s">
        <v>137</v>
      </c>
      <c r="AU428" s="255" t="s">
        <v>86</v>
      </c>
      <c r="AV428" s="14" t="s">
        <v>86</v>
      </c>
      <c r="AW428" s="14" t="s">
        <v>32</v>
      </c>
      <c r="AX428" s="14" t="s">
        <v>84</v>
      </c>
      <c r="AY428" s="255" t="s">
        <v>128</v>
      </c>
    </row>
    <row r="429" s="2" customFormat="1" ht="44.25" customHeight="1">
      <c r="A429" s="39"/>
      <c r="B429" s="40"/>
      <c r="C429" s="220" t="s">
        <v>704</v>
      </c>
      <c r="D429" s="220" t="s">
        <v>131</v>
      </c>
      <c r="E429" s="221" t="s">
        <v>705</v>
      </c>
      <c r="F429" s="222" t="s">
        <v>706</v>
      </c>
      <c r="G429" s="223" t="s">
        <v>266</v>
      </c>
      <c r="H429" s="224">
        <v>73.942999999999998</v>
      </c>
      <c r="I429" s="225"/>
      <c r="J429" s="226">
        <f>ROUND(I429*H429,2)</f>
        <v>0</v>
      </c>
      <c r="K429" s="227"/>
      <c r="L429" s="45"/>
      <c r="M429" s="228" t="s">
        <v>1</v>
      </c>
      <c r="N429" s="229" t="s">
        <v>41</v>
      </c>
      <c r="O429" s="92"/>
      <c r="P429" s="230">
        <f>O429*H429</f>
        <v>0</v>
      </c>
      <c r="Q429" s="230">
        <v>0</v>
      </c>
      <c r="R429" s="230">
        <f>Q429*H429</f>
        <v>0</v>
      </c>
      <c r="S429" s="230">
        <v>0</v>
      </c>
      <c r="T429" s="231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2" t="s">
        <v>151</v>
      </c>
      <c r="AT429" s="232" t="s">
        <v>131</v>
      </c>
      <c r="AU429" s="232" t="s">
        <v>86</v>
      </c>
      <c r="AY429" s="18" t="s">
        <v>128</v>
      </c>
      <c r="BE429" s="233">
        <f>IF(N429="základní",J429,0)</f>
        <v>0</v>
      </c>
      <c r="BF429" s="233">
        <f>IF(N429="snížená",J429,0)</f>
        <v>0</v>
      </c>
      <c r="BG429" s="233">
        <f>IF(N429="zákl. přenesená",J429,0)</f>
        <v>0</v>
      </c>
      <c r="BH429" s="233">
        <f>IF(N429="sníž. přenesená",J429,0)</f>
        <v>0</v>
      </c>
      <c r="BI429" s="233">
        <f>IF(N429="nulová",J429,0)</f>
        <v>0</v>
      </c>
      <c r="BJ429" s="18" t="s">
        <v>84</v>
      </c>
      <c r="BK429" s="233">
        <f>ROUND(I429*H429,2)</f>
        <v>0</v>
      </c>
      <c r="BL429" s="18" t="s">
        <v>151</v>
      </c>
      <c r="BM429" s="232" t="s">
        <v>707</v>
      </c>
    </row>
    <row r="430" s="14" customFormat="1">
      <c r="A430" s="14"/>
      <c r="B430" s="245"/>
      <c r="C430" s="246"/>
      <c r="D430" s="236" t="s">
        <v>137</v>
      </c>
      <c r="E430" s="247" t="s">
        <v>1</v>
      </c>
      <c r="F430" s="248" t="s">
        <v>708</v>
      </c>
      <c r="G430" s="246"/>
      <c r="H430" s="249">
        <v>73.942999999999998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5" t="s">
        <v>137</v>
      </c>
      <c r="AU430" s="255" t="s">
        <v>86</v>
      </c>
      <c r="AV430" s="14" t="s">
        <v>86</v>
      </c>
      <c r="AW430" s="14" t="s">
        <v>32</v>
      </c>
      <c r="AX430" s="14" t="s">
        <v>84</v>
      </c>
      <c r="AY430" s="255" t="s">
        <v>128</v>
      </c>
    </row>
    <row r="431" s="2" customFormat="1" ht="16.5" customHeight="1">
      <c r="A431" s="39"/>
      <c r="B431" s="40"/>
      <c r="C431" s="220" t="s">
        <v>709</v>
      </c>
      <c r="D431" s="220" t="s">
        <v>131</v>
      </c>
      <c r="E431" s="221" t="s">
        <v>710</v>
      </c>
      <c r="F431" s="222" t="s">
        <v>711</v>
      </c>
      <c r="G431" s="223" t="s">
        <v>266</v>
      </c>
      <c r="H431" s="224">
        <v>121.517</v>
      </c>
      <c r="I431" s="225"/>
      <c r="J431" s="226">
        <f>ROUND(I431*H431,2)</f>
        <v>0</v>
      </c>
      <c r="K431" s="227"/>
      <c r="L431" s="45"/>
      <c r="M431" s="228" t="s">
        <v>1</v>
      </c>
      <c r="N431" s="229" t="s">
        <v>41</v>
      </c>
      <c r="O431" s="92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2" t="s">
        <v>151</v>
      </c>
      <c r="AT431" s="232" t="s">
        <v>131</v>
      </c>
      <c r="AU431" s="232" t="s">
        <v>86</v>
      </c>
      <c r="AY431" s="18" t="s">
        <v>128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8" t="s">
        <v>84</v>
      </c>
      <c r="BK431" s="233">
        <f>ROUND(I431*H431,2)</f>
        <v>0</v>
      </c>
      <c r="BL431" s="18" t="s">
        <v>151</v>
      </c>
      <c r="BM431" s="232" t="s">
        <v>712</v>
      </c>
    </row>
    <row r="432" s="13" customFormat="1">
      <c r="A432" s="13"/>
      <c r="B432" s="234"/>
      <c r="C432" s="235"/>
      <c r="D432" s="236" t="s">
        <v>137</v>
      </c>
      <c r="E432" s="237" t="s">
        <v>1</v>
      </c>
      <c r="F432" s="238" t="s">
        <v>692</v>
      </c>
      <c r="G432" s="235"/>
      <c r="H432" s="237" t="s">
        <v>1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137</v>
      </c>
      <c r="AU432" s="244" t="s">
        <v>86</v>
      </c>
      <c r="AV432" s="13" t="s">
        <v>84</v>
      </c>
      <c r="AW432" s="13" t="s">
        <v>32</v>
      </c>
      <c r="AX432" s="13" t="s">
        <v>76</v>
      </c>
      <c r="AY432" s="244" t="s">
        <v>128</v>
      </c>
    </row>
    <row r="433" s="14" customFormat="1">
      <c r="A433" s="14"/>
      <c r="B433" s="245"/>
      <c r="C433" s="246"/>
      <c r="D433" s="236" t="s">
        <v>137</v>
      </c>
      <c r="E433" s="247" t="s">
        <v>1</v>
      </c>
      <c r="F433" s="248" t="s">
        <v>693</v>
      </c>
      <c r="G433" s="246"/>
      <c r="H433" s="249">
        <v>47.024999999999999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5" t="s">
        <v>137</v>
      </c>
      <c r="AU433" s="255" t="s">
        <v>86</v>
      </c>
      <c r="AV433" s="14" t="s">
        <v>86</v>
      </c>
      <c r="AW433" s="14" t="s">
        <v>32</v>
      </c>
      <c r="AX433" s="14" t="s">
        <v>76</v>
      </c>
      <c r="AY433" s="255" t="s">
        <v>128</v>
      </c>
    </row>
    <row r="434" s="13" customFormat="1">
      <c r="A434" s="13"/>
      <c r="B434" s="234"/>
      <c r="C434" s="235"/>
      <c r="D434" s="236" t="s">
        <v>137</v>
      </c>
      <c r="E434" s="237" t="s">
        <v>1</v>
      </c>
      <c r="F434" s="238" t="s">
        <v>694</v>
      </c>
      <c r="G434" s="235"/>
      <c r="H434" s="237" t="s">
        <v>1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4" t="s">
        <v>137</v>
      </c>
      <c r="AU434" s="244" t="s">
        <v>86</v>
      </c>
      <c r="AV434" s="13" t="s">
        <v>84</v>
      </c>
      <c r="AW434" s="13" t="s">
        <v>32</v>
      </c>
      <c r="AX434" s="13" t="s">
        <v>76</v>
      </c>
      <c r="AY434" s="244" t="s">
        <v>128</v>
      </c>
    </row>
    <row r="435" s="14" customFormat="1">
      <c r="A435" s="14"/>
      <c r="B435" s="245"/>
      <c r="C435" s="246"/>
      <c r="D435" s="236" t="s">
        <v>137</v>
      </c>
      <c r="E435" s="247" t="s">
        <v>1</v>
      </c>
      <c r="F435" s="248" t="s">
        <v>695</v>
      </c>
      <c r="G435" s="246"/>
      <c r="H435" s="249">
        <v>32.560000000000002</v>
      </c>
      <c r="I435" s="250"/>
      <c r="J435" s="246"/>
      <c r="K435" s="246"/>
      <c r="L435" s="251"/>
      <c r="M435" s="252"/>
      <c r="N435" s="253"/>
      <c r="O435" s="253"/>
      <c r="P435" s="253"/>
      <c r="Q435" s="253"/>
      <c r="R435" s="253"/>
      <c r="S435" s="253"/>
      <c r="T435" s="25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5" t="s">
        <v>137</v>
      </c>
      <c r="AU435" s="255" t="s">
        <v>86</v>
      </c>
      <c r="AV435" s="14" t="s">
        <v>86</v>
      </c>
      <c r="AW435" s="14" t="s">
        <v>32</v>
      </c>
      <c r="AX435" s="14" t="s">
        <v>76</v>
      </c>
      <c r="AY435" s="255" t="s">
        <v>128</v>
      </c>
    </row>
    <row r="436" s="13" customFormat="1">
      <c r="A436" s="13"/>
      <c r="B436" s="234"/>
      <c r="C436" s="235"/>
      <c r="D436" s="236" t="s">
        <v>137</v>
      </c>
      <c r="E436" s="237" t="s">
        <v>1</v>
      </c>
      <c r="F436" s="238" t="s">
        <v>696</v>
      </c>
      <c r="G436" s="235"/>
      <c r="H436" s="237" t="s">
        <v>1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137</v>
      </c>
      <c r="AU436" s="244" t="s">
        <v>86</v>
      </c>
      <c r="AV436" s="13" t="s">
        <v>84</v>
      </c>
      <c r="AW436" s="13" t="s">
        <v>32</v>
      </c>
      <c r="AX436" s="13" t="s">
        <v>76</v>
      </c>
      <c r="AY436" s="244" t="s">
        <v>128</v>
      </c>
    </row>
    <row r="437" s="14" customFormat="1">
      <c r="A437" s="14"/>
      <c r="B437" s="245"/>
      <c r="C437" s="246"/>
      <c r="D437" s="236" t="s">
        <v>137</v>
      </c>
      <c r="E437" s="247" t="s">
        <v>1</v>
      </c>
      <c r="F437" s="248" t="s">
        <v>697</v>
      </c>
      <c r="G437" s="246"/>
      <c r="H437" s="249">
        <v>5.5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137</v>
      </c>
      <c r="AU437" s="255" t="s">
        <v>86</v>
      </c>
      <c r="AV437" s="14" t="s">
        <v>86</v>
      </c>
      <c r="AW437" s="14" t="s">
        <v>32</v>
      </c>
      <c r="AX437" s="14" t="s">
        <v>76</v>
      </c>
      <c r="AY437" s="255" t="s">
        <v>128</v>
      </c>
    </row>
    <row r="438" s="13" customFormat="1">
      <c r="A438" s="13"/>
      <c r="B438" s="234"/>
      <c r="C438" s="235"/>
      <c r="D438" s="236" t="s">
        <v>137</v>
      </c>
      <c r="E438" s="237" t="s">
        <v>1</v>
      </c>
      <c r="F438" s="238" t="s">
        <v>698</v>
      </c>
      <c r="G438" s="235"/>
      <c r="H438" s="237" t="s">
        <v>1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137</v>
      </c>
      <c r="AU438" s="244" t="s">
        <v>86</v>
      </c>
      <c r="AV438" s="13" t="s">
        <v>84</v>
      </c>
      <c r="AW438" s="13" t="s">
        <v>32</v>
      </c>
      <c r="AX438" s="13" t="s">
        <v>76</v>
      </c>
      <c r="AY438" s="244" t="s">
        <v>128</v>
      </c>
    </row>
    <row r="439" s="14" customFormat="1">
      <c r="A439" s="14"/>
      <c r="B439" s="245"/>
      <c r="C439" s="246"/>
      <c r="D439" s="236" t="s">
        <v>137</v>
      </c>
      <c r="E439" s="247" t="s">
        <v>1</v>
      </c>
      <c r="F439" s="248" t="s">
        <v>699</v>
      </c>
      <c r="G439" s="246"/>
      <c r="H439" s="249">
        <v>36.432000000000002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137</v>
      </c>
      <c r="AU439" s="255" t="s">
        <v>86</v>
      </c>
      <c r="AV439" s="14" t="s">
        <v>86</v>
      </c>
      <c r="AW439" s="14" t="s">
        <v>32</v>
      </c>
      <c r="AX439" s="14" t="s">
        <v>76</v>
      </c>
      <c r="AY439" s="255" t="s">
        <v>128</v>
      </c>
    </row>
    <row r="440" s="15" customFormat="1">
      <c r="A440" s="15"/>
      <c r="B440" s="259"/>
      <c r="C440" s="260"/>
      <c r="D440" s="236" t="s">
        <v>137</v>
      </c>
      <c r="E440" s="261" t="s">
        <v>1</v>
      </c>
      <c r="F440" s="262" t="s">
        <v>244</v>
      </c>
      <c r="G440" s="260"/>
      <c r="H440" s="263">
        <v>121.51700000000001</v>
      </c>
      <c r="I440" s="264"/>
      <c r="J440" s="260"/>
      <c r="K440" s="260"/>
      <c r="L440" s="265"/>
      <c r="M440" s="266"/>
      <c r="N440" s="267"/>
      <c r="O440" s="267"/>
      <c r="P440" s="267"/>
      <c r="Q440" s="267"/>
      <c r="R440" s="267"/>
      <c r="S440" s="267"/>
      <c r="T440" s="268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9" t="s">
        <v>137</v>
      </c>
      <c r="AU440" s="269" t="s">
        <v>86</v>
      </c>
      <c r="AV440" s="15" t="s">
        <v>151</v>
      </c>
      <c r="AW440" s="15" t="s">
        <v>32</v>
      </c>
      <c r="AX440" s="15" t="s">
        <v>84</v>
      </c>
      <c r="AY440" s="269" t="s">
        <v>128</v>
      </c>
    </row>
    <row r="441" s="12" customFormat="1" ht="22.8" customHeight="1">
      <c r="A441" s="12"/>
      <c r="B441" s="204"/>
      <c r="C441" s="205"/>
      <c r="D441" s="206" t="s">
        <v>75</v>
      </c>
      <c r="E441" s="218" t="s">
        <v>713</v>
      </c>
      <c r="F441" s="218" t="s">
        <v>714</v>
      </c>
      <c r="G441" s="205"/>
      <c r="H441" s="205"/>
      <c r="I441" s="208"/>
      <c r="J441" s="219">
        <f>BK441</f>
        <v>0</v>
      </c>
      <c r="K441" s="205"/>
      <c r="L441" s="210"/>
      <c r="M441" s="211"/>
      <c r="N441" s="212"/>
      <c r="O441" s="212"/>
      <c r="P441" s="213">
        <f>SUM(P442:P443)</f>
        <v>0</v>
      </c>
      <c r="Q441" s="212"/>
      <c r="R441" s="213">
        <f>SUM(R442:R443)</f>
        <v>0</v>
      </c>
      <c r="S441" s="212"/>
      <c r="T441" s="214">
        <f>SUM(T442:T443)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5" t="s">
        <v>84</v>
      </c>
      <c r="AT441" s="216" t="s">
        <v>75</v>
      </c>
      <c r="AU441" s="216" t="s">
        <v>84</v>
      </c>
      <c r="AY441" s="215" t="s">
        <v>128</v>
      </c>
      <c r="BK441" s="217">
        <f>SUM(BK442:BK443)</f>
        <v>0</v>
      </c>
    </row>
    <row r="442" s="2" customFormat="1" ht="44.25" customHeight="1">
      <c r="A442" s="39"/>
      <c r="B442" s="40"/>
      <c r="C442" s="220" t="s">
        <v>715</v>
      </c>
      <c r="D442" s="220" t="s">
        <v>131</v>
      </c>
      <c r="E442" s="221" t="s">
        <v>716</v>
      </c>
      <c r="F442" s="222" t="s">
        <v>717</v>
      </c>
      <c r="G442" s="223" t="s">
        <v>266</v>
      </c>
      <c r="H442" s="224">
        <v>543.93299999999999</v>
      </c>
      <c r="I442" s="225"/>
      <c r="J442" s="226">
        <f>ROUND(I442*H442,2)</f>
        <v>0</v>
      </c>
      <c r="K442" s="227"/>
      <c r="L442" s="45"/>
      <c r="M442" s="228" t="s">
        <v>1</v>
      </c>
      <c r="N442" s="229" t="s">
        <v>41</v>
      </c>
      <c r="O442" s="92"/>
      <c r="P442" s="230">
        <f>O442*H442</f>
        <v>0</v>
      </c>
      <c r="Q442" s="230">
        <v>0</v>
      </c>
      <c r="R442" s="230">
        <f>Q442*H442</f>
        <v>0</v>
      </c>
      <c r="S442" s="230">
        <v>0</v>
      </c>
      <c r="T442" s="231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2" t="s">
        <v>151</v>
      </c>
      <c r="AT442" s="232" t="s">
        <v>131</v>
      </c>
      <c r="AU442" s="232" t="s">
        <v>86</v>
      </c>
      <c r="AY442" s="18" t="s">
        <v>128</v>
      </c>
      <c r="BE442" s="233">
        <f>IF(N442="základní",J442,0)</f>
        <v>0</v>
      </c>
      <c r="BF442" s="233">
        <f>IF(N442="snížená",J442,0)</f>
        <v>0</v>
      </c>
      <c r="BG442" s="233">
        <f>IF(N442="zákl. přenesená",J442,0)</f>
        <v>0</v>
      </c>
      <c r="BH442" s="233">
        <f>IF(N442="sníž. přenesená",J442,0)</f>
        <v>0</v>
      </c>
      <c r="BI442" s="233">
        <f>IF(N442="nulová",J442,0)</f>
        <v>0</v>
      </c>
      <c r="BJ442" s="18" t="s">
        <v>84</v>
      </c>
      <c r="BK442" s="233">
        <f>ROUND(I442*H442,2)</f>
        <v>0</v>
      </c>
      <c r="BL442" s="18" t="s">
        <v>151</v>
      </c>
      <c r="BM442" s="232" t="s">
        <v>718</v>
      </c>
    </row>
    <row r="443" s="2" customFormat="1" ht="55.5" customHeight="1">
      <c r="A443" s="39"/>
      <c r="B443" s="40"/>
      <c r="C443" s="220" t="s">
        <v>719</v>
      </c>
      <c r="D443" s="220" t="s">
        <v>131</v>
      </c>
      <c r="E443" s="221" t="s">
        <v>720</v>
      </c>
      <c r="F443" s="222" t="s">
        <v>721</v>
      </c>
      <c r="G443" s="223" t="s">
        <v>266</v>
      </c>
      <c r="H443" s="224">
        <v>543.93299999999999</v>
      </c>
      <c r="I443" s="225"/>
      <c r="J443" s="226">
        <f>ROUND(I443*H443,2)</f>
        <v>0</v>
      </c>
      <c r="K443" s="227"/>
      <c r="L443" s="45"/>
      <c r="M443" s="292" t="s">
        <v>1</v>
      </c>
      <c r="N443" s="293" t="s">
        <v>41</v>
      </c>
      <c r="O443" s="294"/>
      <c r="P443" s="295">
        <f>O443*H443</f>
        <v>0</v>
      </c>
      <c r="Q443" s="295">
        <v>0</v>
      </c>
      <c r="R443" s="295">
        <f>Q443*H443</f>
        <v>0</v>
      </c>
      <c r="S443" s="295">
        <v>0</v>
      </c>
      <c r="T443" s="296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2" t="s">
        <v>151</v>
      </c>
      <c r="AT443" s="232" t="s">
        <v>131</v>
      </c>
      <c r="AU443" s="232" t="s">
        <v>86</v>
      </c>
      <c r="AY443" s="18" t="s">
        <v>128</v>
      </c>
      <c r="BE443" s="233">
        <f>IF(N443="základní",J443,0)</f>
        <v>0</v>
      </c>
      <c r="BF443" s="233">
        <f>IF(N443="snížená",J443,0)</f>
        <v>0</v>
      </c>
      <c r="BG443" s="233">
        <f>IF(N443="zákl. přenesená",J443,0)</f>
        <v>0</v>
      </c>
      <c r="BH443" s="233">
        <f>IF(N443="sníž. přenesená",J443,0)</f>
        <v>0</v>
      </c>
      <c r="BI443" s="233">
        <f>IF(N443="nulová",J443,0)</f>
        <v>0</v>
      </c>
      <c r="BJ443" s="18" t="s">
        <v>84</v>
      </c>
      <c r="BK443" s="233">
        <f>ROUND(I443*H443,2)</f>
        <v>0</v>
      </c>
      <c r="BL443" s="18" t="s">
        <v>151</v>
      </c>
      <c r="BM443" s="232" t="s">
        <v>722</v>
      </c>
    </row>
    <row r="444" s="2" customFormat="1" ht="6.96" customHeight="1">
      <c r="A444" s="39"/>
      <c r="B444" s="67"/>
      <c r="C444" s="68"/>
      <c r="D444" s="68"/>
      <c r="E444" s="68"/>
      <c r="F444" s="68"/>
      <c r="G444" s="68"/>
      <c r="H444" s="68"/>
      <c r="I444" s="68"/>
      <c r="J444" s="68"/>
      <c r="K444" s="68"/>
      <c r="L444" s="45"/>
      <c r="M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</row>
  </sheetData>
  <sheetProtection sheet="1" autoFilter="0" formatColumns="0" formatRows="0" objects="1" scenarios="1" spinCount="100000" saltValue="EUTvN3mokb+dNHNZRL94Jg4/YFt/qoAsQpskdIGkccKQ+rrQD4bFMfid1IhVqNifoRQg8ukJb6XCw05BeIoZbg==" hashValue="n6A5mDf+WYn9/rJxTCY0T7aKZM8qWAMOCvVEI97wSL5I6XRMlMnCxMEAjJIDnxQHg7ZV8SZOHibpo57rx3ciBg==" algorithmName="SHA-512" password="CA6C"/>
  <autoFilter ref="C127:K44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99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26.25" customHeight="1">
      <c r="B7" s="21"/>
      <c r="E7" s="142" t="str">
        <f>'Rekapitulace stavby'!K6</f>
        <v>Otrokovice - regenerace panelového sídliště Trávníky - 1.etapa - 1.část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723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19. 4. 2022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ROUND(J127,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ROUND((SUM(BE127:BE243)),  2)</f>
        <v>0</v>
      </c>
      <c r="G33" s="39"/>
      <c r="H33" s="39"/>
      <c r="I33" s="156">
        <v>0.20999999999999999</v>
      </c>
      <c r="J33" s="155">
        <f>ROUND(((SUM(BE127:BE243))*I33),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ROUND((SUM(BF127:BF243)),  2)</f>
        <v>0</v>
      </c>
      <c r="G34" s="39"/>
      <c r="H34" s="39"/>
      <c r="I34" s="156">
        <v>0.14999999999999999</v>
      </c>
      <c r="J34" s="155">
        <f>ROUND(((SUM(BF127:BF243))*I34),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ROUND((SUM(BG127:BG243)),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ROUND((SUM(BH127:BH243)),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ROUND((SUM(BI127:BI243)),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25" customHeight="1">
      <c r="A85" s="39"/>
      <c r="B85" s="40"/>
      <c r="C85" s="41"/>
      <c r="D85" s="41"/>
      <c r="E85" s="175" t="str">
        <f>E7</f>
        <v>Otrokovice - regenerace panelového sídliště Trávníky - 1.etapa - 1.část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102.1 - Chodníky - 1.část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Otrokovice, m.č. Trávníky</v>
      </c>
      <c r="G89" s="41"/>
      <c r="H89" s="41"/>
      <c r="I89" s="33" t="s">
        <v>22</v>
      </c>
      <c r="J89" s="80" t="str">
        <f>IF(J12="","",J12)</f>
        <v>19. 4. 2022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Otrokovice</v>
      </c>
      <c r="G91" s="41"/>
      <c r="H91" s="41"/>
      <c r="I91" s="33" t="s">
        <v>30</v>
      </c>
      <c r="J91" s="37" t="str">
        <f>E21</f>
        <v>M.Sedlářová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Ing.L.Alster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="9" customFormat="1" ht="24.96" customHeight="1">
      <c r="A97" s="9"/>
      <c r="B97" s="180"/>
      <c r="C97" s="181"/>
      <c r="D97" s="182" t="s">
        <v>217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218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219</v>
      </c>
      <c r="E99" s="189"/>
      <c r="F99" s="189"/>
      <c r="G99" s="189"/>
      <c r="H99" s="189"/>
      <c r="I99" s="189"/>
      <c r="J99" s="190">
        <f>J143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221</v>
      </c>
      <c r="E100" s="189"/>
      <c r="F100" s="189"/>
      <c r="G100" s="189"/>
      <c r="H100" s="189"/>
      <c r="I100" s="189"/>
      <c r="J100" s="190">
        <f>J169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222</v>
      </c>
      <c r="E101" s="189"/>
      <c r="F101" s="189"/>
      <c r="G101" s="189"/>
      <c r="H101" s="189"/>
      <c r="I101" s="189"/>
      <c r="J101" s="190">
        <f>J175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224</v>
      </c>
      <c r="E102" s="189"/>
      <c r="F102" s="189"/>
      <c r="G102" s="189"/>
      <c r="H102" s="189"/>
      <c r="I102" s="189"/>
      <c r="J102" s="190">
        <f>J183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226</v>
      </c>
      <c r="E103" s="189"/>
      <c r="F103" s="189"/>
      <c r="G103" s="189"/>
      <c r="H103" s="189"/>
      <c r="I103" s="189"/>
      <c r="J103" s="190">
        <f>J196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227</v>
      </c>
      <c r="E104" s="189"/>
      <c r="F104" s="189"/>
      <c r="G104" s="189"/>
      <c r="H104" s="189"/>
      <c r="I104" s="189"/>
      <c r="J104" s="190">
        <f>J214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228</v>
      </c>
      <c r="E105" s="189"/>
      <c r="F105" s="189"/>
      <c r="G105" s="189"/>
      <c r="H105" s="189"/>
      <c r="I105" s="189"/>
      <c r="J105" s="190">
        <f>J234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0"/>
      <c r="C106" s="181"/>
      <c r="D106" s="182" t="s">
        <v>724</v>
      </c>
      <c r="E106" s="183"/>
      <c r="F106" s="183"/>
      <c r="G106" s="183"/>
      <c r="H106" s="183"/>
      <c r="I106" s="183"/>
      <c r="J106" s="184">
        <f>J237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6"/>
      <c r="C107" s="187"/>
      <c r="D107" s="188" t="s">
        <v>725</v>
      </c>
      <c r="E107" s="189"/>
      <c r="F107" s="189"/>
      <c r="G107" s="189"/>
      <c r="H107" s="189"/>
      <c r="I107" s="189"/>
      <c r="J107" s="190">
        <f>J238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="2" customFormat="1" ht="6.96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112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6.25" customHeight="1">
      <c r="A117" s="39"/>
      <c r="B117" s="40"/>
      <c r="C117" s="41"/>
      <c r="D117" s="41"/>
      <c r="E117" s="175" t="str">
        <f>E7</f>
        <v>Otrokovice - regenerace panelového sídliště Trávníky - 1.etapa - 1.část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100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5" customHeight="1">
      <c r="A119" s="39"/>
      <c r="B119" s="40"/>
      <c r="C119" s="41"/>
      <c r="D119" s="41"/>
      <c r="E119" s="77" t="str">
        <f>E9</f>
        <v>SO 102.1 - Chodníky - 1.část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Otrokovice, m.č. Trávníky</v>
      </c>
      <c r="G121" s="41"/>
      <c r="H121" s="41"/>
      <c r="I121" s="33" t="s">
        <v>22</v>
      </c>
      <c r="J121" s="80" t="str">
        <f>IF(J12="","",J12)</f>
        <v>19. 4. 2022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Otrokovice</v>
      </c>
      <c r="G123" s="41"/>
      <c r="H123" s="41"/>
      <c r="I123" s="33" t="s">
        <v>30</v>
      </c>
      <c r="J123" s="37" t="str">
        <f>E21</f>
        <v>M.Sedlářová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28</v>
      </c>
      <c r="D124" s="41"/>
      <c r="E124" s="41"/>
      <c r="F124" s="28" t="str">
        <f>IF(E18="","",E18)</f>
        <v>Vyplň údaj</v>
      </c>
      <c r="G124" s="41"/>
      <c r="H124" s="41"/>
      <c r="I124" s="33" t="s">
        <v>33</v>
      </c>
      <c r="J124" s="37" t="str">
        <f>E24</f>
        <v>Ing.L.Alster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0.32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11" customFormat="1" ht="29.28" customHeight="1">
      <c r="A126" s="192"/>
      <c r="B126" s="193"/>
      <c r="C126" s="194" t="s">
        <v>113</v>
      </c>
      <c r="D126" s="195" t="s">
        <v>61</v>
      </c>
      <c r="E126" s="195" t="s">
        <v>57</v>
      </c>
      <c r="F126" s="195" t="s">
        <v>58</v>
      </c>
      <c r="G126" s="195" t="s">
        <v>114</v>
      </c>
      <c r="H126" s="195" t="s">
        <v>115</v>
      </c>
      <c r="I126" s="195" t="s">
        <v>116</v>
      </c>
      <c r="J126" s="196" t="s">
        <v>104</v>
      </c>
      <c r="K126" s="197" t="s">
        <v>117</v>
      </c>
      <c r="L126" s="198"/>
      <c r="M126" s="101" t="s">
        <v>1</v>
      </c>
      <c r="N126" s="102" t="s">
        <v>40</v>
      </c>
      <c r="O126" s="102" t="s">
        <v>118</v>
      </c>
      <c r="P126" s="102" t="s">
        <v>119</v>
      </c>
      <c r="Q126" s="102" t="s">
        <v>120</v>
      </c>
      <c r="R126" s="102" t="s">
        <v>121</v>
      </c>
      <c r="S126" s="102" t="s">
        <v>122</v>
      </c>
      <c r="T126" s="103" t="s">
        <v>123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="2" customFormat="1" ht="22.8" customHeight="1">
      <c r="A127" s="39"/>
      <c r="B127" s="40"/>
      <c r="C127" s="108" t="s">
        <v>124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P128+P237</f>
        <v>0</v>
      </c>
      <c r="Q127" s="105"/>
      <c r="R127" s="201">
        <f>R128+R237</f>
        <v>682.26685269999996</v>
      </c>
      <c r="S127" s="105"/>
      <c r="T127" s="202">
        <f>T128+T237</f>
        <v>1161.587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106</v>
      </c>
      <c r="BK127" s="203">
        <f>BK128+BK237</f>
        <v>0</v>
      </c>
    </row>
    <row r="128" s="12" customFormat="1" ht="25.92" customHeight="1">
      <c r="A128" s="12"/>
      <c r="B128" s="204"/>
      <c r="C128" s="205"/>
      <c r="D128" s="206" t="s">
        <v>75</v>
      </c>
      <c r="E128" s="207" t="s">
        <v>229</v>
      </c>
      <c r="F128" s="207" t="s">
        <v>230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P129+P143+P169+P175+P183+P196+P214+P234</f>
        <v>0</v>
      </c>
      <c r="Q128" s="212"/>
      <c r="R128" s="213">
        <f>R129+R143+R169+R175+R183+R196+R214+R234</f>
        <v>682.22876199999996</v>
      </c>
      <c r="S128" s="212"/>
      <c r="T128" s="214">
        <f>T129+T143+T169+T175+T183+T196+T214+T234</f>
        <v>1161.587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76</v>
      </c>
      <c r="AY128" s="215" t="s">
        <v>128</v>
      </c>
      <c r="BK128" s="217">
        <f>BK129+BK143+BK169+BK175+BK183+BK196+BK214+BK234</f>
        <v>0</v>
      </c>
    </row>
    <row r="129" s="12" customFormat="1" ht="22.8" customHeight="1">
      <c r="A129" s="12"/>
      <c r="B129" s="204"/>
      <c r="C129" s="205"/>
      <c r="D129" s="206" t="s">
        <v>75</v>
      </c>
      <c r="E129" s="218" t="s">
        <v>84</v>
      </c>
      <c r="F129" s="218" t="s">
        <v>231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SUM(P130:P142)</f>
        <v>0</v>
      </c>
      <c r="Q129" s="212"/>
      <c r="R129" s="213">
        <f>SUM(R130:R142)</f>
        <v>0</v>
      </c>
      <c r="S129" s="212"/>
      <c r="T129" s="214">
        <f>SUM(T130:T142)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84</v>
      </c>
      <c r="AY129" s="215" t="s">
        <v>128</v>
      </c>
      <c r="BK129" s="217">
        <f>SUM(BK130:BK142)</f>
        <v>0</v>
      </c>
    </row>
    <row r="130" s="2" customFormat="1" ht="37.8" customHeight="1">
      <c r="A130" s="39"/>
      <c r="B130" s="40"/>
      <c r="C130" s="220" t="s">
        <v>84</v>
      </c>
      <c r="D130" s="220" t="s">
        <v>131</v>
      </c>
      <c r="E130" s="221" t="s">
        <v>232</v>
      </c>
      <c r="F130" s="222" t="s">
        <v>233</v>
      </c>
      <c r="G130" s="223" t="s">
        <v>234</v>
      </c>
      <c r="H130" s="224">
        <v>121.2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41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151</v>
      </c>
      <c r="AT130" s="232" t="s">
        <v>131</v>
      </c>
      <c r="AU130" s="232" t="s">
        <v>86</v>
      </c>
      <c r="AY130" s="18" t="s">
        <v>128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84</v>
      </c>
      <c r="BK130" s="233">
        <f>ROUND(I130*H130,2)</f>
        <v>0</v>
      </c>
      <c r="BL130" s="18" t="s">
        <v>151</v>
      </c>
      <c r="BM130" s="232" t="s">
        <v>726</v>
      </c>
    </row>
    <row r="131" s="14" customFormat="1">
      <c r="A131" s="14"/>
      <c r="B131" s="245"/>
      <c r="C131" s="246"/>
      <c r="D131" s="236" t="s">
        <v>137</v>
      </c>
      <c r="E131" s="247" t="s">
        <v>1</v>
      </c>
      <c r="F131" s="248" t="s">
        <v>727</v>
      </c>
      <c r="G131" s="246"/>
      <c r="H131" s="249">
        <v>378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137</v>
      </c>
      <c r="AU131" s="255" t="s">
        <v>86</v>
      </c>
      <c r="AV131" s="14" t="s">
        <v>86</v>
      </c>
      <c r="AW131" s="14" t="s">
        <v>32</v>
      </c>
      <c r="AX131" s="14" t="s">
        <v>76</v>
      </c>
      <c r="AY131" s="255" t="s">
        <v>128</v>
      </c>
    </row>
    <row r="132" s="13" customFormat="1">
      <c r="A132" s="13"/>
      <c r="B132" s="234"/>
      <c r="C132" s="235"/>
      <c r="D132" s="236" t="s">
        <v>137</v>
      </c>
      <c r="E132" s="237" t="s">
        <v>1</v>
      </c>
      <c r="F132" s="238" t="s">
        <v>728</v>
      </c>
      <c r="G132" s="235"/>
      <c r="H132" s="237" t="s">
        <v>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137</v>
      </c>
      <c r="AU132" s="244" t="s">
        <v>86</v>
      </c>
      <c r="AV132" s="13" t="s">
        <v>84</v>
      </c>
      <c r="AW132" s="13" t="s">
        <v>32</v>
      </c>
      <c r="AX132" s="13" t="s">
        <v>76</v>
      </c>
      <c r="AY132" s="244" t="s">
        <v>128</v>
      </c>
    </row>
    <row r="133" s="14" customFormat="1">
      <c r="A133" s="14"/>
      <c r="B133" s="245"/>
      <c r="C133" s="246"/>
      <c r="D133" s="236" t="s">
        <v>137</v>
      </c>
      <c r="E133" s="247" t="s">
        <v>1</v>
      </c>
      <c r="F133" s="248" t="s">
        <v>729</v>
      </c>
      <c r="G133" s="246"/>
      <c r="H133" s="249">
        <v>-256.80000000000001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137</v>
      </c>
      <c r="AU133" s="255" t="s">
        <v>86</v>
      </c>
      <c r="AV133" s="14" t="s">
        <v>86</v>
      </c>
      <c r="AW133" s="14" t="s">
        <v>32</v>
      </c>
      <c r="AX133" s="14" t="s">
        <v>76</v>
      </c>
      <c r="AY133" s="255" t="s">
        <v>128</v>
      </c>
    </row>
    <row r="134" s="15" customFormat="1">
      <c r="A134" s="15"/>
      <c r="B134" s="259"/>
      <c r="C134" s="260"/>
      <c r="D134" s="236" t="s">
        <v>137</v>
      </c>
      <c r="E134" s="261" t="s">
        <v>1</v>
      </c>
      <c r="F134" s="262" t="s">
        <v>244</v>
      </c>
      <c r="G134" s="260"/>
      <c r="H134" s="263">
        <v>121.19999999999999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9" t="s">
        <v>137</v>
      </c>
      <c r="AU134" s="269" t="s">
        <v>86</v>
      </c>
      <c r="AV134" s="15" t="s">
        <v>151</v>
      </c>
      <c r="AW134" s="15" t="s">
        <v>32</v>
      </c>
      <c r="AX134" s="15" t="s">
        <v>84</v>
      </c>
      <c r="AY134" s="269" t="s">
        <v>128</v>
      </c>
    </row>
    <row r="135" s="2" customFormat="1" ht="62.7" customHeight="1">
      <c r="A135" s="39"/>
      <c r="B135" s="40"/>
      <c r="C135" s="220" t="s">
        <v>86</v>
      </c>
      <c r="D135" s="220" t="s">
        <v>131</v>
      </c>
      <c r="E135" s="221" t="s">
        <v>256</v>
      </c>
      <c r="F135" s="222" t="s">
        <v>257</v>
      </c>
      <c r="G135" s="223" t="s">
        <v>234</v>
      </c>
      <c r="H135" s="224">
        <v>121.2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41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151</v>
      </c>
      <c r="AT135" s="232" t="s">
        <v>131</v>
      </c>
      <c r="AU135" s="232" t="s">
        <v>86</v>
      </c>
      <c r="AY135" s="18" t="s">
        <v>128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84</v>
      </c>
      <c r="BK135" s="233">
        <f>ROUND(I135*H135,2)</f>
        <v>0</v>
      </c>
      <c r="BL135" s="18" t="s">
        <v>151</v>
      </c>
      <c r="BM135" s="232" t="s">
        <v>730</v>
      </c>
    </row>
    <row r="136" s="14" customFormat="1">
      <c r="A136" s="14"/>
      <c r="B136" s="245"/>
      <c r="C136" s="246"/>
      <c r="D136" s="236" t="s">
        <v>137</v>
      </c>
      <c r="E136" s="247" t="s">
        <v>1</v>
      </c>
      <c r="F136" s="248" t="s">
        <v>731</v>
      </c>
      <c r="G136" s="246"/>
      <c r="H136" s="249">
        <v>121.2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137</v>
      </c>
      <c r="AU136" s="255" t="s">
        <v>86</v>
      </c>
      <c r="AV136" s="14" t="s">
        <v>86</v>
      </c>
      <c r="AW136" s="14" t="s">
        <v>32</v>
      </c>
      <c r="AX136" s="14" t="s">
        <v>84</v>
      </c>
      <c r="AY136" s="255" t="s">
        <v>128</v>
      </c>
    </row>
    <row r="137" s="2" customFormat="1" ht="44.25" customHeight="1">
      <c r="A137" s="39"/>
      <c r="B137" s="40"/>
      <c r="C137" s="220" t="s">
        <v>145</v>
      </c>
      <c r="D137" s="220" t="s">
        <v>131</v>
      </c>
      <c r="E137" s="221" t="s">
        <v>260</v>
      </c>
      <c r="F137" s="222" t="s">
        <v>261</v>
      </c>
      <c r="G137" s="223" t="s">
        <v>234</v>
      </c>
      <c r="H137" s="224">
        <v>121.2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151</v>
      </c>
      <c r="AT137" s="232" t="s">
        <v>131</v>
      </c>
      <c r="AU137" s="232" t="s">
        <v>86</v>
      </c>
      <c r="AY137" s="18" t="s">
        <v>128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84</v>
      </c>
      <c r="BK137" s="233">
        <f>ROUND(I137*H137,2)</f>
        <v>0</v>
      </c>
      <c r="BL137" s="18" t="s">
        <v>151</v>
      </c>
      <c r="BM137" s="232" t="s">
        <v>732</v>
      </c>
    </row>
    <row r="138" s="14" customFormat="1">
      <c r="A138" s="14"/>
      <c r="B138" s="245"/>
      <c r="C138" s="246"/>
      <c r="D138" s="236" t="s">
        <v>137</v>
      </c>
      <c r="E138" s="247" t="s">
        <v>1</v>
      </c>
      <c r="F138" s="248" t="s">
        <v>731</v>
      </c>
      <c r="G138" s="246"/>
      <c r="H138" s="249">
        <v>121.2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137</v>
      </c>
      <c r="AU138" s="255" t="s">
        <v>86</v>
      </c>
      <c r="AV138" s="14" t="s">
        <v>86</v>
      </c>
      <c r="AW138" s="14" t="s">
        <v>32</v>
      </c>
      <c r="AX138" s="14" t="s">
        <v>84</v>
      </c>
      <c r="AY138" s="255" t="s">
        <v>128</v>
      </c>
    </row>
    <row r="139" s="2" customFormat="1" ht="44.25" customHeight="1">
      <c r="A139" s="39"/>
      <c r="B139" s="40"/>
      <c r="C139" s="220" t="s">
        <v>151</v>
      </c>
      <c r="D139" s="220" t="s">
        <v>131</v>
      </c>
      <c r="E139" s="221" t="s">
        <v>264</v>
      </c>
      <c r="F139" s="222" t="s">
        <v>265</v>
      </c>
      <c r="G139" s="223" t="s">
        <v>266</v>
      </c>
      <c r="H139" s="224">
        <v>206.03999999999999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151</v>
      </c>
      <c r="AT139" s="232" t="s">
        <v>131</v>
      </c>
      <c r="AU139" s="232" t="s">
        <v>86</v>
      </c>
      <c r="AY139" s="18" t="s">
        <v>128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151</v>
      </c>
      <c r="BM139" s="232" t="s">
        <v>733</v>
      </c>
    </row>
    <row r="140" s="14" customFormat="1">
      <c r="A140" s="14"/>
      <c r="B140" s="245"/>
      <c r="C140" s="246"/>
      <c r="D140" s="236" t="s">
        <v>137</v>
      </c>
      <c r="E140" s="247" t="s">
        <v>1</v>
      </c>
      <c r="F140" s="248" t="s">
        <v>734</v>
      </c>
      <c r="G140" s="246"/>
      <c r="H140" s="249">
        <v>206.03999999999999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137</v>
      </c>
      <c r="AU140" s="255" t="s">
        <v>86</v>
      </c>
      <c r="AV140" s="14" t="s">
        <v>86</v>
      </c>
      <c r="AW140" s="14" t="s">
        <v>32</v>
      </c>
      <c r="AX140" s="14" t="s">
        <v>84</v>
      </c>
      <c r="AY140" s="255" t="s">
        <v>128</v>
      </c>
    </row>
    <row r="141" s="2" customFormat="1" ht="24.15" customHeight="1">
      <c r="A141" s="39"/>
      <c r="B141" s="40"/>
      <c r="C141" s="220" t="s">
        <v>127</v>
      </c>
      <c r="D141" s="220" t="s">
        <v>131</v>
      </c>
      <c r="E141" s="221" t="s">
        <v>295</v>
      </c>
      <c r="F141" s="222" t="s">
        <v>296</v>
      </c>
      <c r="G141" s="223" t="s">
        <v>297</v>
      </c>
      <c r="H141" s="224">
        <v>1890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151</v>
      </c>
      <c r="AT141" s="232" t="s">
        <v>131</v>
      </c>
      <c r="AU141" s="232" t="s">
        <v>86</v>
      </c>
      <c r="AY141" s="18" t="s">
        <v>128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84</v>
      </c>
      <c r="BK141" s="233">
        <f>ROUND(I141*H141,2)</f>
        <v>0</v>
      </c>
      <c r="BL141" s="18" t="s">
        <v>151</v>
      </c>
      <c r="BM141" s="232" t="s">
        <v>735</v>
      </c>
    </row>
    <row r="142" s="14" customFormat="1">
      <c r="A142" s="14"/>
      <c r="B142" s="245"/>
      <c r="C142" s="246"/>
      <c r="D142" s="236" t="s">
        <v>137</v>
      </c>
      <c r="E142" s="247" t="s">
        <v>1</v>
      </c>
      <c r="F142" s="248" t="s">
        <v>736</v>
      </c>
      <c r="G142" s="246"/>
      <c r="H142" s="249">
        <v>1890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137</v>
      </c>
      <c r="AU142" s="255" t="s">
        <v>86</v>
      </c>
      <c r="AV142" s="14" t="s">
        <v>86</v>
      </c>
      <c r="AW142" s="14" t="s">
        <v>32</v>
      </c>
      <c r="AX142" s="14" t="s">
        <v>84</v>
      </c>
      <c r="AY142" s="255" t="s">
        <v>128</v>
      </c>
    </row>
    <row r="143" s="12" customFormat="1" ht="22.8" customHeight="1">
      <c r="A143" s="12"/>
      <c r="B143" s="204"/>
      <c r="C143" s="205"/>
      <c r="D143" s="206" t="s">
        <v>75</v>
      </c>
      <c r="E143" s="218" t="s">
        <v>196</v>
      </c>
      <c r="F143" s="218" t="s">
        <v>300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SUM(P144:P168)</f>
        <v>0</v>
      </c>
      <c r="Q143" s="212"/>
      <c r="R143" s="213">
        <f>SUM(R144:R168)</f>
        <v>0</v>
      </c>
      <c r="S143" s="212"/>
      <c r="T143" s="214">
        <f>SUM(T144:T168)</f>
        <v>1161.587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84</v>
      </c>
      <c r="AT143" s="216" t="s">
        <v>75</v>
      </c>
      <c r="AU143" s="216" t="s">
        <v>84</v>
      </c>
      <c r="AY143" s="215" t="s">
        <v>128</v>
      </c>
      <c r="BK143" s="217">
        <f>SUM(BK144:BK168)</f>
        <v>0</v>
      </c>
    </row>
    <row r="144" s="2" customFormat="1" ht="78" customHeight="1">
      <c r="A144" s="39"/>
      <c r="B144" s="40"/>
      <c r="C144" s="220" t="s">
        <v>164</v>
      </c>
      <c r="D144" s="220" t="s">
        <v>131</v>
      </c>
      <c r="E144" s="221" t="s">
        <v>737</v>
      </c>
      <c r="F144" s="222" t="s">
        <v>738</v>
      </c>
      <c r="G144" s="223" t="s">
        <v>297</v>
      </c>
      <c r="H144" s="224">
        <v>1605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41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0.255</v>
      </c>
      <c r="T144" s="231">
        <f>S144*H144</f>
        <v>409.27500000000003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151</v>
      </c>
      <c r="AT144" s="232" t="s">
        <v>131</v>
      </c>
      <c r="AU144" s="232" t="s">
        <v>86</v>
      </c>
      <c r="AY144" s="18" t="s">
        <v>128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84</v>
      </c>
      <c r="BK144" s="233">
        <f>ROUND(I144*H144,2)</f>
        <v>0</v>
      </c>
      <c r="BL144" s="18" t="s">
        <v>151</v>
      </c>
      <c r="BM144" s="232" t="s">
        <v>739</v>
      </c>
    </row>
    <row r="145" s="14" customFormat="1">
      <c r="A145" s="14"/>
      <c r="B145" s="245"/>
      <c r="C145" s="246"/>
      <c r="D145" s="236" t="s">
        <v>137</v>
      </c>
      <c r="E145" s="247" t="s">
        <v>1</v>
      </c>
      <c r="F145" s="248" t="s">
        <v>740</v>
      </c>
      <c r="G145" s="246"/>
      <c r="H145" s="249">
        <v>1605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137</v>
      </c>
      <c r="AU145" s="255" t="s">
        <v>86</v>
      </c>
      <c r="AV145" s="14" t="s">
        <v>86</v>
      </c>
      <c r="AW145" s="14" t="s">
        <v>32</v>
      </c>
      <c r="AX145" s="14" t="s">
        <v>84</v>
      </c>
      <c r="AY145" s="255" t="s">
        <v>128</v>
      </c>
    </row>
    <row r="146" s="2" customFormat="1" ht="66.75" customHeight="1">
      <c r="A146" s="39"/>
      <c r="B146" s="40"/>
      <c r="C146" s="220" t="s">
        <v>171</v>
      </c>
      <c r="D146" s="220" t="s">
        <v>131</v>
      </c>
      <c r="E146" s="221" t="s">
        <v>741</v>
      </c>
      <c r="F146" s="222" t="s">
        <v>742</v>
      </c>
      <c r="G146" s="223" t="s">
        <v>297</v>
      </c>
      <c r="H146" s="224">
        <v>1605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0.28999999999999998</v>
      </c>
      <c r="T146" s="231">
        <f>S146*H146</f>
        <v>465.44999999999999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151</v>
      </c>
      <c r="AT146" s="232" t="s">
        <v>131</v>
      </c>
      <c r="AU146" s="232" t="s">
        <v>86</v>
      </c>
      <c r="AY146" s="18" t="s">
        <v>128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84</v>
      </c>
      <c r="BK146" s="233">
        <f>ROUND(I146*H146,2)</f>
        <v>0</v>
      </c>
      <c r="BL146" s="18" t="s">
        <v>151</v>
      </c>
      <c r="BM146" s="232" t="s">
        <v>743</v>
      </c>
    </row>
    <row r="147" s="13" customFormat="1">
      <c r="A147" s="13"/>
      <c r="B147" s="234"/>
      <c r="C147" s="235"/>
      <c r="D147" s="236" t="s">
        <v>137</v>
      </c>
      <c r="E147" s="237" t="s">
        <v>1</v>
      </c>
      <c r="F147" s="238" t="s">
        <v>744</v>
      </c>
      <c r="G147" s="235"/>
      <c r="H147" s="237" t="s">
        <v>1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137</v>
      </c>
      <c r="AU147" s="244" t="s">
        <v>86</v>
      </c>
      <c r="AV147" s="13" t="s">
        <v>84</v>
      </c>
      <c r="AW147" s="13" t="s">
        <v>32</v>
      </c>
      <c r="AX147" s="13" t="s">
        <v>76</v>
      </c>
      <c r="AY147" s="244" t="s">
        <v>128</v>
      </c>
    </row>
    <row r="148" s="13" customFormat="1">
      <c r="A148" s="13"/>
      <c r="B148" s="234"/>
      <c r="C148" s="235"/>
      <c r="D148" s="236" t="s">
        <v>137</v>
      </c>
      <c r="E148" s="237" t="s">
        <v>1</v>
      </c>
      <c r="F148" s="238" t="s">
        <v>745</v>
      </c>
      <c r="G148" s="235"/>
      <c r="H148" s="237" t="s">
        <v>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137</v>
      </c>
      <c r="AU148" s="244" t="s">
        <v>86</v>
      </c>
      <c r="AV148" s="13" t="s">
        <v>84</v>
      </c>
      <c r="AW148" s="13" t="s">
        <v>32</v>
      </c>
      <c r="AX148" s="13" t="s">
        <v>76</v>
      </c>
      <c r="AY148" s="244" t="s">
        <v>128</v>
      </c>
    </row>
    <row r="149" s="14" customFormat="1">
      <c r="A149" s="14"/>
      <c r="B149" s="245"/>
      <c r="C149" s="246"/>
      <c r="D149" s="236" t="s">
        <v>137</v>
      </c>
      <c r="E149" s="247" t="s">
        <v>1</v>
      </c>
      <c r="F149" s="248" t="s">
        <v>740</v>
      </c>
      <c r="G149" s="246"/>
      <c r="H149" s="249">
        <v>1605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137</v>
      </c>
      <c r="AU149" s="255" t="s">
        <v>86</v>
      </c>
      <c r="AV149" s="14" t="s">
        <v>86</v>
      </c>
      <c r="AW149" s="14" t="s">
        <v>32</v>
      </c>
      <c r="AX149" s="14" t="s">
        <v>84</v>
      </c>
      <c r="AY149" s="255" t="s">
        <v>128</v>
      </c>
    </row>
    <row r="150" s="2" customFormat="1" ht="49.05" customHeight="1">
      <c r="A150" s="39"/>
      <c r="B150" s="40"/>
      <c r="C150" s="220" t="s">
        <v>177</v>
      </c>
      <c r="D150" s="220" t="s">
        <v>131</v>
      </c>
      <c r="E150" s="221" t="s">
        <v>342</v>
      </c>
      <c r="F150" s="222" t="s">
        <v>343</v>
      </c>
      <c r="G150" s="223" t="s">
        <v>344</v>
      </c>
      <c r="H150" s="224">
        <v>1290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41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0.20499999999999999</v>
      </c>
      <c r="T150" s="231">
        <f>S150*H150</f>
        <v>264.44999999999999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151</v>
      </c>
      <c r="AT150" s="232" t="s">
        <v>131</v>
      </c>
      <c r="AU150" s="232" t="s">
        <v>86</v>
      </c>
      <c r="AY150" s="18" t="s">
        <v>128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84</v>
      </c>
      <c r="BK150" s="233">
        <f>ROUND(I150*H150,2)</f>
        <v>0</v>
      </c>
      <c r="BL150" s="18" t="s">
        <v>151</v>
      </c>
      <c r="BM150" s="232" t="s">
        <v>746</v>
      </c>
    </row>
    <row r="151" s="14" customFormat="1">
      <c r="A151" s="14"/>
      <c r="B151" s="245"/>
      <c r="C151" s="246"/>
      <c r="D151" s="236" t="s">
        <v>137</v>
      </c>
      <c r="E151" s="247" t="s">
        <v>1</v>
      </c>
      <c r="F151" s="248" t="s">
        <v>747</v>
      </c>
      <c r="G151" s="246"/>
      <c r="H151" s="249">
        <v>1290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137</v>
      </c>
      <c r="AU151" s="255" t="s">
        <v>86</v>
      </c>
      <c r="AV151" s="14" t="s">
        <v>86</v>
      </c>
      <c r="AW151" s="14" t="s">
        <v>32</v>
      </c>
      <c r="AX151" s="14" t="s">
        <v>84</v>
      </c>
      <c r="AY151" s="255" t="s">
        <v>128</v>
      </c>
    </row>
    <row r="152" s="2" customFormat="1" ht="16.5" customHeight="1">
      <c r="A152" s="39"/>
      <c r="B152" s="40"/>
      <c r="C152" s="220" t="s">
        <v>182</v>
      </c>
      <c r="D152" s="220" t="s">
        <v>131</v>
      </c>
      <c r="E152" s="221" t="s">
        <v>748</v>
      </c>
      <c r="F152" s="222" t="s">
        <v>749</v>
      </c>
      <c r="G152" s="223" t="s">
        <v>349</v>
      </c>
      <c r="H152" s="224">
        <v>40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41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0.48199999999999998</v>
      </c>
      <c r="T152" s="231">
        <f>S152*H152</f>
        <v>19.280000000000001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151</v>
      </c>
      <c r="AT152" s="232" t="s">
        <v>131</v>
      </c>
      <c r="AU152" s="232" t="s">
        <v>86</v>
      </c>
      <c r="AY152" s="18" t="s">
        <v>128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84</v>
      </c>
      <c r="BK152" s="233">
        <f>ROUND(I152*H152,2)</f>
        <v>0</v>
      </c>
      <c r="BL152" s="18" t="s">
        <v>151</v>
      </c>
      <c r="BM152" s="232" t="s">
        <v>750</v>
      </c>
    </row>
    <row r="153" s="13" customFormat="1">
      <c r="A153" s="13"/>
      <c r="B153" s="234"/>
      <c r="C153" s="235"/>
      <c r="D153" s="236" t="s">
        <v>137</v>
      </c>
      <c r="E153" s="237" t="s">
        <v>1</v>
      </c>
      <c r="F153" s="238" t="s">
        <v>355</v>
      </c>
      <c r="G153" s="235"/>
      <c r="H153" s="237" t="s">
        <v>1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137</v>
      </c>
      <c r="AU153" s="244" t="s">
        <v>86</v>
      </c>
      <c r="AV153" s="13" t="s">
        <v>84</v>
      </c>
      <c r="AW153" s="13" t="s">
        <v>32</v>
      </c>
      <c r="AX153" s="13" t="s">
        <v>76</v>
      </c>
      <c r="AY153" s="244" t="s">
        <v>128</v>
      </c>
    </row>
    <row r="154" s="14" customFormat="1">
      <c r="A154" s="14"/>
      <c r="B154" s="245"/>
      <c r="C154" s="246"/>
      <c r="D154" s="236" t="s">
        <v>137</v>
      </c>
      <c r="E154" s="247" t="s">
        <v>1</v>
      </c>
      <c r="F154" s="248" t="s">
        <v>450</v>
      </c>
      <c r="G154" s="246"/>
      <c r="H154" s="249">
        <v>40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137</v>
      </c>
      <c r="AU154" s="255" t="s">
        <v>86</v>
      </c>
      <c r="AV154" s="14" t="s">
        <v>86</v>
      </c>
      <c r="AW154" s="14" t="s">
        <v>32</v>
      </c>
      <c r="AX154" s="14" t="s">
        <v>84</v>
      </c>
      <c r="AY154" s="255" t="s">
        <v>128</v>
      </c>
    </row>
    <row r="155" s="2" customFormat="1" ht="21.75" customHeight="1">
      <c r="A155" s="39"/>
      <c r="B155" s="40"/>
      <c r="C155" s="220" t="s">
        <v>189</v>
      </c>
      <c r="D155" s="220" t="s">
        <v>131</v>
      </c>
      <c r="E155" s="221" t="s">
        <v>751</v>
      </c>
      <c r="F155" s="222" t="s">
        <v>752</v>
      </c>
      <c r="G155" s="223" t="s">
        <v>349</v>
      </c>
      <c r="H155" s="224">
        <v>36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41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0.086999999999999994</v>
      </c>
      <c r="T155" s="231">
        <f>S155*H155</f>
        <v>3.1319999999999997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151</v>
      </c>
      <c r="AT155" s="232" t="s">
        <v>131</v>
      </c>
      <c r="AU155" s="232" t="s">
        <v>86</v>
      </c>
      <c r="AY155" s="18" t="s">
        <v>128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84</v>
      </c>
      <c r="BK155" s="233">
        <f>ROUND(I155*H155,2)</f>
        <v>0</v>
      </c>
      <c r="BL155" s="18" t="s">
        <v>151</v>
      </c>
      <c r="BM155" s="232" t="s">
        <v>753</v>
      </c>
    </row>
    <row r="156" s="13" customFormat="1">
      <c r="A156" s="13"/>
      <c r="B156" s="234"/>
      <c r="C156" s="235"/>
      <c r="D156" s="236" t="s">
        <v>137</v>
      </c>
      <c r="E156" s="237" t="s">
        <v>1</v>
      </c>
      <c r="F156" s="238" t="s">
        <v>355</v>
      </c>
      <c r="G156" s="235"/>
      <c r="H156" s="237" t="s">
        <v>1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137</v>
      </c>
      <c r="AU156" s="244" t="s">
        <v>86</v>
      </c>
      <c r="AV156" s="13" t="s">
        <v>84</v>
      </c>
      <c r="AW156" s="13" t="s">
        <v>32</v>
      </c>
      <c r="AX156" s="13" t="s">
        <v>76</v>
      </c>
      <c r="AY156" s="244" t="s">
        <v>128</v>
      </c>
    </row>
    <row r="157" s="14" customFormat="1">
      <c r="A157" s="14"/>
      <c r="B157" s="245"/>
      <c r="C157" s="246"/>
      <c r="D157" s="236" t="s">
        <v>137</v>
      </c>
      <c r="E157" s="247" t="s">
        <v>1</v>
      </c>
      <c r="F157" s="248" t="s">
        <v>754</v>
      </c>
      <c r="G157" s="246"/>
      <c r="H157" s="249">
        <v>36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137</v>
      </c>
      <c r="AU157" s="255" t="s">
        <v>86</v>
      </c>
      <c r="AV157" s="14" t="s">
        <v>86</v>
      </c>
      <c r="AW157" s="14" t="s">
        <v>32</v>
      </c>
      <c r="AX157" s="14" t="s">
        <v>84</v>
      </c>
      <c r="AY157" s="255" t="s">
        <v>128</v>
      </c>
    </row>
    <row r="158" s="2" customFormat="1" ht="66.75" customHeight="1">
      <c r="A158" s="39"/>
      <c r="B158" s="40"/>
      <c r="C158" s="220" t="s">
        <v>196</v>
      </c>
      <c r="D158" s="220" t="s">
        <v>131</v>
      </c>
      <c r="E158" s="221" t="s">
        <v>755</v>
      </c>
      <c r="F158" s="222" t="s">
        <v>756</v>
      </c>
      <c r="G158" s="223" t="s">
        <v>344</v>
      </c>
      <c r="H158" s="224">
        <v>1290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41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151</v>
      </c>
      <c r="AT158" s="232" t="s">
        <v>131</v>
      </c>
      <c r="AU158" s="232" t="s">
        <v>86</v>
      </c>
      <c r="AY158" s="18" t="s">
        <v>128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84</v>
      </c>
      <c r="BK158" s="233">
        <f>ROUND(I158*H158,2)</f>
        <v>0</v>
      </c>
      <c r="BL158" s="18" t="s">
        <v>151</v>
      </c>
      <c r="BM158" s="232" t="s">
        <v>757</v>
      </c>
    </row>
    <row r="159" s="14" customFormat="1">
      <c r="A159" s="14"/>
      <c r="B159" s="245"/>
      <c r="C159" s="246"/>
      <c r="D159" s="236" t="s">
        <v>137</v>
      </c>
      <c r="E159" s="247" t="s">
        <v>1</v>
      </c>
      <c r="F159" s="248" t="s">
        <v>747</v>
      </c>
      <c r="G159" s="246"/>
      <c r="H159" s="249">
        <v>1290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137</v>
      </c>
      <c r="AU159" s="255" t="s">
        <v>86</v>
      </c>
      <c r="AV159" s="14" t="s">
        <v>86</v>
      </c>
      <c r="AW159" s="14" t="s">
        <v>32</v>
      </c>
      <c r="AX159" s="14" t="s">
        <v>84</v>
      </c>
      <c r="AY159" s="255" t="s">
        <v>128</v>
      </c>
    </row>
    <row r="160" s="2" customFormat="1" ht="66.75" customHeight="1">
      <c r="A160" s="39"/>
      <c r="B160" s="40"/>
      <c r="C160" s="220" t="s">
        <v>208</v>
      </c>
      <c r="D160" s="220" t="s">
        <v>131</v>
      </c>
      <c r="E160" s="221" t="s">
        <v>758</v>
      </c>
      <c r="F160" s="222" t="s">
        <v>759</v>
      </c>
      <c r="G160" s="223" t="s">
        <v>297</v>
      </c>
      <c r="H160" s="224">
        <v>1605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151</v>
      </c>
      <c r="AT160" s="232" t="s">
        <v>131</v>
      </c>
      <c r="AU160" s="232" t="s">
        <v>86</v>
      </c>
      <c r="AY160" s="18" t="s">
        <v>128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84</v>
      </c>
      <c r="BK160" s="233">
        <f>ROUND(I160*H160,2)</f>
        <v>0</v>
      </c>
      <c r="BL160" s="18" t="s">
        <v>151</v>
      </c>
      <c r="BM160" s="232" t="s">
        <v>760</v>
      </c>
    </row>
    <row r="161" s="14" customFormat="1">
      <c r="A161" s="14"/>
      <c r="B161" s="245"/>
      <c r="C161" s="246"/>
      <c r="D161" s="236" t="s">
        <v>137</v>
      </c>
      <c r="E161" s="247" t="s">
        <v>1</v>
      </c>
      <c r="F161" s="248" t="s">
        <v>740</v>
      </c>
      <c r="G161" s="246"/>
      <c r="H161" s="249">
        <v>1605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137</v>
      </c>
      <c r="AU161" s="255" t="s">
        <v>86</v>
      </c>
      <c r="AV161" s="14" t="s">
        <v>86</v>
      </c>
      <c r="AW161" s="14" t="s">
        <v>32</v>
      </c>
      <c r="AX161" s="14" t="s">
        <v>84</v>
      </c>
      <c r="AY161" s="255" t="s">
        <v>128</v>
      </c>
    </row>
    <row r="162" s="2" customFormat="1" ht="24.15" customHeight="1">
      <c r="A162" s="39"/>
      <c r="B162" s="40"/>
      <c r="C162" s="220" t="s">
        <v>336</v>
      </c>
      <c r="D162" s="220" t="s">
        <v>131</v>
      </c>
      <c r="E162" s="221" t="s">
        <v>761</v>
      </c>
      <c r="F162" s="222" t="s">
        <v>762</v>
      </c>
      <c r="G162" s="223" t="s">
        <v>297</v>
      </c>
      <c r="H162" s="224">
        <v>725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41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151</v>
      </c>
      <c r="AT162" s="232" t="s">
        <v>131</v>
      </c>
      <c r="AU162" s="232" t="s">
        <v>86</v>
      </c>
      <c r="AY162" s="18" t="s">
        <v>128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84</v>
      </c>
      <c r="BK162" s="233">
        <f>ROUND(I162*H162,2)</f>
        <v>0</v>
      </c>
      <c r="BL162" s="18" t="s">
        <v>151</v>
      </c>
      <c r="BM162" s="232" t="s">
        <v>763</v>
      </c>
    </row>
    <row r="163" s="14" customFormat="1">
      <c r="A163" s="14"/>
      <c r="B163" s="245"/>
      <c r="C163" s="246"/>
      <c r="D163" s="236" t="s">
        <v>137</v>
      </c>
      <c r="E163" s="247" t="s">
        <v>1</v>
      </c>
      <c r="F163" s="248" t="s">
        <v>764</v>
      </c>
      <c r="G163" s="246"/>
      <c r="H163" s="249">
        <v>725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137</v>
      </c>
      <c r="AU163" s="255" t="s">
        <v>86</v>
      </c>
      <c r="AV163" s="14" t="s">
        <v>86</v>
      </c>
      <c r="AW163" s="14" t="s">
        <v>32</v>
      </c>
      <c r="AX163" s="14" t="s">
        <v>84</v>
      </c>
      <c r="AY163" s="255" t="s">
        <v>128</v>
      </c>
    </row>
    <row r="164" s="2" customFormat="1" ht="37.8" customHeight="1">
      <c r="A164" s="39"/>
      <c r="B164" s="40"/>
      <c r="C164" s="220" t="s">
        <v>301</v>
      </c>
      <c r="D164" s="220" t="s">
        <v>131</v>
      </c>
      <c r="E164" s="221" t="s">
        <v>765</v>
      </c>
      <c r="F164" s="222" t="s">
        <v>766</v>
      </c>
      <c r="G164" s="223" t="s">
        <v>234</v>
      </c>
      <c r="H164" s="224">
        <v>108.75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41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151</v>
      </c>
      <c r="AT164" s="232" t="s">
        <v>131</v>
      </c>
      <c r="AU164" s="232" t="s">
        <v>86</v>
      </c>
      <c r="AY164" s="18" t="s">
        <v>128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84</v>
      </c>
      <c r="BK164" s="233">
        <f>ROUND(I164*H164,2)</f>
        <v>0</v>
      </c>
      <c r="BL164" s="18" t="s">
        <v>151</v>
      </c>
      <c r="BM164" s="232" t="s">
        <v>767</v>
      </c>
    </row>
    <row r="165" s="14" customFormat="1">
      <c r="A165" s="14"/>
      <c r="B165" s="245"/>
      <c r="C165" s="246"/>
      <c r="D165" s="236" t="s">
        <v>137</v>
      </c>
      <c r="E165" s="247" t="s">
        <v>1</v>
      </c>
      <c r="F165" s="248" t="s">
        <v>768</v>
      </c>
      <c r="G165" s="246"/>
      <c r="H165" s="249">
        <v>108.75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137</v>
      </c>
      <c r="AU165" s="255" t="s">
        <v>86</v>
      </c>
      <c r="AV165" s="14" t="s">
        <v>86</v>
      </c>
      <c r="AW165" s="14" t="s">
        <v>32</v>
      </c>
      <c r="AX165" s="14" t="s">
        <v>84</v>
      </c>
      <c r="AY165" s="255" t="s">
        <v>128</v>
      </c>
    </row>
    <row r="166" s="2" customFormat="1" ht="33" customHeight="1">
      <c r="A166" s="39"/>
      <c r="B166" s="40"/>
      <c r="C166" s="220" t="s">
        <v>8</v>
      </c>
      <c r="D166" s="220" t="s">
        <v>131</v>
      </c>
      <c r="E166" s="221" t="s">
        <v>769</v>
      </c>
      <c r="F166" s="222" t="s">
        <v>770</v>
      </c>
      <c r="G166" s="223" t="s">
        <v>234</v>
      </c>
      <c r="H166" s="224">
        <v>108.75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41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151</v>
      </c>
      <c r="AT166" s="232" t="s">
        <v>131</v>
      </c>
      <c r="AU166" s="232" t="s">
        <v>86</v>
      </c>
      <c r="AY166" s="18" t="s">
        <v>128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84</v>
      </c>
      <c r="BK166" s="233">
        <f>ROUND(I166*H166,2)</f>
        <v>0</v>
      </c>
      <c r="BL166" s="18" t="s">
        <v>151</v>
      </c>
      <c r="BM166" s="232" t="s">
        <v>771</v>
      </c>
    </row>
    <row r="167" s="13" customFormat="1">
      <c r="A167" s="13"/>
      <c r="B167" s="234"/>
      <c r="C167" s="235"/>
      <c r="D167" s="236" t="s">
        <v>137</v>
      </c>
      <c r="E167" s="237" t="s">
        <v>1</v>
      </c>
      <c r="F167" s="238" t="s">
        <v>772</v>
      </c>
      <c r="G167" s="235"/>
      <c r="H167" s="237" t="s">
        <v>1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137</v>
      </c>
      <c r="AU167" s="244" t="s">
        <v>86</v>
      </c>
      <c r="AV167" s="13" t="s">
        <v>84</v>
      </c>
      <c r="AW167" s="13" t="s">
        <v>32</v>
      </c>
      <c r="AX167" s="13" t="s">
        <v>76</v>
      </c>
      <c r="AY167" s="244" t="s">
        <v>128</v>
      </c>
    </row>
    <row r="168" s="14" customFormat="1">
      <c r="A168" s="14"/>
      <c r="B168" s="245"/>
      <c r="C168" s="246"/>
      <c r="D168" s="236" t="s">
        <v>137</v>
      </c>
      <c r="E168" s="247" t="s">
        <v>1</v>
      </c>
      <c r="F168" s="248" t="s">
        <v>773</v>
      </c>
      <c r="G168" s="246"/>
      <c r="H168" s="249">
        <v>108.75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137</v>
      </c>
      <c r="AU168" s="255" t="s">
        <v>86</v>
      </c>
      <c r="AV168" s="14" t="s">
        <v>86</v>
      </c>
      <c r="AW168" s="14" t="s">
        <v>32</v>
      </c>
      <c r="AX168" s="14" t="s">
        <v>84</v>
      </c>
      <c r="AY168" s="255" t="s">
        <v>128</v>
      </c>
    </row>
    <row r="169" s="12" customFormat="1" ht="22.8" customHeight="1">
      <c r="A169" s="12"/>
      <c r="B169" s="204"/>
      <c r="C169" s="205"/>
      <c r="D169" s="206" t="s">
        <v>75</v>
      </c>
      <c r="E169" s="218" t="s">
        <v>7</v>
      </c>
      <c r="F169" s="218" t="s">
        <v>389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SUM(P170:P174)</f>
        <v>0</v>
      </c>
      <c r="Q169" s="212"/>
      <c r="R169" s="213">
        <f>SUM(R170:R174)</f>
        <v>1.0584</v>
      </c>
      <c r="S169" s="212"/>
      <c r="T169" s="214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84</v>
      </c>
      <c r="AT169" s="216" t="s">
        <v>75</v>
      </c>
      <c r="AU169" s="216" t="s">
        <v>84</v>
      </c>
      <c r="AY169" s="215" t="s">
        <v>128</v>
      </c>
      <c r="BK169" s="217">
        <f>SUM(BK170:BK174)</f>
        <v>0</v>
      </c>
    </row>
    <row r="170" s="2" customFormat="1" ht="44.25" customHeight="1">
      <c r="A170" s="39"/>
      <c r="B170" s="40"/>
      <c r="C170" s="220" t="s">
        <v>324</v>
      </c>
      <c r="D170" s="220" t="s">
        <v>131</v>
      </c>
      <c r="E170" s="221" t="s">
        <v>391</v>
      </c>
      <c r="F170" s="222" t="s">
        <v>392</v>
      </c>
      <c r="G170" s="223" t="s">
        <v>297</v>
      </c>
      <c r="H170" s="224">
        <v>1890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41</v>
      </c>
      <c r="O170" s="92"/>
      <c r="P170" s="230">
        <f>O170*H170</f>
        <v>0</v>
      </c>
      <c r="Q170" s="230">
        <v>0.00013999999999999999</v>
      </c>
      <c r="R170" s="230">
        <f>Q170*H170</f>
        <v>0.2646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151</v>
      </c>
      <c r="AT170" s="232" t="s">
        <v>131</v>
      </c>
      <c r="AU170" s="232" t="s">
        <v>86</v>
      </c>
      <c r="AY170" s="18" t="s">
        <v>128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84</v>
      </c>
      <c r="BK170" s="233">
        <f>ROUND(I170*H170,2)</f>
        <v>0</v>
      </c>
      <c r="BL170" s="18" t="s">
        <v>151</v>
      </c>
      <c r="BM170" s="232" t="s">
        <v>774</v>
      </c>
    </row>
    <row r="171" s="14" customFormat="1">
      <c r="A171" s="14"/>
      <c r="B171" s="245"/>
      <c r="C171" s="246"/>
      <c r="D171" s="236" t="s">
        <v>137</v>
      </c>
      <c r="E171" s="247" t="s">
        <v>1</v>
      </c>
      <c r="F171" s="248" t="s">
        <v>736</v>
      </c>
      <c r="G171" s="246"/>
      <c r="H171" s="249">
        <v>1890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137</v>
      </c>
      <c r="AU171" s="255" t="s">
        <v>86</v>
      </c>
      <c r="AV171" s="14" t="s">
        <v>86</v>
      </c>
      <c r="AW171" s="14" t="s">
        <v>32</v>
      </c>
      <c r="AX171" s="14" t="s">
        <v>84</v>
      </c>
      <c r="AY171" s="255" t="s">
        <v>128</v>
      </c>
    </row>
    <row r="172" s="2" customFormat="1" ht="16.5" customHeight="1">
      <c r="A172" s="39"/>
      <c r="B172" s="40"/>
      <c r="C172" s="270" t="s">
        <v>314</v>
      </c>
      <c r="D172" s="270" t="s">
        <v>280</v>
      </c>
      <c r="E172" s="271" t="s">
        <v>395</v>
      </c>
      <c r="F172" s="272" t="s">
        <v>396</v>
      </c>
      <c r="G172" s="273" t="s">
        <v>297</v>
      </c>
      <c r="H172" s="274">
        <v>1984.5</v>
      </c>
      <c r="I172" s="275"/>
      <c r="J172" s="276">
        <f>ROUND(I172*H172,2)</f>
        <v>0</v>
      </c>
      <c r="K172" s="277"/>
      <c r="L172" s="278"/>
      <c r="M172" s="279" t="s">
        <v>1</v>
      </c>
      <c r="N172" s="280" t="s">
        <v>41</v>
      </c>
      <c r="O172" s="92"/>
      <c r="P172" s="230">
        <f>O172*H172</f>
        <v>0</v>
      </c>
      <c r="Q172" s="230">
        <v>0.00040000000000000002</v>
      </c>
      <c r="R172" s="230">
        <f>Q172*H172</f>
        <v>0.79380000000000006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177</v>
      </c>
      <c r="AT172" s="232" t="s">
        <v>280</v>
      </c>
      <c r="AU172" s="232" t="s">
        <v>86</v>
      </c>
      <c r="AY172" s="18" t="s">
        <v>128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84</v>
      </c>
      <c r="BK172" s="233">
        <f>ROUND(I172*H172,2)</f>
        <v>0</v>
      </c>
      <c r="BL172" s="18" t="s">
        <v>151</v>
      </c>
      <c r="BM172" s="232" t="s">
        <v>775</v>
      </c>
    </row>
    <row r="173" s="14" customFormat="1">
      <c r="A173" s="14"/>
      <c r="B173" s="245"/>
      <c r="C173" s="246"/>
      <c r="D173" s="236" t="s">
        <v>137</v>
      </c>
      <c r="E173" s="247" t="s">
        <v>1</v>
      </c>
      <c r="F173" s="248" t="s">
        <v>776</v>
      </c>
      <c r="G173" s="246"/>
      <c r="H173" s="249">
        <v>1890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137</v>
      </c>
      <c r="AU173" s="255" t="s">
        <v>86</v>
      </c>
      <c r="AV173" s="14" t="s">
        <v>86</v>
      </c>
      <c r="AW173" s="14" t="s">
        <v>32</v>
      </c>
      <c r="AX173" s="14" t="s">
        <v>84</v>
      </c>
      <c r="AY173" s="255" t="s">
        <v>128</v>
      </c>
    </row>
    <row r="174" s="14" customFormat="1">
      <c r="A174" s="14"/>
      <c r="B174" s="245"/>
      <c r="C174" s="246"/>
      <c r="D174" s="236" t="s">
        <v>137</v>
      </c>
      <c r="E174" s="246"/>
      <c r="F174" s="248" t="s">
        <v>777</v>
      </c>
      <c r="G174" s="246"/>
      <c r="H174" s="249">
        <v>1984.5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137</v>
      </c>
      <c r="AU174" s="255" t="s">
        <v>86</v>
      </c>
      <c r="AV174" s="14" t="s">
        <v>86</v>
      </c>
      <c r="AW174" s="14" t="s">
        <v>4</v>
      </c>
      <c r="AX174" s="14" t="s">
        <v>84</v>
      </c>
      <c r="AY174" s="255" t="s">
        <v>128</v>
      </c>
    </row>
    <row r="175" s="12" customFormat="1" ht="22.8" customHeight="1">
      <c r="A175" s="12"/>
      <c r="B175" s="204"/>
      <c r="C175" s="205"/>
      <c r="D175" s="206" t="s">
        <v>75</v>
      </c>
      <c r="E175" s="218" t="s">
        <v>145</v>
      </c>
      <c r="F175" s="218" t="s">
        <v>409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SUM(P176:P182)</f>
        <v>0</v>
      </c>
      <c r="Q175" s="212"/>
      <c r="R175" s="213">
        <f>SUM(R176:R182)</f>
        <v>0</v>
      </c>
      <c r="S175" s="212"/>
      <c r="T175" s="214">
        <f>SUM(T176:T182)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84</v>
      </c>
      <c r="AT175" s="216" t="s">
        <v>75</v>
      </c>
      <c r="AU175" s="216" t="s">
        <v>84</v>
      </c>
      <c r="AY175" s="215" t="s">
        <v>128</v>
      </c>
      <c r="BK175" s="217">
        <f>SUM(BK176:BK182)</f>
        <v>0</v>
      </c>
    </row>
    <row r="176" s="2" customFormat="1" ht="37.8" customHeight="1">
      <c r="A176" s="39"/>
      <c r="B176" s="40"/>
      <c r="C176" s="220" t="s">
        <v>331</v>
      </c>
      <c r="D176" s="220" t="s">
        <v>131</v>
      </c>
      <c r="E176" s="221" t="s">
        <v>778</v>
      </c>
      <c r="F176" s="222" t="s">
        <v>779</v>
      </c>
      <c r="G176" s="223" t="s">
        <v>780</v>
      </c>
      <c r="H176" s="224">
        <v>34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41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151</v>
      </c>
      <c r="AT176" s="232" t="s">
        <v>131</v>
      </c>
      <c r="AU176" s="232" t="s">
        <v>86</v>
      </c>
      <c r="AY176" s="18" t="s">
        <v>128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84</v>
      </c>
      <c r="BK176" s="233">
        <f>ROUND(I176*H176,2)</f>
        <v>0</v>
      </c>
      <c r="BL176" s="18" t="s">
        <v>151</v>
      </c>
      <c r="BM176" s="232" t="s">
        <v>781</v>
      </c>
    </row>
    <row r="177" s="13" customFormat="1">
      <c r="A177" s="13"/>
      <c r="B177" s="234"/>
      <c r="C177" s="235"/>
      <c r="D177" s="236" t="s">
        <v>137</v>
      </c>
      <c r="E177" s="237" t="s">
        <v>1</v>
      </c>
      <c r="F177" s="238" t="s">
        <v>782</v>
      </c>
      <c r="G177" s="235"/>
      <c r="H177" s="237" t="s">
        <v>1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137</v>
      </c>
      <c r="AU177" s="244" t="s">
        <v>86</v>
      </c>
      <c r="AV177" s="13" t="s">
        <v>84</v>
      </c>
      <c r="AW177" s="13" t="s">
        <v>32</v>
      </c>
      <c r="AX177" s="13" t="s">
        <v>76</v>
      </c>
      <c r="AY177" s="244" t="s">
        <v>128</v>
      </c>
    </row>
    <row r="178" s="14" customFormat="1">
      <c r="A178" s="14"/>
      <c r="B178" s="245"/>
      <c r="C178" s="246"/>
      <c r="D178" s="236" t="s">
        <v>137</v>
      </c>
      <c r="E178" s="247" t="s">
        <v>1</v>
      </c>
      <c r="F178" s="248" t="s">
        <v>783</v>
      </c>
      <c r="G178" s="246"/>
      <c r="H178" s="249">
        <v>18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137</v>
      </c>
      <c r="AU178" s="255" t="s">
        <v>86</v>
      </c>
      <c r="AV178" s="14" t="s">
        <v>86</v>
      </c>
      <c r="AW178" s="14" t="s">
        <v>32</v>
      </c>
      <c r="AX178" s="14" t="s">
        <v>76</v>
      </c>
      <c r="AY178" s="255" t="s">
        <v>128</v>
      </c>
    </row>
    <row r="179" s="14" customFormat="1">
      <c r="A179" s="14"/>
      <c r="B179" s="245"/>
      <c r="C179" s="246"/>
      <c r="D179" s="236" t="s">
        <v>137</v>
      </c>
      <c r="E179" s="247" t="s">
        <v>1</v>
      </c>
      <c r="F179" s="248" t="s">
        <v>784</v>
      </c>
      <c r="G179" s="246"/>
      <c r="H179" s="249">
        <v>16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137</v>
      </c>
      <c r="AU179" s="255" t="s">
        <v>86</v>
      </c>
      <c r="AV179" s="14" t="s">
        <v>86</v>
      </c>
      <c r="AW179" s="14" t="s">
        <v>32</v>
      </c>
      <c r="AX179" s="14" t="s">
        <v>76</v>
      </c>
      <c r="AY179" s="255" t="s">
        <v>128</v>
      </c>
    </row>
    <row r="180" s="15" customFormat="1">
      <c r="A180" s="15"/>
      <c r="B180" s="259"/>
      <c r="C180" s="260"/>
      <c r="D180" s="236" t="s">
        <v>137</v>
      </c>
      <c r="E180" s="261" t="s">
        <v>1</v>
      </c>
      <c r="F180" s="262" t="s">
        <v>244</v>
      </c>
      <c r="G180" s="260"/>
      <c r="H180" s="263">
        <v>34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9" t="s">
        <v>137</v>
      </c>
      <c r="AU180" s="269" t="s">
        <v>86</v>
      </c>
      <c r="AV180" s="15" t="s">
        <v>151</v>
      </c>
      <c r="AW180" s="15" t="s">
        <v>32</v>
      </c>
      <c r="AX180" s="15" t="s">
        <v>84</v>
      </c>
      <c r="AY180" s="269" t="s">
        <v>128</v>
      </c>
    </row>
    <row r="181" s="2" customFormat="1" ht="37.8" customHeight="1">
      <c r="A181" s="39"/>
      <c r="B181" s="40"/>
      <c r="C181" s="220" t="s">
        <v>319</v>
      </c>
      <c r="D181" s="220" t="s">
        <v>131</v>
      </c>
      <c r="E181" s="221" t="s">
        <v>785</v>
      </c>
      <c r="F181" s="222" t="s">
        <v>786</v>
      </c>
      <c r="G181" s="223" t="s">
        <v>780</v>
      </c>
      <c r="H181" s="224">
        <v>8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41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151</v>
      </c>
      <c r="AT181" s="232" t="s">
        <v>131</v>
      </c>
      <c r="AU181" s="232" t="s">
        <v>86</v>
      </c>
      <c r="AY181" s="18" t="s">
        <v>128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84</v>
      </c>
      <c r="BK181" s="233">
        <f>ROUND(I181*H181,2)</f>
        <v>0</v>
      </c>
      <c r="BL181" s="18" t="s">
        <v>151</v>
      </c>
      <c r="BM181" s="232" t="s">
        <v>787</v>
      </c>
    </row>
    <row r="182" s="14" customFormat="1">
      <c r="A182" s="14"/>
      <c r="B182" s="245"/>
      <c r="C182" s="246"/>
      <c r="D182" s="236" t="s">
        <v>137</v>
      </c>
      <c r="E182" s="247" t="s">
        <v>1</v>
      </c>
      <c r="F182" s="248" t="s">
        <v>788</v>
      </c>
      <c r="G182" s="246"/>
      <c r="H182" s="249">
        <v>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137</v>
      </c>
      <c r="AU182" s="255" t="s">
        <v>86</v>
      </c>
      <c r="AV182" s="14" t="s">
        <v>86</v>
      </c>
      <c r="AW182" s="14" t="s">
        <v>32</v>
      </c>
      <c r="AX182" s="14" t="s">
        <v>84</v>
      </c>
      <c r="AY182" s="255" t="s">
        <v>128</v>
      </c>
    </row>
    <row r="183" s="12" customFormat="1" ht="22.8" customHeight="1">
      <c r="A183" s="12"/>
      <c r="B183" s="204"/>
      <c r="C183" s="205"/>
      <c r="D183" s="206" t="s">
        <v>75</v>
      </c>
      <c r="E183" s="218" t="s">
        <v>127</v>
      </c>
      <c r="F183" s="218" t="s">
        <v>421</v>
      </c>
      <c r="G183" s="205"/>
      <c r="H183" s="205"/>
      <c r="I183" s="208"/>
      <c r="J183" s="219">
        <f>BK183</f>
        <v>0</v>
      </c>
      <c r="K183" s="205"/>
      <c r="L183" s="210"/>
      <c r="M183" s="211"/>
      <c r="N183" s="212"/>
      <c r="O183" s="212"/>
      <c r="P183" s="213">
        <f>SUM(P184:P195)</f>
        <v>0</v>
      </c>
      <c r="Q183" s="212"/>
      <c r="R183" s="213">
        <f>SUM(R184:R195)</f>
        <v>417.54775000000001</v>
      </c>
      <c r="S183" s="212"/>
      <c r="T183" s="214">
        <f>SUM(T184:T195)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5" t="s">
        <v>84</v>
      </c>
      <c r="AT183" s="216" t="s">
        <v>75</v>
      </c>
      <c r="AU183" s="216" t="s">
        <v>84</v>
      </c>
      <c r="AY183" s="215" t="s">
        <v>128</v>
      </c>
      <c r="BK183" s="217">
        <f>SUM(BK184:BK195)</f>
        <v>0</v>
      </c>
    </row>
    <row r="184" s="2" customFormat="1" ht="24.15" customHeight="1">
      <c r="A184" s="39"/>
      <c r="B184" s="40"/>
      <c r="C184" s="220" t="s">
        <v>156</v>
      </c>
      <c r="D184" s="220" t="s">
        <v>131</v>
      </c>
      <c r="E184" s="221" t="s">
        <v>434</v>
      </c>
      <c r="F184" s="222" t="s">
        <v>435</v>
      </c>
      <c r="G184" s="223" t="s">
        <v>297</v>
      </c>
      <c r="H184" s="224">
        <v>1580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41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151</v>
      </c>
      <c r="AT184" s="232" t="s">
        <v>131</v>
      </c>
      <c r="AU184" s="232" t="s">
        <v>86</v>
      </c>
      <c r="AY184" s="18" t="s">
        <v>128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84</v>
      </c>
      <c r="BK184" s="233">
        <f>ROUND(I184*H184,2)</f>
        <v>0</v>
      </c>
      <c r="BL184" s="18" t="s">
        <v>151</v>
      </c>
      <c r="BM184" s="232" t="s">
        <v>789</v>
      </c>
    </row>
    <row r="185" s="13" customFormat="1">
      <c r="A185" s="13"/>
      <c r="B185" s="234"/>
      <c r="C185" s="235"/>
      <c r="D185" s="236" t="s">
        <v>137</v>
      </c>
      <c r="E185" s="237" t="s">
        <v>1</v>
      </c>
      <c r="F185" s="238" t="s">
        <v>790</v>
      </c>
      <c r="G185" s="235"/>
      <c r="H185" s="237" t="s">
        <v>1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137</v>
      </c>
      <c r="AU185" s="244" t="s">
        <v>86</v>
      </c>
      <c r="AV185" s="13" t="s">
        <v>84</v>
      </c>
      <c r="AW185" s="13" t="s">
        <v>32</v>
      </c>
      <c r="AX185" s="13" t="s">
        <v>76</v>
      </c>
      <c r="AY185" s="244" t="s">
        <v>128</v>
      </c>
    </row>
    <row r="186" s="14" customFormat="1">
      <c r="A186" s="14"/>
      <c r="B186" s="245"/>
      <c r="C186" s="246"/>
      <c r="D186" s="236" t="s">
        <v>137</v>
      </c>
      <c r="E186" s="247" t="s">
        <v>1</v>
      </c>
      <c r="F186" s="248" t="s">
        <v>791</v>
      </c>
      <c r="G186" s="246"/>
      <c r="H186" s="249">
        <v>1580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137</v>
      </c>
      <c r="AU186" s="255" t="s">
        <v>86</v>
      </c>
      <c r="AV186" s="14" t="s">
        <v>86</v>
      </c>
      <c r="AW186" s="14" t="s">
        <v>32</v>
      </c>
      <c r="AX186" s="14" t="s">
        <v>84</v>
      </c>
      <c r="AY186" s="255" t="s">
        <v>128</v>
      </c>
    </row>
    <row r="187" s="2" customFormat="1" ht="78" customHeight="1">
      <c r="A187" s="39"/>
      <c r="B187" s="40"/>
      <c r="C187" s="220" t="s">
        <v>7</v>
      </c>
      <c r="D187" s="220" t="s">
        <v>131</v>
      </c>
      <c r="E187" s="221" t="s">
        <v>792</v>
      </c>
      <c r="F187" s="222" t="s">
        <v>793</v>
      </c>
      <c r="G187" s="223" t="s">
        <v>297</v>
      </c>
      <c r="H187" s="224">
        <v>1580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41</v>
      </c>
      <c r="O187" s="92"/>
      <c r="P187" s="230">
        <f>O187*H187</f>
        <v>0</v>
      </c>
      <c r="Q187" s="230">
        <v>0.085650000000000004</v>
      </c>
      <c r="R187" s="230">
        <f>Q187*H187</f>
        <v>135.327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151</v>
      </c>
      <c r="AT187" s="232" t="s">
        <v>131</v>
      </c>
      <c r="AU187" s="232" t="s">
        <v>86</v>
      </c>
      <c r="AY187" s="18" t="s">
        <v>128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84</v>
      </c>
      <c r="BK187" s="233">
        <f>ROUND(I187*H187,2)</f>
        <v>0</v>
      </c>
      <c r="BL187" s="18" t="s">
        <v>151</v>
      </c>
      <c r="BM187" s="232" t="s">
        <v>794</v>
      </c>
    </row>
    <row r="188" s="14" customFormat="1">
      <c r="A188" s="14"/>
      <c r="B188" s="245"/>
      <c r="C188" s="246"/>
      <c r="D188" s="236" t="s">
        <v>137</v>
      </c>
      <c r="E188" s="247" t="s">
        <v>1</v>
      </c>
      <c r="F188" s="248" t="s">
        <v>791</v>
      </c>
      <c r="G188" s="246"/>
      <c r="H188" s="249">
        <v>1580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137</v>
      </c>
      <c r="AU188" s="255" t="s">
        <v>86</v>
      </c>
      <c r="AV188" s="14" t="s">
        <v>86</v>
      </c>
      <c r="AW188" s="14" t="s">
        <v>32</v>
      </c>
      <c r="AX188" s="14" t="s">
        <v>84</v>
      </c>
      <c r="AY188" s="255" t="s">
        <v>128</v>
      </c>
    </row>
    <row r="189" s="2" customFormat="1" ht="21.75" customHeight="1">
      <c r="A189" s="39"/>
      <c r="B189" s="40"/>
      <c r="C189" s="270" t="s">
        <v>351</v>
      </c>
      <c r="D189" s="270" t="s">
        <v>280</v>
      </c>
      <c r="E189" s="271" t="s">
        <v>483</v>
      </c>
      <c r="F189" s="272" t="s">
        <v>484</v>
      </c>
      <c r="G189" s="273" t="s">
        <v>297</v>
      </c>
      <c r="H189" s="274">
        <v>1573.25</v>
      </c>
      <c r="I189" s="275"/>
      <c r="J189" s="276">
        <f>ROUND(I189*H189,2)</f>
        <v>0</v>
      </c>
      <c r="K189" s="277"/>
      <c r="L189" s="278"/>
      <c r="M189" s="279" t="s">
        <v>1</v>
      </c>
      <c r="N189" s="280" t="s">
        <v>41</v>
      </c>
      <c r="O189" s="92"/>
      <c r="P189" s="230">
        <f>O189*H189</f>
        <v>0</v>
      </c>
      <c r="Q189" s="230">
        <v>0.17599999999999999</v>
      </c>
      <c r="R189" s="230">
        <f>Q189*H189</f>
        <v>276.892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177</v>
      </c>
      <c r="AT189" s="232" t="s">
        <v>280</v>
      </c>
      <c r="AU189" s="232" t="s">
        <v>86</v>
      </c>
      <c r="AY189" s="18" t="s">
        <v>128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151</v>
      </c>
      <c r="BM189" s="232" t="s">
        <v>795</v>
      </c>
    </row>
    <row r="190" s="14" customFormat="1">
      <c r="A190" s="14"/>
      <c r="B190" s="245"/>
      <c r="C190" s="246"/>
      <c r="D190" s="236" t="s">
        <v>137</v>
      </c>
      <c r="E190" s="247" t="s">
        <v>1</v>
      </c>
      <c r="F190" s="248" t="s">
        <v>796</v>
      </c>
      <c r="G190" s="246"/>
      <c r="H190" s="249">
        <v>1550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137</v>
      </c>
      <c r="AU190" s="255" t="s">
        <v>86</v>
      </c>
      <c r="AV190" s="14" t="s">
        <v>86</v>
      </c>
      <c r="AW190" s="14" t="s">
        <v>32</v>
      </c>
      <c r="AX190" s="14" t="s">
        <v>84</v>
      </c>
      <c r="AY190" s="255" t="s">
        <v>128</v>
      </c>
    </row>
    <row r="191" s="14" customFormat="1">
      <c r="A191" s="14"/>
      <c r="B191" s="245"/>
      <c r="C191" s="246"/>
      <c r="D191" s="236" t="s">
        <v>137</v>
      </c>
      <c r="E191" s="246"/>
      <c r="F191" s="248" t="s">
        <v>797</v>
      </c>
      <c r="G191" s="246"/>
      <c r="H191" s="249">
        <v>1573.25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137</v>
      </c>
      <c r="AU191" s="255" t="s">
        <v>86</v>
      </c>
      <c r="AV191" s="14" t="s">
        <v>86</v>
      </c>
      <c r="AW191" s="14" t="s">
        <v>4</v>
      </c>
      <c r="AX191" s="14" t="s">
        <v>84</v>
      </c>
      <c r="AY191" s="255" t="s">
        <v>128</v>
      </c>
    </row>
    <row r="192" s="2" customFormat="1" ht="24.15" customHeight="1">
      <c r="A192" s="39"/>
      <c r="B192" s="40"/>
      <c r="C192" s="270" t="s">
        <v>356</v>
      </c>
      <c r="D192" s="270" t="s">
        <v>280</v>
      </c>
      <c r="E192" s="271" t="s">
        <v>798</v>
      </c>
      <c r="F192" s="272" t="s">
        <v>799</v>
      </c>
      <c r="G192" s="273" t="s">
        <v>297</v>
      </c>
      <c r="H192" s="274">
        <v>30.449999999999999</v>
      </c>
      <c r="I192" s="275"/>
      <c r="J192" s="276">
        <f>ROUND(I192*H192,2)</f>
        <v>0</v>
      </c>
      <c r="K192" s="277"/>
      <c r="L192" s="278"/>
      <c r="M192" s="279" t="s">
        <v>1</v>
      </c>
      <c r="N192" s="280" t="s">
        <v>41</v>
      </c>
      <c r="O192" s="92"/>
      <c r="P192" s="230">
        <f>O192*H192</f>
        <v>0</v>
      </c>
      <c r="Q192" s="230">
        <v>0.17499999999999999</v>
      </c>
      <c r="R192" s="230">
        <f>Q192*H192</f>
        <v>5.3287499999999994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177</v>
      </c>
      <c r="AT192" s="232" t="s">
        <v>280</v>
      </c>
      <c r="AU192" s="232" t="s">
        <v>86</v>
      </c>
      <c r="AY192" s="18" t="s">
        <v>128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84</v>
      </c>
      <c r="BK192" s="233">
        <f>ROUND(I192*H192,2)</f>
        <v>0</v>
      </c>
      <c r="BL192" s="18" t="s">
        <v>151</v>
      </c>
      <c r="BM192" s="232" t="s">
        <v>800</v>
      </c>
    </row>
    <row r="193" s="13" customFormat="1">
      <c r="A193" s="13"/>
      <c r="B193" s="234"/>
      <c r="C193" s="235"/>
      <c r="D193" s="236" t="s">
        <v>137</v>
      </c>
      <c r="E193" s="237" t="s">
        <v>1</v>
      </c>
      <c r="F193" s="238" t="s">
        <v>492</v>
      </c>
      <c r="G193" s="235"/>
      <c r="H193" s="237" t="s">
        <v>1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137</v>
      </c>
      <c r="AU193" s="244" t="s">
        <v>86</v>
      </c>
      <c r="AV193" s="13" t="s">
        <v>84</v>
      </c>
      <c r="AW193" s="13" t="s">
        <v>32</v>
      </c>
      <c r="AX193" s="13" t="s">
        <v>76</v>
      </c>
      <c r="AY193" s="244" t="s">
        <v>128</v>
      </c>
    </row>
    <row r="194" s="14" customFormat="1">
      <c r="A194" s="14"/>
      <c r="B194" s="245"/>
      <c r="C194" s="246"/>
      <c r="D194" s="236" t="s">
        <v>137</v>
      </c>
      <c r="E194" s="247" t="s">
        <v>1</v>
      </c>
      <c r="F194" s="248" t="s">
        <v>390</v>
      </c>
      <c r="G194" s="246"/>
      <c r="H194" s="249">
        <v>30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137</v>
      </c>
      <c r="AU194" s="255" t="s">
        <v>86</v>
      </c>
      <c r="AV194" s="14" t="s">
        <v>86</v>
      </c>
      <c r="AW194" s="14" t="s">
        <v>32</v>
      </c>
      <c r="AX194" s="14" t="s">
        <v>84</v>
      </c>
      <c r="AY194" s="255" t="s">
        <v>128</v>
      </c>
    </row>
    <row r="195" s="14" customFormat="1">
      <c r="A195" s="14"/>
      <c r="B195" s="245"/>
      <c r="C195" s="246"/>
      <c r="D195" s="236" t="s">
        <v>137</v>
      </c>
      <c r="E195" s="246"/>
      <c r="F195" s="248" t="s">
        <v>801</v>
      </c>
      <c r="G195" s="246"/>
      <c r="H195" s="249">
        <v>30.449999999999999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137</v>
      </c>
      <c r="AU195" s="255" t="s">
        <v>86</v>
      </c>
      <c r="AV195" s="14" t="s">
        <v>86</v>
      </c>
      <c r="AW195" s="14" t="s">
        <v>4</v>
      </c>
      <c r="AX195" s="14" t="s">
        <v>84</v>
      </c>
      <c r="AY195" s="255" t="s">
        <v>128</v>
      </c>
    </row>
    <row r="196" s="12" customFormat="1" ht="22.8" customHeight="1">
      <c r="A196" s="12"/>
      <c r="B196" s="204"/>
      <c r="C196" s="205"/>
      <c r="D196" s="206" t="s">
        <v>75</v>
      </c>
      <c r="E196" s="218" t="s">
        <v>182</v>
      </c>
      <c r="F196" s="218" t="s">
        <v>592</v>
      </c>
      <c r="G196" s="205"/>
      <c r="H196" s="205"/>
      <c r="I196" s="208"/>
      <c r="J196" s="219">
        <f>BK196</f>
        <v>0</v>
      </c>
      <c r="K196" s="205"/>
      <c r="L196" s="210"/>
      <c r="M196" s="211"/>
      <c r="N196" s="212"/>
      <c r="O196" s="212"/>
      <c r="P196" s="213">
        <f>SUM(P197:P213)</f>
        <v>0</v>
      </c>
      <c r="Q196" s="212"/>
      <c r="R196" s="213">
        <f>SUM(R197:R213)</f>
        <v>263.622612</v>
      </c>
      <c r="S196" s="212"/>
      <c r="T196" s="214">
        <f>SUM(T197:T213)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5" t="s">
        <v>84</v>
      </c>
      <c r="AT196" s="216" t="s">
        <v>75</v>
      </c>
      <c r="AU196" s="216" t="s">
        <v>84</v>
      </c>
      <c r="AY196" s="215" t="s">
        <v>128</v>
      </c>
      <c r="BK196" s="217">
        <f>SUM(BK197:BK213)</f>
        <v>0</v>
      </c>
    </row>
    <row r="197" s="2" customFormat="1" ht="49.05" customHeight="1">
      <c r="A197" s="39"/>
      <c r="B197" s="40"/>
      <c r="C197" s="220" t="s">
        <v>360</v>
      </c>
      <c r="D197" s="220" t="s">
        <v>131</v>
      </c>
      <c r="E197" s="221" t="s">
        <v>802</v>
      </c>
      <c r="F197" s="222" t="s">
        <v>803</v>
      </c>
      <c r="G197" s="223" t="s">
        <v>344</v>
      </c>
      <c r="H197" s="224">
        <v>810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41</v>
      </c>
      <c r="O197" s="92"/>
      <c r="P197" s="230">
        <f>O197*H197</f>
        <v>0</v>
      </c>
      <c r="Q197" s="230">
        <v>0.16849</v>
      </c>
      <c r="R197" s="230">
        <f>Q197*H197</f>
        <v>136.4769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151</v>
      </c>
      <c r="AT197" s="232" t="s">
        <v>131</v>
      </c>
      <c r="AU197" s="232" t="s">
        <v>86</v>
      </c>
      <c r="AY197" s="18" t="s">
        <v>128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84</v>
      </c>
      <c r="BK197" s="233">
        <f>ROUND(I197*H197,2)</f>
        <v>0</v>
      </c>
      <c r="BL197" s="18" t="s">
        <v>151</v>
      </c>
      <c r="BM197" s="232" t="s">
        <v>804</v>
      </c>
    </row>
    <row r="198" s="13" customFormat="1">
      <c r="A198" s="13"/>
      <c r="B198" s="234"/>
      <c r="C198" s="235"/>
      <c r="D198" s="236" t="s">
        <v>137</v>
      </c>
      <c r="E198" s="237" t="s">
        <v>1</v>
      </c>
      <c r="F198" s="238" t="s">
        <v>805</v>
      </c>
      <c r="G198" s="235"/>
      <c r="H198" s="237" t="s">
        <v>1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137</v>
      </c>
      <c r="AU198" s="244" t="s">
        <v>86</v>
      </c>
      <c r="AV198" s="13" t="s">
        <v>84</v>
      </c>
      <c r="AW198" s="13" t="s">
        <v>32</v>
      </c>
      <c r="AX198" s="13" t="s">
        <v>76</v>
      </c>
      <c r="AY198" s="244" t="s">
        <v>128</v>
      </c>
    </row>
    <row r="199" s="14" customFormat="1">
      <c r="A199" s="14"/>
      <c r="B199" s="245"/>
      <c r="C199" s="246"/>
      <c r="D199" s="236" t="s">
        <v>137</v>
      </c>
      <c r="E199" s="247" t="s">
        <v>1</v>
      </c>
      <c r="F199" s="248" t="s">
        <v>806</v>
      </c>
      <c r="G199" s="246"/>
      <c r="H199" s="249">
        <v>810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137</v>
      </c>
      <c r="AU199" s="255" t="s">
        <v>86</v>
      </c>
      <c r="AV199" s="14" t="s">
        <v>86</v>
      </c>
      <c r="AW199" s="14" t="s">
        <v>32</v>
      </c>
      <c r="AX199" s="14" t="s">
        <v>84</v>
      </c>
      <c r="AY199" s="255" t="s">
        <v>128</v>
      </c>
    </row>
    <row r="200" s="2" customFormat="1" ht="49.05" customHeight="1">
      <c r="A200" s="39"/>
      <c r="B200" s="40"/>
      <c r="C200" s="220" t="s">
        <v>365</v>
      </c>
      <c r="D200" s="220" t="s">
        <v>131</v>
      </c>
      <c r="E200" s="221" t="s">
        <v>807</v>
      </c>
      <c r="F200" s="222" t="s">
        <v>808</v>
      </c>
      <c r="G200" s="223" t="s">
        <v>344</v>
      </c>
      <c r="H200" s="224">
        <v>430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41</v>
      </c>
      <c r="O200" s="92"/>
      <c r="P200" s="230">
        <f>O200*H200</f>
        <v>0</v>
      </c>
      <c r="Q200" s="230">
        <v>0.1295</v>
      </c>
      <c r="R200" s="230">
        <f>Q200*H200</f>
        <v>55.685000000000002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151</v>
      </c>
      <c r="AT200" s="232" t="s">
        <v>131</v>
      </c>
      <c r="AU200" s="232" t="s">
        <v>86</v>
      </c>
      <c r="AY200" s="18" t="s">
        <v>128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84</v>
      </c>
      <c r="BK200" s="233">
        <f>ROUND(I200*H200,2)</f>
        <v>0</v>
      </c>
      <c r="BL200" s="18" t="s">
        <v>151</v>
      </c>
      <c r="BM200" s="232" t="s">
        <v>809</v>
      </c>
    </row>
    <row r="201" s="13" customFormat="1">
      <c r="A201" s="13"/>
      <c r="B201" s="234"/>
      <c r="C201" s="235"/>
      <c r="D201" s="236" t="s">
        <v>137</v>
      </c>
      <c r="E201" s="237" t="s">
        <v>1</v>
      </c>
      <c r="F201" s="238" t="s">
        <v>810</v>
      </c>
      <c r="G201" s="235"/>
      <c r="H201" s="237" t="s">
        <v>1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137</v>
      </c>
      <c r="AU201" s="244" t="s">
        <v>86</v>
      </c>
      <c r="AV201" s="13" t="s">
        <v>84</v>
      </c>
      <c r="AW201" s="13" t="s">
        <v>32</v>
      </c>
      <c r="AX201" s="13" t="s">
        <v>76</v>
      </c>
      <c r="AY201" s="244" t="s">
        <v>128</v>
      </c>
    </row>
    <row r="202" s="14" customFormat="1">
      <c r="A202" s="14"/>
      <c r="B202" s="245"/>
      <c r="C202" s="246"/>
      <c r="D202" s="236" t="s">
        <v>137</v>
      </c>
      <c r="E202" s="247" t="s">
        <v>1</v>
      </c>
      <c r="F202" s="248" t="s">
        <v>811</v>
      </c>
      <c r="G202" s="246"/>
      <c r="H202" s="249">
        <v>430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137</v>
      </c>
      <c r="AU202" s="255" t="s">
        <v>86</v>
      </c>
      <c r="AV202" s="14" t="s">
        <v>86</v>
      </c>
      <c r="AW202" s="14" t="s">
        <v>32</v>
      </c>
      <c r="AX202" s="14" t="s">
        <v>84</v>
      </c>
      <c r="AY202" s="255" t="s">
        <v>128</v>
      </c>
    </row>
    <row r="203" s="2" customFormat="1" ht="16.5" customHeight="1">
      <c r="A203" s="39"/>
      <c r="B203" s="40"/>
      <c r="C203" s="270" t="s">
        <v>371</v>
      </c>
      <c r="D203" s="270" t="s">
        <v>280</v>
      </c>
      <c r="E203" s="271" t="s">
        <v>812</v>
      </c>
      <c r="F203" s="272" t="s">
        <v>813</v>
      </c>
      <c r="G203" s="273" t="s">
        <v>344</v>
      </c>
      <c r="H203" s="274">
        <v>1258.5999999999999</v>
      </c>
      <c r="I203" s="275"/>
      <c r="J203" s="276">
        <f>ROUND(I203*H203,2)</f>
        <v>0</v>
      </c>
      <c r="K203" s="277"/>
      <c r="L203" s="278"/>
      <c r="M203" s="279" t="s">
        <v>1</v>
      </c>
      <c r="N203" s="280" t="s">
        <v>41</v>
      </c>
      <c r="O203" s="92"/>
      <c r="P203" s="230">
        <f>O203*H203</f>
        <v>0</v>
      </c>
      <c r="Q203" s="230">
        <v>0.056120000000000003</v>
      </c>
      <c r="R203" s="230">
        <f>Q203*H203</f>
        <v>70.632632000000001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177</v>
      </c>
      <c r="AT203" s="232" t="s">
        <v>280</v>
      </c>
      <c r="AU203" s="232" t="s">
        <v>86</v>
      </c>
      <c r="AY203" s="18" t="s">
        <v>128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84</v>
      </c>
      <c r="BK203" s="233">
        <f>ROUND(I203*H203,2)</f>
        <v>0</v>
      </c>
      <c r="BL203" s="18" t="s">
        <v>151</v>
      </c>
      <c r="BM203" s="232" t="s">
        <v>814</v>
      </c>
    </row>
    <row r="204" s="13" customFormat="1">
      <c r="A204" s="13"/>
      <c r="B204" s="234"/>
      <c r="C204" s="235"/>
      <c r="D204" s="236" t="s">
        <v>137</v>
      </c>
      <c r="E204" s="237" t="s">
        <v>1</v>
      </c>
      <c r="F204" s="238" t="s">
        <v>815</v>
      </c>
      <c r="G204" s="235"/>
      <c r="H204" s="237" t="s">
        <v>1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137</v>
      </c>
      <c r="AU204" s="244" t="s">
        <v>86</v>
      </c>
      <c r="AV204" s="13" t="s">
        <v>84</v>
      </c>
      <c r="AW204" s="13" t="s">
        <v>32</v>
      </c>
      <c r="AX204" s="13" t="s">
        <v>76</v>
      </c>
      <c r="AY204" s="244" t="s">
        <v>128</v>
      </c>
    </row>
    <row r="205" s="14" customFormat="1">
      <c r="A205" s="14"/>
      <c r="B205" s="245"/>
      <c r="C205" s="246"/>
      <c r="D205" s="236" t="s">
        <v>137</v>
      </c>
      <c r="E205" s="247" t="s">
        <v>1</v>
      </c>
      <c r="F205" s="248" t="s">
        <v>816</v>
      </c>
      <c r="G205" s="246"/>
      <c r="H205" s="249">
        <v>1240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137</v>
      </c>
      <c r="AU205" s="255" t="s">
        <v>86</v>
      </c>
      <c r="AV205" s="14" t="s">
        <v>86</v>
      </c>
      <c r="AW205" s="14" t="s">
        <v>32</v>
      </c>
      <c r="AX205" s="14" t="s">
        <v>84</v>
      </c>
      <c r="AY205" s="255" t="s">
        <v>128</v>
      </c>
    </row>
    <row r="206" s="14" customFormat="1">
      <c r="A206" s="14"/>
      <c r="B206" s="245"/>
      <c r="C206" s="246"/>
      <c r="D206" s="236" t="s">
        <v>137</v>
      </c>
      <c r="E206" s="246"/>
      <c r="F206" s="248" t="s">
        <v>817</v>
      </c>
      <c r="G206" s="246"/>
      <c r="H206" s="249">
        <v>1258.5999999999999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137</v>
      </c>
      <c r="AU206" s="255" t="s">
        <v>86</v>
      </c>
      <c r="AV206" s="14" t="s">
        <v>86</v>
      </c>
      <c r="AW206" s="14" t="s">
        <v>4</v>
      </c>
      <c r="AX206" s="14" t="s">
        <v>84</v>
      </c>
      <c r="AY206" s="255" t="s">
        <v>128</v>
      </c>
    </row>
    <row r="207" s="2" customFormat="1" ht="16.5" customHeight="1">
      <c r="A207" s="39"/>
      <c r="B207" s="40"/>
      <c r="C207" s="220" t="s">
        <v>375</v>
      </c>
      <c r="D207" s="220" t="s">
        <v>131</v>
      </c>
      <c r="E207" s="221" t="s">
        <v>663</v>
      </c>
      <c r="F207" s="222" t="s">
        <v>664</v>
      </c>
      <c r="G207" s="223" t="s">
        <v>349</v>
      </c>
      <c r="H207" s="224">
        <v>9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41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151</v>
      </c>
      <c r="AT207" s="232" t="s">
        <v>131</v>
      </c>
      <c r="AU207" s="232" t="s">
        <v>86</v>
      </c>
      <c r="AY207" s="18" t="s">
        <v>128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84</v>
      </c>
      <c r="BK207" s="233">
        <f>ROUND(I207*H207,2)</f>
        <v>0</v>
      </c>
      <c r="BL207" s="18" t="s">
        <v>151</v>
      </c>
      <c r="BM207" s="232" t="s">
        <v>818</v>
      </c>
    </row>
    <row r="208" s="13" customFormat="1">
      <c r="A208" s="13"/>
      <c r="B208" s="234"/>
      <c r="C208" s="235"/>
      <c r="D208" s="236" t="s">
        <v>137</v>
      </c>
      <c r="E208" s="237" t="s">
        <v>1</v>
      </c>
      <c r="F208" s="238" t="s">
        <v>666</v>
      </c>
      <c r="G208" s="235"/>
      <c r="H208" s="237" t="s">
        <v>1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137</v>
      </c>
      <c r="AU208" s="244" t="s">
        <v>86</v>
      </c>
      <c r="AV208" s="13" t="s">
        <v>84</v>
      </c>
      <c r="AW208" s="13" t="s">
        <v>32</v>
      </c>
      <c r="AX208" s="13" t="s">
        <v>76</v>
      </c>
      <c r="AY208" s="244" t="s">
        <v>128</v>
      </c>
    </row>
    <row r="209" s="14" customFormat="1">
      <c r="A209" s="14"/>
      <c r="B209" s="245"/>
      <c r="C209" s="246"/>
      <c r="D209" s="236" t="s">
        <v>137</v>
      </c>
      <c r="E209" s="247" t="s">
        <v>1</v>
      </c>
      <c r="F209" s="248" t="s">
        <v>182</v>
      </c>
      <c r="G209" s="246"/>
      <c r="H209" s="249">
        <v>9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137</v>
      </c>
      <c r="AU209" s="255" t="s">
        <v>86</v>
      </c>
      <c r="AV209" s="14" t="s">
        <v>86</v>
      </c>
      <c r="AW209" s="14" t="s">
        <v>32</v>
      </c>
      <c r="AX209" s="14" t="s">
        <v>84</v>
      </c>
      <c r="AY209" s="255" t="s">
        <v>128</v>
      </c>
    </row>
    <row r="210" s="2" customFormat="1" ht="21.75" customHeight="1">
      <c r="A210" s="39"/>
      <c r="B210" s="40"/>
      <c r="C210" s="220" t="s">
        <v>379</v>
      </c>
      <c r="D210" s="220" t="s">
        <v>131</v>
      </c>
      <c r="E210" s="221" t="s">
        <v>819</v>
      </c>
      <c r="F210" s="222" t="s">
        <v>820</v>
      </c>
      <c r="G210" s="223" t="s">
        <v>349</v>
      </c>
      <c r="H210" s="224">
        <v>2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41</v>
      </c>
      <c r="O210" s="92"/>
      <c r="P210" s="230">
        <f>O210*H210</f>
        <v>0</v>
      </c>
      <c r="Q210" s="230">
        <v>0.35743999999999998</v>
      </c>
      <c r="R210" s="230">
        <f>Q210*H210</f>
        <v>0.71487999999999996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151</v>
      </c>
      <c r="AT210" s="232" t="s">
        <v>131</v>
      </c>
      <c r="AU210" s="232" t="s">
        <v>86</v>
      </c>
      <c r="AY210" s="18" t="s">
        <v>128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84</v>
      </c>
      <c r="BK210" s="233">
        <f>ROUND(I210*H210,2)</f>
        <v>0</v>
      </c>
      <c r="BL210" s="18" t="s">
        <v>151</v>
      </c>
      <c r="BM210" s="232" t="s">
        <v>821</v>
      </c>
    </row>
    <row r="211" s="14" customFormat="1">
      <c r="A211" s="14"/>
      <c r="B211" s="245"/>
      <c r="C211" s="246"/>
      <c r="D211" s="236" t="s">
        <v>137</v>
      </c>
      <c r="E211" s="247" t="s">
        <v>1</v>
      </c>
      <c r="F211" s="248" t="s">
        <v>86</v>
      </c>
      <c r="G211" s="246"/>
      <c r="H211" s="249">
        <v>2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137</v>
      </c>
      <c r="AU211" s="255" t="s">
        <v>86</v>
      </c>
      <c r="AV211" s="14" t="s">
        <v>86</v>
      </c>
      <c r="AW211" s="14" t="s">
        <v>32</v>
      </c>
      <c r="AX211" s="14" t="s">
        <v>84</v>
      </c>
      <c r="AY211" s="255" t="s">
        <v>128</v>
      </c>
    </row>
    <row r="212" s="2" customFormat="1" ht="24.15" customHeight="1">
      <c r="A212" s="39"/>
      <c r="B212" s="40"/>
      <c r="C212" s="270" t="s">
        <v>385</v>
      </c>
      <c r="D212" s="270" t="s">
        <v>280</v>
      </c>
      <c r="E212" s="271" t="s">
        <v>822</v>
      </c>
      <c r="F212" s="272" t="s">
        <v>823</v>
      </c>
      <c r="G212" s="273" t="s">
        <v>349</v>
      </c>
      <c r="H212" s="274">
        <v>2</v>
      </c>
      <c r="I212" s="275"/>
      <c r="J212" s="276">
        <f>ROUND(I212*H212,2)</f>
        <v>0</v>
      </c>
      <c r="K212" s="277"/>
      <c r="L212" s="278"/>
      <c r="M212" s="279" t="s">
        <v>1</v>
      </c>
      <c r="N212" s="280" t="s">
        <v>41</v>
      </c>
      <c r="O212" s="92"/>
      <c r="P212" s="230">
        <f>O212*H212</f>
        <v>0</v>
      </c>
      <c r="Q212" s="230">
        <v>0.056599999999999998</v>
      </c>
      <c r="R212" s="230">
        <f>Q212*H212</f>
        <v>0.1132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177</v>
      </c>
      <c r="AT212" s="232" t="s">
        <v>280</v>
      </c>
      <c r="AU212" s="232" t="s">
        <v>86</v>
      </c>
      <c r="AY212" s="18" t="s">
        <v>128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84</v>
      </c>
      <c r="BK212" s="233">
        <f>ROUND(I212*H212,2)</f>
        <v>0</v>
      </c>
      <c r="BL212" s="18" t="s">
        <v>151</v>
      </c>
      <c r="BM212" s="232" t="s">
        <v>824</v>
      </c>
    </row>
    <row r="213" s="14" customFormat="1">
      <c r="A213" s="14"/>
      <c r="B213" s="245"/>
      <c r="C213" s="246"/>
      <c r="D213" s="236" t="s">
        <v>137</v>
      </c>
      <c r="E213" s="247" t="s">
        <v>1</v>
      </c>
      <c r="F213" s="248" t="s">
        <v>86</v>
      </c>
      <c r="G213" s="246"/>
      <c r="H213" s="249">
        <v>2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137</v>
      </c>
      <c r="AU213" s="255" t="s">
        <v>86</v>
      </c>
      <c r="AV213" s="14" t="s">
        <v>86</v>
      </c>
      <c r="AW213" s="14" t="s">
        <v>32</v>
      </c>
      <c r="AX213" s="14" t="s">
        <v>84</v>
      </c>
      <c r="AY213" s="255" t="s">
        <v>128</v>
      </c>
    </row>
    <row r="214" s="12" customFormat="1" ht="22.8" customHeight="1">
      <c r="A214" s="12"/>
      <c r="B214" s="204"/>
      <c r="C214" s="205"/>
      <c r="D214" s="206" t="s">
        <v>75</v>
      </c>
      <c r="E214" s="218" t="s">
        <v>668</v>
      </c>
      <c r="F214" s="218" t="s">
        <v>669</v>
      </c>
      <c r="G214" s="205"/>
      <c r="H214" s="205"/>
      <c r="I214" s="208"/>
      <c r="J214" s="219">
        <f>BK214</f>
        <v>0</v>
      </c>
      <c r="K214" s="205"/>
      <c r="L214" s="210"/>
      <c r="M214" s="211"/>
      <c r="N214" s="212"/>
      <c r="O214" s="212"/>
      <c r="P214" s="213">
        <f>SUM(P215:P233)</f>
        <v>0</v>
      </c>
      <c r="Q214" s="212"/>
      <c r="R214" s="213">
        <f>SUM(R215:R233)</f>
        <v>0</v>
      </c>
      <c r="S214" s="212"/>
      <c r="T214" s="214">
        <f>SUM(T215:T233)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5" t="s">
        <v>84</v>
      </c>
      <c r="AT214" s="216" t="s">
        <v>75</v>
      </c>
      <c r="AU214" s="216" t="s">
        <v>84</v>
      </c>
      <c r="AY214" s="215" t="s">
        <v>128</v>
      </c>
      <c r="BK214" s="217">
        <f>SUM(BK215:BK233)</f>
        <v>0</v>
      </c>
    </row>
    <row r="215" s="2" customFormat="1" ht="37.8" customHeight="1">
      <c r="A215" s="39"/>
      <c r="B215" s="40"/>
      <c r="C215" s="220" t="s">
        <v>390</v>
      </c>
      <c r="D215" s="220" t="s">
        <v>131</v>
      </c>
      <c r="E215" s="221" t="s">
        <v>671</v>
      </c>
      <c r="F215" s="222" t="s">
        <v>672</v>
      </c>
      <c r="G215" s="223" t="s">
        <v>266</v>
      </c>
      <c r="H215" s="224">
        <v>327.42000000000002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41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151</v>
      </c>
      <c r="AT215" s="232" t="s">
        <v>131</v>
      </c>
      <c r="AU215" s="232" t="s">
        <v>86</v>
      </c>
      <c r="AY215" s="18" t="s">
        <v>128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84</v>
      </c>
      <c r="BK215" s="233">
        <f>ROUND(I215*H215,2)</f>
        <v>0</v>
      </c>
      <c r="BL215" s="18" t="s">
        <v>151</v>
      </c>
      <c r="BM215" s="232" t="s">
        <v>825</v>
      </c>
    </row>
    <row r="216" s="13" customFormat="1">
      <c r="A216" s="13"/>
      <c r="B216" s="234"/>
      <c r="C216" s="235"/>
      <c r="D216" s="236" t="s">
        <v>137</v>
      </c>
      <c r="E216" s="237" t="s">
        <v>1</v>
      </c>
      <c r="F216" s="238" t="s">
        <v>674</v>
      </c>
      <c r="G216" s="235"/>
      <c r="H216" s="237" t="s">
        <v>1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137</v>
      </c>
      <c r="AU216" s="244" t="s">
        <v>86</v>
      </c>
      <c r="AV216" s="13" t="s">
        <v>84</v>
      </c>
      <c r="AW216" s="13" t="s">
        <v>32</v>
      </c>
      <c r="AX216" s="13" t="s">
        <v>76</v>
      </c>
      <c r="AY216" s="244" t="s">
        <v>128</v>
      </c>
    </row>
    <row r="217" s="13" customFormat="1">
      <c r="A217" s="13"/>
      <c r="B217" s="234"/>
      <c r="C217" s="235"/>
      <c r="D217" s="236" t="s">
        <v>137</v>
      </c>
      <c r="E217" s="237" t="s">
        <v>1</v>
      </c>
      <c r="F217" s="238" t="s">
        <v>826</v>
      </c>
      <c r="G217" s="235"/>
      <c r="H217" s="237" t="s">
        <v>1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137</v>
      </c>
      <c r="AU217" s="244" t="s">
        <v>86</v>
      </c>
      <c r="AV217" s="13" t="s">
        <v>84</v>
      </c>
      <c r="AW217" s="13" t="s">
        <v>32</v>
      </c>
      <c r="AX217" s="13" t="s">
        <v>76</v>
      </c>
      <c r="AY217" s="244" t="s">
        <v>128</v>
      </c>
    </row>
    <row r="218" s="14" customFormat="1">
      <c r="A218" s="14"/>
      <c r="B218" s="245"/>
      <c r="C218" s="246"/>
      <c r="D218" s="236" t="s">
        <v>137</v>
      </c>
      <c r="E218" s="247" t="s">
        <v>1</v>
      </c>
      <c r="F218" s="248" t="s">
        <v>827</v>
      </c>
      <c r="G218" s="246"/>
      <c r="H218" s="249">
        <v>327.42000000000002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137</v>
      </c>
      <c r="AU218" s="255" t="s">
        <v>86</v>
      </c>
      <c r="AV218" s="14" t="s">
        <v>86</v>
      </c>
      <c r="AW218" s="14" t="s">
        <v>32</v>
      </c>
      <c r="AX218" s="14" t="s">
        <v>84</v>
      </c>
      <c r="AY218" s="255" t="s">
        <v>128</v>
      </c>
    </row>
    <row r="219" s="2" customFormat="1" ht="37.8" customHeight="1">
      <c r="A219" s="39"/>
      <c r="B219" s="40"/>
      <c r="C219" s="220" t="s">
        <v>394</v>
      </c>
      <c r="D219" s="220" t="s">
        <v>131</v>
      </c>
      <c r="E219" s="221" t="s">
        <v>678</v>
      </c>
      <c r="F219" s="222" t="s">
        <v>679</v>
      </c>
      <c r="G219" s="223" t="s">
        <v>266</v>
      </c>
      <c r="H219" s="224">
        <v>654.84000000000003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41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151</v>
      </c>
      <c r="AT219" s="232" t="s">
        <v>131</v>
      </c>
      <c r="AU219" s="232" t="s">
        <v>86</v>
      </c>
      <c r="AY219" s="18" t="s">
        <v>128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84</v>
      </c>
      <c r="BK219" s="233">
        <f>ROUND(I219*H219,2)</f>
        <v>0</v>
      </c>
      <c r="BL219" s="18" t="s">
        <v>151</v>
      </c>
      <c r="BM219" s="232" t="s">
        <v>828</v>
      </c>
    </row>
    <row r="220" s="14" customFormat="1">
      <c r="A220" s="14"/>
      <c r="B220" s="245"/>
      <c r="C220" s="246"/>
      <c r="D220" s="236" t="s">
        <v>137</v>
      </c>
      <c r="E220" s="247" t="s">
        <v>1</v>
      </c>
      <c r="F220" s="248" t="s">
        <v>829</v>
      </c>
      <c r="G220" s="246"/>
      <c r="H220" s="249">
        <v>654.84000000000003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137</v>
      </c>
      <c r="AU220" s="255" t="s">
        <v>86</v>
      </c>
      <c r="AV220" s="14" t="s">
        <v>86</v>
      </c>
      <c r="AW220" s="14" t="s">
        <v>32</v>
      </c>
      <c r="AX220" s="14" t="s">
        <v>84</v>
      </c>
      <c r="AY220" s="255" t="s">
        <v>128</v>
      </c>
    </row>
    <row r="221" s="2" customFormat="1" ht="37.8" customHeight="1">
      <c r="A221" s="39"/>
      <c r="B221" s="40"/>
      <c r="C221" s="220" t="s">
        <v>400</v>
      </c>
      <c r="D221" s="220" t="s">
        <v>131</v>
      </c>
      <c r="E221" s="221" t="s">
        <v>683</v>
      </c>
      <c r="F221" s="222" t="s">
        <v>684</v>
      </c>
      <c r="G221" s="223" t="s">
        <v>266</v>
      </c>
      <c r="H221" s="224">
        <v>212.19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41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151</v>
      </c>
      <c r="AT221" s="232" t="s">
        <v>131</v>
      </c>
      <c r="AU221" s="232" t="s">
        <v>86</v>
      </c>
      <c r="AY221" s="18" t="s">
        <v>128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84</v>
      </c>
      <c r="BK221" s="233">
        <f>ROUND(I221*H221,2)</f>
        <v>0</v>
      </c>
      <c r="BL221" s="18" t="s">
        <v>151</v>
      </c>
      <c r="BM221" s="232" t="s">
        <v>830</v>
      </c>
    </row>
    <row r="222" s="13" customFormat="1">
      <c r="A222" s="13"/>
      <c r="B222" s="234"/>
      <c r="C222" s="235"/>
      <c r="D222" s="236" t="s">
        <v>137</v>
      </c>
      <c r="E222" s="237" t="s">
        <v>1</v>
      </c>
      <c r="F222" s="238" t="s">
        <v>831</v>
      </c>
      <c r="G222" s="235"/>
      <c r="H222" s="237" t="s">
        <v>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137</v>
      </c>
      <c r="AU222" s="244" t="s">
        <v>86</v>
      </c>
      <c r="AV222" s="13" t="s">
        <v>84</v>
      </c>
      <c r="AW222" s="13" t="s">
        <v>32</v>
      </c>
      <c r="AX222" s="13" t="s">
        <v>76</v>
      </c>
      <c r="AY222" s="244" t="s">
        <v>128</v>
      </c>
    </row>
    <row r="223" s="13" customFormat="1">
      <c r="A223" s="13"/>
      <c r="B223" s="234"/>
      <c r="C223" s="235"/>
      <c r="D223" s="236" t="s">
        <v>137</v>
      </c>
      <c r="E223" s="237" t="s">
        <v>1</v>
      </c>
      <c r="F223" s="238" t="s">
        <v>832</v>
      </c>
      <c r="G223" s="235"/>
      <c r="H223" s="237" t="s">
        <v>1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137</v>
      </c>
      <c r="AU223" s="244" t="s">
        <v>86</v>
      </c>
      <c r="AV223" s="13" t="s">
        <v>84</v>
      </c>
      <c r="AW223" s="13" t="s">
        <v>32</v>
      </c>
      <c r="AX223" s="13" t="s">
        <v>76</v>
      </c>
      <c r="AY223" s="244" t="s">
        <v>128</v>
      </c>
    </row>
    <row r="224" s="14" customFormat="1">
      <c r="A224" s="14"/>
      <c r="B224" s="245"/>
      <c r="C224" s="246"/>
      <c r="D224" s="236" t="s">
        <v>137</v>
      </c>
      <c r="E224" s="247" t="s">
        <v>1</v>
      </c>
      <c r="F224" s="248" t="s">
        <v>833</v>
      </c>
      <c r="G224" s="246"/>
      <c r="H224" s="249">
        <v>141.24000000000001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137</v>
      </c>
      <c r="AU224" s="255" t="s">
        <v>86</v>
      </c>
      <c r="AV224" s="14" t="s">
        <v>86</v>
      </c>
      <c r="AW224" s="14" t="s">
        <v>32</v>
      </c>
      <c r="AX224" s="14" t="s">
        <v>76</v>
      </c>
      <c r="AY224" s="255" t="s">
        <v>128</v>
      </c>
    </row>
    <row r="225" s="13" customFormat="1">
      <c r="A225" s="13"/>
      <c r="B225" s="234"/>
      <c r="C225" s="235"/>
      <c r="D225" s="236" t="s">
        <v>137</v>
      </c>
      <c r="E225" s="237" t="s">
        <v>1</v>
      </c>
      <c r="F225" s="238" t="s">
        <v>692</v>
      </c>
      <c r="G225" s="235"/>
      <c r="H225" s="237" t="s">
        <v>1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137</v>
      </c>
      <c r="AU225" s="244" t="s">
        <v>86</v>
      </c>
      <c r="AV225" s="13" t="s">
        <v>84</v>
      </c>
      <c r="AW225" s="13" t="s">
        <v>32</v>
      </c>
      <c r="AX225" s="13" t="s">
        <v>76</v>
      </c>
      <c r="AY225" s="244" t="s">
        <v>128</v>
      </c>
    </row>
    <row r="226" s="14" customFormat="1">
      <c r="A226" s="14"/>
      <c r="B226" s="245"/>
      <c r="C226" s="246"/>
      <c r="D226" s="236" t="s">
        <v>137</v>
      </c>
      <c r="E226" s="247" t="s">
        <v>1</v>
      </c>
      <c r="F226" s="248" t="s">
        <v>834</v>
      </c>
      <c r="G226" s="246"/>
      <c r="H226" s="249">
        <v>70.950000000000003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137</v>
      </c>
      <c r="AU226" s="255" t="s">
        <v>86</v>
      </c>
      <c r="AV226" s="14" t="s">
        <v>86</v>
      </c>
      <c r="AW226" s="14" t="s">
        <v>32</v>
      </c>
      <c r="AX226" s="14" t="s">
        <v>76</v>
      </c>
      <c r="AY226" s="255" t="s">
        <v>128</v>
      </c>
    </row>
    <row r="227" s="15" customFormat="1">
      <c r="A227" s="15"/>
      <c r="B227" s="259"/>
      <c r="C227" s="260"/>
      <c r="D227" s="236" t="s">
        <v>137</v>
      </c>
      <c r="E227" s="261" t="s">
        <v>1</v>
      </c>
      <c r="F227" s="262" t="s">
        <v>244</v>
      </c>
      <c r="G227" s="260"/>
      <c r="H227" s="263">
        <v>212.19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9" t="s">
        <v>137</v>
      </c>
      <c r="AU227" s="269" t="s">
        <v>86</v>
      </c>
      <c r="AV227" s="15" t="s">
        <v>151</v>
      </c>
      <c r="AW227" s="15" t="s">
        <v>32</v>
      </c>
      <c r="AX227" s="15" t="s">
        <v>84</v>
      </c>
      <c r="AY227" s="269" t="s">
        <v>128</v>
      </c>
    </row>
    <row r="228" s="2" customFormat="1" ht="37.8" customHeight="1">
      <c r="A228" s="39"/>
      <c r="B228" s="40"/>
      <c r="C228" s="220" t="s">
        <v>410</v>
      </c>
      <c r="D228" s="220" t="s">
        <v>131</v>
      </c>
      <c r="E228" s="221" t="s">
        <v>701</v>
      </c>
      <c r="F228" s="222" t="s">
        <v>679</v>
      </c>
      <c r="G228" s="223" t="s">
        <v>266</v>
      </c>
      <c r="H228" s="224">
        <v>212.19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41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151</v>
      </c>
      <c r="AT228" s="232" t="s">
        <v>131</v>
      </c>
      <c r="AU228" s="232" t="s">
        <v>86</v>
      </c>
      <c r="AY228" s="18" t="s">
        <v>128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84</v>
      </c>
      <c r="BK228" s="233">
        <f>ROUND(I228*H228,2)</f>
        <v>0</v>
      </c>
      <c r="BL228" s="18" t="s">
        <v>151</v>
      </c>
      <c r="BM228" s="232" t="s">
        <v>835</v>
      </c>
    </row>
    <row r="229" s="14" customFormat="1">
      <c r="A229" s="14"/>
      <c r="B229" s="245"/>
      <c r="C229" s="246"/>
      <c r="D229" s="236" t="s">
        <v>137</v>
      </c>
      <c r="E229" s="247" t="s">
        <v>1</v>
      </c>
      <c r="F229" s="248" t="s">
        <v>836</v>
      </c>
      <c r="G229" s="246"/>
      <c r="H229" s="249">
        <v>212.19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137</v>
      </c>
      <c r="AU229" s="255" t="s">
        <v>86</v>
      </c>
      <c r="AV229" s="14" t="s">
        <v>86</v>
      </c>
      <c r="AW229" s="14" t="s">
        <v>32</v>
      </c>
      <c r="AX229" s="14" t="s">
        <v>84</v>
      </c>
      <c r="AY229" s="255" t="s">
        <v>128</v>
      </c>
    </row>
    <row r="230" s="2" customFormat="1" ht="44.25" customHeight="1">
      <c r="A230" s="39"/>
      <c r="B230" s="40"/>
      <c r="C230" s="220" t="s">
        <v>416</v>
      </c>
      <c r="D230" s="220" t="s">
        <v>131</v>
      </c>
      <c r="E230" s="221" t="s">
        <v>705</v>
      </c>
      <c r="F230" s="222" t="s">
        <v>706</v>
      </c>
      <c r="G230" s="223" t="s">
        <v>266</v>
      </c>
      <c r="H230" s="224">
        <v>327.42000000000002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41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151</v>
      </c>
      <c r="AT230" s="232" t="s">
        <v>131</v>
      </c>
      <c r="AU230" s="232" t="s">
        <v>86</v>
      </c>
      <c r="AY230" s="18" t="s">
        <v>128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84</v>
      </c>
      <c r="BK230" s="233">
        <f>ROUND(I230*H230,2)</f>
        <v>0</v>
      </c>
      <c r="BL230" s="18" t="s">
        <v>151</v>
      </c>
      <c r="BM230" s="232" t="s">
        <v>837</v>
      </c>
    </row>
    <row r="231" s="14" customFormat="1">
      <c r="A231" s="14"/>
      <c r="B231" s="245"/>
      <c r="C231" s="246"/>
      <c r="D231" s="236" t="s">
        <v>137</v>
      </c>
      <c r="E231" s="247" t="s">
        <v>1</v>
      </c>
      <c r="F231" s="248" t="s">
        <v>838</v>
      </c>
      <c r="G231" s="246"/>
      <c r="H231" s="249">
        <v>327.42000000000002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137</v>
      </c>
      <c r="AU231" s="255" t="s">
        <v>86</v>
      </c>
      <c r="AV231" s="14" t="s">
        <v>86</v>
      </c>
      <c r="AW231" s="14" t="s">
        <v>32</v>
      </c>
      <c r="AX231" s="14" t="s">
        <v>84</v>
      </c>
      <c r="AY231" s="255" t="s">
        <v>128</v>
      </c>
    </row>
    <row r="232" s="2" customFormat="1" ht="16.5" customHeight="1">
      <c r="A232" s="39"/>
      <c r="B232" s="40"/>
      <c r="C232" s="220" t="s">
        <v>422</v>
      </c>
      <c r="D232" s="220" t="s">
        <v>131</v>
      </c>
      <c r="E232" s="221" t="s">
        <v>710</v>
      </c>
      <c r="F232" s="222" t="s">
        <v>711</v>
      </c>
      <c r="G232" s="223" t="s">
        <v>266</v>
      </c>
      <c r="H232" s="224">
        <v>212.19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41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151</v>
      </c>
      <c r="AT232" s="232" t="s">
        <v>131</v>
      </c>
      <c r="AU232" s="232" t="s">
        <v>86</v>
      </c>
      <c r="AY232" s="18" t="s">
        <v>128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84</v>
      </c>
      <c r="BK232" s="233">
        <f>ROUND(I232*H232,2)</f>
        <v>0</v>
      </c>
      <c r="BL232" s="18" t="s">
        <v>151</v>
      </c>
      <c r="BM232" s="232" t="s">
        <v>839</v>
      </c>
    </row>
    <row r="233" s="14" customFormat="1">
      <c r="A233" s="14"/>
      <c r="B233" s="245"/>
      <c r="C233" s="246"/>
      <c r="D233" s="236" t="s">
        <v>137</v>
      </c>
      <c r="E233" s="247" t="s">
        <v>1</v>
      </c>
      <c r="F233" s="248" t="s">
        <v>836</v>
      </c>
      <c r="G233" s="246"/>
      <c r="H233" s="249">
        <v>212.19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137</v>
      </c>
      <c r="AU233" s="255" t="s">
        <v>86</v>
      </c>
      <c r="AV233" s="14" t="s">
        <v>86</v>
      </c>
      <c r="AW233" s="14" t="s">
        <v>32</v>
      </c>
      <c r="AX233" s="14" t="s">
        <v>84</v>
      </c>
      <c r="AY233" s="255" t="s">
        <v>128</v>
      </c>
    </row>
    <row r="234" s="12" customFormat="1" ht="22.8" customHeight="1">
      <c r="A234" s="12"/>
      <c r="B234" s="204"/>
      <c r="C234" s="205"/>
      <c r="D234" s="206" t="s">
        <v>75</v>
      </c>
      <c r="E234" s="218" t="s">
        <v>713</v>
      </c>
      <c r="F234" s="218" t="s">
        <v>714</v>
      </c>
      <c r="G234" s="205"/>
      <c r="H234" s="205"/>
      <c r="I234" s="208"/>
      <c r="J234" s="219">
        <f>BK234</f>
        <v>0</v>
      </c>
      <c r="K234" s="205"/>
      <c r="L234" s="210"/>
      <c r="M234" s="211"/>
      <c r="N234" s="212"/>
      <c r="O234" s="212"/>
      <c r="P234" s="213">
        <f>SUM(P235:P236)</f>
        <v>0</v>
      </c>
      <c r="Q234" s="212"/>
      <c r="R234" s="213">
        <f>SUM(R235:R236)</f>
        <v>0</v>
      </c>
      <c r="S234" s="212"/>
      <c r="T234" s="214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5" t="s">
        <v>84</v>
      </c>
      <c r="AT234" s="216" t="s">
        <v>75</v>
      </c>
      <c r="AU234" s="216" t="s">
        <v>84</v>
      </c>
      <c r="AY234" s="215" t="s">
        <v>128</v>
      </c>
      <c r="BK234" s="217">
        <f>SUM(BK235:BK236)</f>
        <v>0</v>
      </c>
    </row>
    <row r="235" s="2" customFormat="1" ht="37.8" customHeight="1">
      <c r="A235" s="39"/>
      <c r="B235" s="40"/>
      <c r="C235" s="220" t="s">
        <v>430</v>
      </c>
      <c r="D235" s="220" t="s">
        <v>131</v>
      </c>
      <c r="E235" s="221" t="s">
        <v>840</v>
      </c>
      <c r="F235" s="222" t="s">
        <v>841</v>
      </c>
      <c r="G235" s="223" t="s">
        <v>266</v>
      </c>
      <c r="H235" s="224">
        <v>682.22900000000004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41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151</v>
      </c>
      <c r="AT235" s="232" t="s">
        <v>131</v>
      </c>
      <c r="AU235" s="232" t="s">
        <v>86</v>
      </c>
      <c r="AY235" s="18" t="s">
        <v>128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84</v>
      </c>
      <c r="BK235" s="233">
        <f>ROUND(I235*H235,2)</f>
        <v>0</v>
      </c>
      <c r="BL235" s="18" t="s">
        <v>151</v>
      </c>
      <c r="BM235" s="232" t="s">
        <v>842</v>
      </c>
    </row>
    <row r="236" s="2" customFormat="1" ht="44.25" customHeight="1">
      <c r="A236" s="39"/>
      <c r="B236" s="40"/>
      <c r="C236" s="220" t="s">
        <v>433</v>
      </c>
      <c r="D236" s="220" t="s">
        <v>131</v>
      </c>
      <c r="E236" s="221" t="s">
        <v>843</v>
      </c>
      <c r="F236" s="222" t="s">
        <v>844</v>
      </c>
      <c r="G236" s="223" t="s">
        <v>266</v>
      </c>
      <c r="H236" s="224">
        <v>682.22900000000004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41</v>
      </c>
      <c r="O236" s="92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151</v>
      </c>
      <c r="AT236" s="232" t="s">
        <v>131</v>
      </c>
      <c r="AU236" s="232" t="s">
        <v>86</v>
      </c>
      <c r="AY236" s="18" t="s">
        <v>128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84</v>
      </c>
      <c r="BK236" s="233">
        <f>ROUND(I236*H236,2)</f>
        <v>0</v>
      </c>
      <c r="BL236" s="18" t="s">
        <v>151</v>
      </c>
      <c r="BM236" s="232" t="s">
        <v>845</v>
      </c>
    </row>
    <row r="237" s="12" customFormat="1" ht="25.92" customHeight="1">
      <c r="A237" s="12"/>
      <c r="B237" s="204"/>
      <c r="C237" s="205"/>
      <c r="D237" s="206" t="s">
        <v>75</v>
      </c>
      <c r="E237" s="207" t="s">
        <v>846</v>
      </c>
      <c r="F237" s="207" t="s">
        <v>847</v>
      </c>
      <c r="G237" s="205"/>
      <c r="H237" s="205"/>
      <c r="I237" s="208"/>
      <c r="J237" s="209">
        <f>BK237</f>
        <v>0</v>
      </c>
      <c r="K237" s="205"/>
      <c r="L237" s="210"/>
      <c r="M237" s="211"/>
      <c r="N237" s="212"/>
      <c r="O237" s="212"/>
      <c r="P237" s="213">
        <f>P238</f>
        <v>0</v>
      </c>
      <c r="Q237" s="212"/>
      <c r="R237" s="213">
        <f>R238</f>
        <v>0.038090699999999998</v>
      </c>
      <c r="S237" s="212"/>
      <c r="T237" s="214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86</v>
      </c>
      <c r="AT237" s="216" t="s">
        <v>75</v>
      </c>
      <c r="AU237" s="216" t="s">
        <v>76</v>
      </c>
      <c r="AY237" s="215" t="s">
        <v>128</v>
      </c>
      <c r="BK237" s="217">
        <f>BK238</f>
        <v>0</v>
      </c>
    </row>
    <row r="238" s="12" customFormat="1" ht="22.8" customHeight="1">
      <c r="A238" s="12"/>
      <c r="B238" s="204"/>
      <c r="C238" s="205"/>
      <c r="D238" s="206" t="s">
        <v>75</v>
      </c>
      <c r="E238" s="218" t="s">
        <v>848</v>
      </c>
      <c r="F238" s="218" t="s">
        <v>849</v>
      </c>
      <c r="G238" s="205"/>
      <c r="H238" s="205"/>
      <c r="I238" s="208"/>
      <c r="J238" s="219">
        <f>BK238</f>
        <v>0</v>
      </c>
      <c r="K238" s="205"/>
      <c r="L238" s="210"/>
      <c r="M238" s="211"/>
      <c r="N238" s="212"/>
      <c r="O238" s="212"/>
      <c r="P238" s="213">
        <f>SUM(P239:P243)</f>
        <v>0</v>
      </c>
      <c r="Q238" s="212"/>
      <c r="R238" s="213">
        <f>SUM(R239:R243)</f>
        <v>0.038090699999999998</v>
      </c>
      <c r="S238" s="212"/>
      <c r="T238" s="214">
        <f>SUM(T239:T243)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5" t="s">
        <v>86</v>
      </c>
      <c r="AT238" s="216" t="s">
        <v>75</v>
      </c>
      <c r="AU238" s="216" t="s">
        <v>84</v>
      </c>
      <c r="AY238" s="215" t="s">
        <v>128</v>
      </c>
      <c r="BK238" s="217">
        <f>SUM(BK239:BK243)</f>
        <v>0</v>
      </c>
    </row>
    <row r="239" s="2" customFormat="1" ht="24.15" customHeight="1">
      <c r="A239" s="39"/>
      <c r="B239" s="40"/>
      <c r="C239" s="220" t="s">
        <v>440</v>
      </c>
      <c r="D239" s="220" t="s">
        <v>131</v>
      </c>
      <c r="E239" s="221" t="s">
        <v>850</v>
      </c>
      <c r="F239" s="222" t="s">
        <v>851</v>
      </c>
      <c r="G239" s="223" t="s">
        <v>297</v>
      </c>
      <c r="H239" s="224">
        <v>93.75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41</v>
      </c>
      <c r="O239" s="92"/>
      <c r="P239" s="230">
        <f>O239*H239</f>
        <v>0</v>
      </c>
      <c r="Q239" s="230">
        <v>4.0000000000000003E-05</v>
      </c>
      <c r="R239" s="230">
        <f>Q239*H239</f>
        <v>0.0037500000000000003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324</v>
      </c>
      <c r="AT239" s="232" t="s">
        <v>131</v>
      </c>
      <c r="AU239" s="232" t="s">
        <v>86</v>
      </c>
      <c r="AY239" s="18" t="s">
        <v>128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84</v>
      </c>
      <c r="BK239" s="233">
        <f>ROUND(I239*H239,2)</f>
        <v>0</v>
      </c>
      <c r="BL239" s="18" t="s">
        <v>324</v>
      </c>
      <c r="BM239" s="232" t="s">
        <v>852</v>
      </c>
    </row>
    <row r="240" s="14" customFormat="1">
      <c r="A240" s="14"/>
      <c r="B240" s="245"/>
      <c r="C240" s="246"/>
      <c r="D240" s="236" t="s">
        <v>137</v>
      </c>
      <c r="E240" s="247" t="s">
        <v>1</v>
      </c>
      <c r="F240" s="248" t="s">
        <v>853</v>
      </c>
      <c r="G240" s="246"/>
      <c r="H240" s="249">
        <v>93.75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137</v>
      </c>
      <c r="AU240" s="255" t="s">
        <v>86</v>
      </c>
      <c r="AV240" s="14" t="s">
        <v>86</v>
      </c>
      <c r="AW240" s="14" t="s">
        <v>32</v>
      </c>
      <c r="AX240" s="14" t="s">
        <v>84</v>
      </c>
      <c r="AY240" s="255" t="s">
        <v>128</v>
      </c>
    </row>
    <row r="241" s="2" customFormat="1" ht="24.15" customHeight="1">
      <c r="A241" s="39"/>
      <c r="B241" s="40"/>
      <c r="C241" s="270" t="s">
        <v>445</v>
      </c>
      <c r="D241" s="270" t="s">
        <v>280</v>
      </c>
      <c r="E241" s="271" t="s">
        <v>854</v>
      </c>
      <c r="F241" s="272" t="s">
        <v>855</v>
      </c>
      <c r="G241" s="273" t="s">
        <v>297</v>
      </c>
      <c r="H241" s="274">
        <v>114.46899999999999</v>
      </c>
      <c r="I241" s="275"/>
      <c r="J241" s="276">
        <f>ROUND(I241*H241,2)</f>
        <v>0</v>
      </c>
      <c r="K241" s="277"/>
      <c r="L241" s="278"/>
      <c r="M241" s="279" t="s">
        <v>1</v>
      </c>
      <c r="N241" s="280" t="s">
        <v>41</v>
      </c>
      <c r="O241" s="92"/>
      <c r="P241" s="230">
        <f>O241*H241</f>
        <v>0</v>
      </c>
      <c r="Q241" s="230">
        <v>0.00029999999999999997</v>
      </c>
      <c r="R241" s="230">
        <f>Q241*H241</f>
        <v>0.034340699999999995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400</v>
      </c>
      <c r="AT241" s="232" t="s">
        <v>280</v>
      </c>
      <c r="AU241" s="232" t="s">
        <v>86</v>
      </c>
      <c r="AY241" s="18" t="s">
        <v>128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84</v>
      </c>
      <c r="BK241" s="233">
        <f>ROUND(I241*H241,2)</f>
        <v>0</v>
      </c>
      <c r="BL241" s="18" t="s">
        <v>324</v>
      </c>
      <c r="BM241" s="232" t="s">
        <v>856</v>
      </c>
    </row>
    <row r="242" s="14" customFormat="1">
      <c r="A242" s="14"/>
      <c r="B242" s="245"/>
      <c r="C242" s="246"/>
      <c r="D242" s="236" t="s">
        <v>137</v>
      </c>
      <c r="E242" s="247" t="s">
        <v>1</v>
      </c>
      <c r="F242" s="248" t="s">
        <v>857</v>
      </c>
      <c r="G242" s="246"/>
      <c r="H242" s="249">
        <v>93.75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137</v>
      </c>
      <c r="AU242" s="255" t="s">
        <v>86</v>
      </c>
      <c r="AV242" s="14" t="s">
        <v>86</v>
      </c>
      <c r="AW242" s="14" t="s">
        <v>32</v>
      </c>
      <c r="AX242" s="14" t="s">
        <v>84</v>
      </c>
      <c r="AY242" s="255" t="s">
        <v>128</v>
      </c>
    </row>
    <row r="243" s="14" customFormat="1">
      <c r="A243" s="14"/>
      <c r="B243" s="245"/>
      <c r="C243" s="246"/>
      <c r="D243" s="236" t="s">
        <v>137</v>
      </c>
      <c r="E243" s="246"/>
      <c r="F243" s="248" t="s">
        <v>858</v>
      </c>
      <c r="G243" s="246"/>
      <c r="H243" s="249">
        <v>114.46899999999999</v>
      </c>
      <c r="I243" s="250"/>
      <c r="J243" s="246"/>
      <c r="K243" s="246"/>
      <c r="L243" s="251"/>
      <c r="M243" s="256"/>
      <c r="N243" s="257"/>
      <c r="O243" s="257"/>
      <c r="P243" s="257"/>
      <c r="Q243" s="257"/>
      <c r="R243" s="257"/>
      <c r="S243" s="257"/>
      <c r="T243" s="25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137</v>
      </c>
      <c r="AU243" s="255" t="s">
        <v>86</v>
      </c>
      <c r="AV243" s="14" t="s">
        <v>86</v>
      </c>
      <c r="AW243" s="14" t="s">
        <v>4</v>
      </c>
      <c r="AX243" s="14" t="s">
        <v>84</v>
      </c>
      <c r="AY243" s="255" t="s">
        <v>128</v>
      </c>
    </row>
    <row r="244" s="2" customFormat="1" ht="6.96" customHeight="1">
      <c r="A244" s="39"/>
      <c r="B244" s="67"/>
      <c r="C244" s="68"/>
      <c r="D244" s="68"/>
      <c r="E244" s="68"/>
      <c r="F244" s="68"/>
      <c r="G244" s="68"/>
      <c r="H244" s="68"/>
      <c r="I244" s="68"/>
      <c r="J244" s="68"/>
      <c r="K244" s="68"/>
      <c r="L244" s="45"/>
      <c r="M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</sheetData>
  <sheetProtection sheet="1" autoFilter="0" formatColumns="0" formatRows="0" objects="1" scenarios="1" spinCount="100000" saltValue="tERHDIsm/RYpgA4DC47ixknMsPjbwQfQyXbWvSvghLZ2UF1ajXIfB5aCrolTiLse3vH+09nFsX96AumPcabQrQ==" hashValue="+lva+2ULhhnx/HbP/be+TtUDmEBtww07SY+QvtPhnY3NQ7NjL6riyBeRusYQM2hv5A9bb5MDnTZ3GpHYK7ynqw==" algorithmName="SHA-512" password="CA6C"/>
  <autoFilter ref="C126:K24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99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26.25" customHeight="1">
      <c r="B7" s="21"/>
      <c r="E7" s="142" t="str">
        <f>'Rekapitulace stavby'!K6</f>
        <v>Otrokovice - regenerace panelového sídliště Trávníky - 1.etapa - 1.část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859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19. 4. 2022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ROUND((SUM(BE124:BE203)),  2)</f>
        <v>0</v>
      </c>
      <c r="G33" s="39"/>
      <c r="H33" s="39"/>
      <c r="I33" s="156">
        <v>0.20999999999999999</v>
      </c>
      <c r="J33" s="155">
        <f>ROUND(((SUM(BE124:BE203))*I33),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ROUND((SUM(BF124:BF203)),  2)</f>
        <v>0</v>
      </c>
      <c r="G34" s="39"/>
      <c r="H34" s="39"/>
      <c r="I34" s="156">
        <v>0.14999999999999999</v>
      </c>
      <c r="J34" s="155">
        <f>ROUND(((SUM(BF124:BF203))*I34),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ROUND((SUM(BG124:BG203)),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ROUND((SUM(BH124:BH203)),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ROUND((SUM(BI124:BI203)),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25" customHeight="1">
      <c r="A85" s="39"/>
      <c r="B85" s="40"/>
      <c r="C85" s="41"/>
      <c r="D85" s="41"/>
      <c r="E85" s="175" t="str">
        <f>E7</f>
        <v>Otrokovice - regenerace panelového sídliště Trávníky - 1.etapa - 1.část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401.1 - Veřejné osvětlení - 1.část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Otrokovice, m.č. Trávníky</v>
      </c>
      <c r="G89" s="41"/>
      <c r="H89" s="41"/>
      <c r="I89" s="33" t="s">
        <v>22</v>
      </c>
      <c r="J89" s="80" t="str">
        <f>IF(J12="","",J12)</f>
        <v>19. 4. 2022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Otrokovice</v>
      </c>
      <c r="G91" s="41"/>
      <c r="H91" s="41"/>
      <c r="I91" s="33" t="s">
        <v>30</v>
      </c>
      <c r="J91" s="37" t="str">
        <f>E21</f>
        <v>M.Sedlářová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Ing.L.Alster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="9" customFormat="1" ht="24.96" customHeight="1">
      <c r="A97" s="9"/>
      <c r="B97" s="180"/>
      <c r="C97" s="181"/>
      <c r="D97" s="182" t="s">
        <v>217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218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220</v>
      </c>
      <c r="E99" s="189"/>
      <c r="F99" s="189"/>
      <c r="G99" s="189"/>
      <c r="H99" s="189"/>
      <c r="I99" s="189"/>
      <c r="J99" s="190">
        <f>J144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225</v>
      </c>
      <c r="E100" s="189"/>
      <c r="F100" s="189"/>
      <c r="G100" s="189"/>
      <c r="H100" s="189"/>
      <c r="I100" s="189"/>
      <c r="J100" s="190">
        <f>J147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0"/>
      <c r="C101" s="181"/>
      <c r="D101" s="182" t="s">
        <v>724</v>
      </c>
      <c r="E101" s="183"/>
      <c r="F101" s="183"/>
      <c r="G101" s="183"/>
      <c r="H101" s="183"/>
      <c r="I101" s="183"/>
      <c r="J101" s="184">
        <f>J154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6"/>
      <c r="C102" s="187"/>
      <c r="D102" s="188" t="s">
        <v>860</v>
      </c>
      <c r="E102" s="189"/>
      <c r="F102" s="189"/>
      <c r="G102" s="189"/>
      <c r="H102" s="189"/>
      <c r="I102" s="189"/>
      <c r="J102" s="190">
        <f>J155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0"/>
      <c r="C103" s="181"/>
      <c r="D103" s="182" t="s">
        <v>861</v>
      </c>
      <c r="E103" s="183"/>
      <c r="F103" s="183"/>
      <c r="G103" s="183"/>
      <c r="H103" s="183"/>
      <c r="I103" s="183"/>
      <c r="J103" s="184">
        <f>J193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6"/>
      <c r="C104" s="187"/>
      <c r="D104" s="188" t="s">
        <v>862</v>
      </c>
      <c r="E104" s="189"/>
      <c r="F104" s="189"/>
      <c r="G104" s="189"/>
      <c r="H104" s="189"/>
      <c r="I104" s="189"/>
      <c r="J104" s="190">
        <f>J194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112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6.25" customHeight="1">
      <c r="A114" s="39"/>
      <c r="B114" s="40"/>
      <c r="C114" s="41"/>
      <c r="D114" s="41"/>
      <c r="E114" s="175" t="str">
        <f>E7</f>
        <v>Otrokovice - regenerace panelového sídliště Trávníky - 1.etapa - 1.část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100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77" t="str">
        <f>E9</f>
        <v>SO 401.1 - Veřejné osvětlení - 1.část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Otrokovice, m.č. Trávníky</v>
      </c>
      <c r="G118" s="41"/>
      <c r="H118" s="41"/>
      <c r="I118" s="33" t="s">
        <v>22</v>
      </c>
      <c r="J118" s="80" t="str">
        <f>IF(J12="","",J12)</f>
        <v>19. 4. 2022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Město Otrokovice</v>
      </c>
      <c r="G120" s="41"/>
      <c r="H120" s="41"/>
      <c r="I120" s="33" t="s">
        <v>30</v>
      </c>
      <c r="J120" s="37" t="str">
        <f>E21</f>
        <v>M.Sedlářová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Ing.L.Alster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192"/>
      <c r="B123" s="193"/>
      <c r="C123" s="194" t="s">
        <v>113</v>
      </c>
      <c r="D123" s="195" t="s">
        <v>61</v>
      </c>
      <c r="E123" s="195" t="s">
        <v>57</v>
      </c>
      <c r="F123" s="195" t="s">
        <v>58</v>
      </c>
      <c r="G123" s="195" t="s">
        <v>114</v>
      </c>
      <c r="H123" s="195" t="s">
        <v>115</v>
      </c>
      <c r="I123" s="195" t="s">
        <v>116</v>
      </c>
      <c r="J123" s="196" t="s">
        <v>104</v>
      </c>
      <c r="K123" s="197" t="s">
        <v>117</v>
      </c>
      <c r="L123" s="198"/>
      <c r="M123" s="101" t="s">
        <v>1</v>
      </c>
      <c r="N123" s="102" t="s">
        <v>40</v>
      </c>
      <c r="O123" s="102" t="s">
        <v>118</v>
      </c>
      <c r="P123" s="102" t="s">
        <v>119</v>
      </c>
      <c r="Q123" s="102" t="s">
        <v>120</v>
      </c>
      <c r="R123" s="102" t="s">
        <v>121</v>
      </c>
      <c r="S123" s="102" t="s">
        <v>122</v>
      </c>
      <c r="T123" s="103" t="s">
        <v>123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="2" customFormat="1" ht="22.8" customHeight="1">
      <c r="A124" s="39"/>
      <c r="B124" s="40"/>
      <c r="C124" s="108" t="s">
        <v>124</v>
      </c>
      <c r="D124" s="41"/>
      <c r="E124" s="41"/>
      <c r="F124" s="41"/>
      <c r="G124" s="41"/>
      <c r="H124" s="41"/>
      <c r="I124" s="41"/>
      <c r="J124" s="199">
        <f>BK124</f>
        <v>0</v>
      </c>
      <c r="K124" s="41"/>
      <c r="L124" s="45"/>
      <c r="M124" s="104"/>
      <c r="N124" s="200"/>
      <c r="O124" s="105"/>
      <c r="P124" s="201">
        <f>P125+P154+P193</f>
        <v>0</v>
      </c>
      <c r="Q124" s="105"/>
      <c r="R124" s="201">
        <f>R125+R154+R193</f>
        <v>124.64993624999998</v>
      </c>
      <c r="S124" s="105"/>
      <c r="T124" s="202">
        <f>T125+T154+T193</f>
        <v>4.0857000000000001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106</v>
      </c>
      <c r="BK124" s="203">
        <f>BK125+BK154+BK193</f>
        <v>0</v>
      </c>
    </row>
    <row r="125" s="12" customFormat="1" ht="25.92" customHeight="1">
      <c r="A125" s="12"/>
      <c r="B125" s="204"/>
      <c r="C125" s="205"/>
      <c r="D125" s="206" t="s">
        <v>75</v>
      </c>
      <c r="E125" s="207" t="s">
        <v>229</v>
      </c>
      <c r="F125" s="207" t="s">
        <v>230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P126+P144+P147</f>
        <v>0</v>
      </c>
      <c r="Q125" s="212"/>
      <c r="R125" s="213">
        <f>R126+R144+R147</f>
        <v>117.41801499999998</v>
      </c>
      <c r="S125" s="212"/>
      <c r="T125" s="214">
        <f>T126+T144+T147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76</v>
      </c>
      <c r="AY125" s="215" t="s">
        <v>128</v>
      </c>
      <c r="BK125" s="217">
        <f>BK126+BK144+BK147</f>
        <v>0</v>
      </c>
    </row>
    <row r="126" s="12" customFormat="1" ht="22.8" customHeight="1">
      <c r="A126" s="12"/>
      <c r="B126" s="204"/>
      <c r="C126" s="205"/>
      <c r="D126" s="206" t="s">
        <v>75</v>
      </c>
      <c r="E126" s="218" t="s">
        <v>84</v>
      </c>
      <c r="F126" s="218" t="s">
        <v>231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SUM(P127:P143)</f>
        <v>0</v>
      </c>
      <c r="Q126" s="212"/>
      <c r="R126" s="213">
        <f>SUM(R127:R143)</f>
        <v>97.103799999999993</v>
      </c>
      <c r="S126" s="212"/>
      <c r="T126" s="214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84</v>
      </c>
      <c r="AY126" s="215" t="s">
        <v>128</v>
      </c>
      <c r="BK126" s="217">
        <f>SUM(BK127:BK143)</f>
        <v>0</v>
      </c>
    </row>
    <row r="127" s="2" customFormat="1" ht="24.15" customHeight="1">
      <c r="A127" s="39"/>
      <c r="B127" s="40"/>
      <c r="C127" s="220" t="s">
        <v>84</v>
      </c>
      <c r="D127" s="220" t="s">
        <v>131</v>
      </c>
      <c r="E127" s="221" t="s">
        <v>863</v>
      </c>
      <c r="F127" s="222" t="s">
        <v>864</v>
      </c>
      <c r="G127" s="223" t="s">
        <v>344</v>
      </c>
      <c r="H127" s="224">
        <v>302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41</v>
      </c>
      <c r="O127" s="92"/>
      <c r="P127" s="230">
        <f>O127*H127</f>
        <v>0</v>
      </c>
      <c r="Q127" s="230">
        <v>0.036900000000000002</v>
      </c>
      <c r="R127" s="230">
        <f>Q127*H127</f>
        <v>11.143800000000001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151</v>
      </c>
      <c r="AT127" s="232" t="s">
        <v>131</v>
      </c>
      <c r="AU127" s="232" t="s">
        <v>86</v>
      </c>
      <c r="AY127" s="18" t="s">
        <v>128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84</v>
      </c>
      <c r="BK127" s="233">
        <f>ROUND(I127*H127,2)</f>
        <v>0</v>
      </c>
      <c r="BL127" s="18" t="s">
        <v>151</v>
      </c>
      <c r="BM127" s="232" t="s">
        <v>865</v>
      </c>
    </row>
    <row r="128" s="14" customFormat="1">
      <c r="A128" s="14"/>
      <c r="B128" s="245"/>
      <c r="C128" s="246"/>
      <c r="D128" s="236" t="s">
        <v>137</v>
      </c>
      <c r="E128" s="247" t="s">
        <v>1</v>
      </c>
      <c r="F128" s="248" t="s">
        <v>866</v>
      </c>
      <c r="G128" s="246"/>
      <c r="H128" s="249">
        <v>302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137</v>
      </c>
      <c r="AU128" s="255" t="s">
        <v>86</v>
      </c>
      <c r="AV128" s="14" t="s">
        <v>86</v>
      </c>
      <c r="AW128" s="14" t="s">
        <v>32</v>
      </c>
      <c r="AX128" s="14" t="s">
        <v>84</v>
      </c>
      <c r="AY128" s="255" t="s">
        <v>128</v>
      </c>
    </row>
    <row r="129" s="2" customFormat="1" ht="44.25" customHeight="1">
      <c r="A129" s="39"/>
      <c r="B129" s="40"/>
      <c r="C129" s="220" t="s">
        <v>86</v>
      </c>
      <c r="D129" s="220" t="s">
        <v>131</v>
      </c>
      <c r="E129" s="221" t="s">
        <v>867</v>
      </c>
      <c r="F129" s="222" t="s">
        <v>868</v>
      </c>
      <c r="G129" s="223" t="s">
        <v>234</v>
      </c>
      <c r="H129" s="224">
        <v>9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41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151</v>
      </c>
      <c r="AT129" s="232" t="s">
        <v>131</v>
      </c>
      <c r="AU129" s="232" t="s">
        <v>86</v>
      </c>
      <c r="AY129" s="18" t="s">
        <v>128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84</v>
      </c>
      <c r="BK129" s="233">
        <f>ROUND(I129*H129,2)</f>
        <v>0</v>
      </c>
      <c r="BL129" s="18" t="s">
        <v>151</v>
      </c>
      <c r="BM129" s="232" t="s">
        <v>869</v>
      </c>
    </row>
    <row r="130" s="14" customFormat="1">
      <c r="A130" s="14"/>
      <c r="B130" s="245"/>
      <c r="C130" s="246"/>
      <c r="D130" s="236" t="s">
        <v>137</v>
      </c>
      <c r="E130" s="247" t="s">
        <v>1</v>
      </c>
      <c r="F130" s="248" t="s">
        <v>182</v>
      </c>
      <c r="G130" s="246"/>
      <c r="H130" s="249">
        <v>9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137</v>
      </c>
      <c r="AU130" s="255" t="s">
        <v>86</v>
      </c>
      <c r="AV130" s="14" t="s">
        <v>86</v>
      </c>
      <c r="AW130" s="14" t="s">
        <v>32</v>
      </c>
      <c r="AX130" s="14" t="s">
        <v>84</v>
      </c>
      <c r="AY130" s="255" t="s">
        <v>128</v>
      </c>
    </row>
    <row r="131" s="2" customFormat="1" ht="44.25" customHeight="1">
      <c r="A131" s="39"/>
      <c r="B131" s="40"/>
      <c r="C131" s="220" t="s">
        <v>145</v>
      </c>
      <c r="D131" s="220" t="s">
        <v>131</v>
      </c>
      <c r="E131" s="221" t="s">
        <v>870</v>
      </c>
      <c r="F131" s="222" t="s">
        <v>871</v>
      </c>
      <c r="G131" s="223" t="s">
        <v>234</v>
      </c>
      <c r="H131" s="224">
        <v>75.215000000000003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41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151</v>
      </c>
      <c r="AT131" s="232" t="s">
        <v>131</v>
      </c>
      <c r="AU131" s="232" t="s">
        <v>86</v>
      </c>
      <c r="AY131" s="18" t="s">
        <v>128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84</v>
      </c>
      <c r="BK131" s="233">
        <f>ROUND(I131*H131,2)</f>
        <v>0</v>
      </c>
      <c r="BL131" s="18" t="s">
        <v>151</v>
      </c>
      <c r="BM131" s="232" t="s">
        <v>872</v>
      </c>
    </row>
    <row r="132" s="14" customFormat="1">
      <c r="A132" s="14"/>
      <c r="B132" s="245"/>
      <c r="C132" s="246"/>
      <c r="D132" s="236" t="s">
        <v>137</v>
      </c>
      <c r="E132" s="247" t="s">
        <v>1</v>
      </c>
      <c r="F132" s="248" t="s">
        <v>873</v>
      </c>
      <c r="G132" s="246"/>
      <c r="H132" s="249">
        <v>75.215000000000003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137</v>
      </c>
      <c r="AU132" s="255" t="s">
        <v>86</v>
      </c>
      <c r="AV132" s="14" t="s">
        <v>86</v>
      </c>
      <c r="AW132" s="14" t="s">
        <v>32</v>
      </c>
      <c r="AX132" s="14" t="s">
        <v>84</v>
      </c>
      <c r="AY132" s="255" t="s">
        <v>128</v>
      </c>
    </row>
    <row r="133" s="2" customFormat="1" ht="62.7" customHeight="1">
      <c r="A133" s="39"/>
      <c r="B133" s="40"/>
      <c r="C133" s="220" t="s">
        <v>151</v>
      </c>
      <c r="D133" s="220" t="s">
        <v>131</v>
      </c>
      <c r="E133" s="221" t="s">
        <v>256</v>
      </c>
      <c r="F133" s="222" t="s">
        <v>257</v>
      </c>
      <c r="G133" s="223" t="s">
        <v>234</v>
      </c>
      <c r="H133" s="224">
        <v>84.215000000000003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41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151</v>
      </c>
      <c r="AT133" s="232" t="s">
        <v>131</v>
      </c>
      <c r="AU133" s="232" t="s">
        <v>86</v>
      </c>
      <c r="AY133" s="18" t="s">
        <v>128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84</v>
      </c>
      <c r="BK133" s="233">
        <f>ROUND(I133*H133,2)</f>
        <v>0</v>
      </c>
      <c r="BL133" s="18" t="s">
        <v>151</v>
      </c>
      <c r="BM133" s="232" t="s">
        <v>874</v>
      </c>
    </row>
    <row r="134" s="14" customFormat="1">
      <c r="A134" s="14"/>
      <c r="B134" s="245"/>
      <c r="C134" s="246"/>
      <c r="D134" s="236" t="s">
        <v>137</v>
      </c>
      <c r="E134" s="247" t="s">
        <v>1</v>
      </c>
      <c r="F134" s="248" t="s">
        <v>875</v>
      </c>
      <c r="G134" s="246"/>
      <c r="H134" s="249">
        <v>84.215000000000003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137</v>
      </c>
      <c r="AU134" s="255" t="s">
        <v>86</v>
      </c>
      <c r="AV134" s="14" t="s">
        <v>86</v>
      </c>
      <c r="AW134" s="14" t="s">
        <v>32</v>
      </c>
      <c r="AX134" s="14" t="s">
        <v>84</v>
      </c>
      <c r="AY134" s="255" t="s">
        <v>128</v>
      </c>
    </row>
    <row r="135" s="2" customFormat="1" ht="44.25" customHeight="1">
      <c r="A135" s="39"/>
      <c r="B135" s="40"/>
      <c r="C135" s="220" t="s">
        <v>127</v>
      </c>
      <c r="D135" s="220" t="s">
        <v>131</v>
      </c>
      <c r="E135" s="221" t="s">
        <v>876</v>
      </c>
      <c r="F135" s="222" t="s">
        <v>877</v>
      </c>
      <c r="G135" s="223" t="s">
        <v>234</v>
      </c>
      <c r="H135" s="224">
        <v>84.215000000000003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41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151</v>
      </c>
      <c r="AT135" s="232" t="s">
        <v>131</v>
      </c>
      <c r="AU135" s="232" t="s">
        <v>86</v>
      </c>
      <c r="AY135" s="18" t="s">
        <v>128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84</v>
      </c>
      <c r="BK135" s="233">
        <f>ROUND(I135*H135,2)</f>
        <v>0</v>
      </c>
      <c r="BL135" s="18" t="s">
        <v>151</v>
      </c>
      <c r="BM135" s="232" t="s">
        <v>878</v>
      </c>
    </row>
    <row r="136" s="14" customFormat="1">
      <c r="A136" s="14"/>
      <c r="B136" s="245"/>
      <c r="C136" s="246"/>
      <c r="D136" s="236" t="s">
        <v>137</v>
      </c>
      <c r="E136" s="247" t="s">
        <v>1</v>
      </c>
      <c r="F136" s="248" t="s">
        <v>879</v>
      </c>
      <c r="G136" s="246"/>
      <c r="H136" s="249">
        <v>84.215000000000003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137</v>
      </c>
      <c r="AU136" s="255" t="s">
        <v>86</v>
      </c>
      <c r="AV136" s="14" t="s">
        <v>86</v>
      </c>
      <c r="AW136" s="14" t="s">
        <v>32</v>
      </c>
      <c r="AX136" s="14" t="s">
        <v>84</v>
      </c>
      <c r="AY136" s="255" t="s">
        <v>128</v>
      </c>
    </row>
    <row r="137" s="2" customFormat="1" ht="44.25" customHeight="1">
      <c r="A137" s="39"/>
      <c r="B137" s="40"/>
      <c r="C137" s="220" t="s">
        <v>164</v>
      </c>
      <c r="D137" s="220" t="s">
        <v>131</v>
      </c>
      <c r="E137" s="221" t="s">
        <v>264</v>
      </c>
      <c r="F137" s="222" t="s">
        <v>265</v>
      </c>
      <c r="G137" s="223" t="s">
        <v>266</v>
      </c>
      <c r="H137" s="224">
        <v>143.166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151</v>
      </c>
      <c r="AT137" s="232" t="s">
        <v>131</v>
      </c>
      <c r="AU137" s="232" t="s">
        <v>86</v>
      </c>
      <c r="AY137" s="18" t="s">
        <v>128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84</v>
      </c>
      <c r="BK137" s="233">
        <f>ROUND(I137*H137,2)</f>
        <v>0</v>
      </c>
      <c r="BL137" s="18" t="s">
        <v>151</v>
      </c>
      <c r="BM137" s="232" t="s">
        <v>880</v>
      </c>
    </row>
    <row r="138" s="14" customFormat="1">
      <c r="A138" s="14"/>
      <c r="B138" s="245"/>
      <c r="C138" s="246"/>
      <c r="D138" s="236" t="s">
        <v>137</v>
      </c>
      <c r="E138" s="247" t="s">
        <v>1</v>
      </c>
      <c r="F138" s="248" t="s">
        <v>881</v>
      </c>
      <c r="G138" s="246"/>
      <c r="H138" s="249">
        <v>143.166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137</v>
      </c>
      <c r="AU138" s="255" t="s">
        <v>86</v>
      </c>
      <c r="AV138" s="14" t="s">
        <v>86</v>
      </c>
      <c r="AW138" s="14" t="s">
        <v>32</v>
      </c>
      <c r="AX138" s="14" t="s">
        <v>84</v>
      </c>
      <c r="AY138" s="255" t="s">
        <v>128</v>
      </c>
    </row>
    <row r="139" s="2" customFormat="1" ht="44.25" customHeight="1">
      <c r="A139" s="39"/>
      <c r="B139" s="40"/>
      <c r="C139" s="220" t="s">
        <v>171</v>
      </c>
      <c r="D139" s="220" t="s">
        <v>131</v>
      </c>
      <c r="E139" s="221" t="s">
        <v>269</v>
      </c>
      <c r="F139" s="222" t="s">
        <v>270</v>
      </c>
      <c r="G139" s="223" t="s">
        <v>234</v>
      </c>
      <c r="H139" s="224">
        <v>42.979999999999997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151</v>
      </c>
      <c r="AT139" s="232" t="s">
        <v>131</v>
      </c>
      <c r="AU139" s="232" t="s">
        <v>86</v>
      </c>
      <c r="AY139" s="18" t="s">
        <v>128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151</v>
      </c>
      <c r="BM139" s="232" t="s">
        <v>882</v>
      </c>
    </row>
    <row r="140" s="14" customFormat="1">
      <c r="A140" s="14"/>
      <c r="B140" s="245"/>
      <c r="C140" s="246"/>
      <c r="D140" s="236" t="s">
        <v>137</v>
      </c>
      <c r="E140" s="247" t="s">
        <v>1</v>
      </c>
      <c r="F140" s="248" t="s">
        <v>883</v>
      </c>
      <c r="G140" s="246"/>
      <c r="H140" s="249">
        <v>42.979999999999997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137</v>
      </c>
      <c r="AU140" s="255" t="s">
        <v>86</v>
      </c>
      <c r="AV140" s="14" t="s">
        <v>86</v>
      </c>
      <c r="AW140" s="14" t="s">
        <v>32</v>
      </c>
      <c r="AX140" s="14" t="s">
        <v>84</v>
      </c>
      <c r="AY140" s="255" t="s">
        <v>128</v>
      </c>
    </row>
    <row r="141" s="2" customFormat="1" ht="16.5" customHeight="1">
      <c r="A141" s="39"/>
      <c r="B141" s="40"/>
      <c r="C141" s="270" t="s">
        <v>177</v>
      </c>
      <c r="D141" s="270" t="s">
        <v>280</v>
      </c>
      <c r="E141" s="271" t="s">
        <v>281</v>
      </c>
      <c r="F141" s="272" t="s">
        <v>282</v>
      </c>
      <c r="G141" s="273" t="s">
        <v>266</v>
      </c>
      <c r="H141" s="274">
        <v>85.959999999999994</v>
      </c>
      <c r="I141" s="275"/>
      <c r="J141" s="276">
        <f>ROUND(I141*H141,2)</f>
        <v>0</v>
      </c>
      <c r="K141" s="277"/>
      <c r="L141" s="278"/>
      <c r="M141" s="279" t="s">
        <v>1</v>
      </c>
      <c r="N141" s="280" t="s">
        <v>41</v>
      </c>
      <c r="O141" s="92"/>
      <c r="P141" s="230">
        <f>O141*H141</f>
        <v>0</v>
      </c>
      <c r="Q141" s="230">
        <v>1</v>
      </c>
      <c r="R141" s="230">
        <f>Q141*H141</f>
        <v>85.959999999999994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177</v>
      </c>
      <c r="AT141" s="232" t="s">
        <v>280</v>
      </c>
      <c r="AU141" s="232" t="s">
        <v>86</v>
      </c>
      <c r="AY141" s="18" t="s">
        <v>128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84</v>
      </c>
      <c r="BK141" s="233">
        <f>ROUND(I141*H141,2)</f>
        <v>0</v>
      </c>
      <c r="BL141" s="18" t="s">
        <v>151</v>
      </c>
      <c r="BM141" s="232" t="s">
        <v>884</v>
      </c>
    </row>
    <row r="142" s="14" customFormat="1">
      <c r="A142" s="14"/>
      <c r="B142" s="245"/>
      <c r="C142" s="246"/>
      <c r="D142" s="236" t="s">
        <v>137</v>
      </c>
      <c r="E142" s="247" t="s">
        <v>1</v>
      </c>
      <c r="F142" s="248" t="s">
        <v>885</v>
      </c>
      <c r="G142" s="246"/>
      <c r="H142" s="249">
        <v>42.979999999999997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137</v>
      </c>
      <c r="AU142" s="255" t="s">
        <v>86</v>
      </c>
      <c r="AV142" s="14" t="s">
        <v>86</v>
      </c>
      <c r="AW142" s="14" t="s">
        <v>32</v>
      </c>
      <c r="AX142" s="14" t="s">
        <v>84</v>
      </c>
      <c r="AY142" s="255" t="s">
        <v>128</v>
      </c>
    </row>
    <row r="143" s="14" customFormat="1">
      <c r="A143" s="14"/>
      <c r="B143" s="245"/>
      <c r="C143" s="246"/>
      <c r="D143" s="236" t="s">
        <v>137</v>
      </c>
      <c r="E143" s="246"/>
      <c r="F143" s="248" t="s">
        <v>886</v>
      </c>
      <c r="G143" s="246"/>
      <c r="H143" s="249">
        <v>85.959999999999994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137</v>
      </c>
      <c r="AU143" s="255" t="s">
        <v>86</v>
      </c>
      <c r="AV143" s="14" t="s">
        <v>86</v>
      </c>
      <c r="AW143" s="14" t="s">
        <v>4</v>
      </c>
      <c r="AX143" s="14" t="s">
        <v>84</v>
      </c>
      <c r="AY143" s="255" t="s">
        <v>128</v>
      </c>
    </row>
    <row r="144" s="12" customFormat="1" ht="22.8" customHeight="1">
      <c r="A144" s="12"/>
      <c r="B144" s="204"/>
      <c r="C144" s="205"/>
      <c r="D144" s="206" t="s">
        <v>75</v>
      </c>
      <c r="E144" s="218" t="s">
        <v>86</v>
      </c>
      <c r="F144" s="218" t="s">
        <v>384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SUM(P145:P146)</f>
        <v>0</v>
      </c>
      <c r="Q144" s="212"/>
      <c r="R144" s="213">
        <f>SUM(R145:R146)</f>
        <v>20.30706</v>
      </c>
      <c r="S144" s="212"/>
      <c r="T144" s="214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84</v>
      </c>
      <c r="AT144" s="216" t="s">
        <v>75</v>
      </c>
      <c r="AU144" s="216" t="s">
        <v>84</v>
      </c>
      <c r="AY144" s="215" t="s">
        <v>128</v>
      </c>
      <c r="BK144" s="217">
        <f>SUM(BK145:BK146)</f>
        <v>0</v>
      </c>
    </row>
    <row r="145" s="2" customFormat="1" ht="24.15" customHeight="1">
      <c r="A145" s="39"/>
      <c r="B145" s="40"/>
      <c r="C145" s="220" t="s">
        <v>182</v>
      </c>
      <c r="D145" s="220" t="s">
        <v>131</v>
      </c>
      <c r="E145" s="221" t="s">
        <v>887</v>
      </c>
      <c r="F145" s="222" t="s">
        <v>888</v>
      </c>
      <c r="G145" s="223" t="s">
        <v>234</v>
      </c>
      <c r="H145" s="224">
        <v>9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2.2563399999999998</v>
      </c>
      <c r="R145" s="230">
        <f>Q145*H145</f>
        <v>20.30706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151</v>
      </c>
      <c r="AT145" s="232" t="s">
        <v>131</v>
      </c>
      <c r="AU145" s="232" t="s">
        <v>86</v>
      </c>
      <c r="AY145" s="18" t="s">
        <v>128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84</v>
      </c>
      <c r="BK145" s="233">
        <f>ROUND(I145*H145,2)</f>
        <v>0</v>
      </c>
      <c r="BL145" s="18" t="s">
        <v>151</v>
      </c>
      <c r="BM145" s="232" t="s">
        <v>889</v>
      </c>
    </row>
    <row r="146" s="14" customFormat="1">
      <c r="A146" s="14"/>
      <c r="B146" s="245"/>
      <c r="C146" s="246"/>
      <c r="D146" s="236" t="s">
        <v>137</v>
      </c>
      <c r="E146" s="247" t="s">
        <v>1</v>
      </c>
      <c r="F146" s="248" t="s">
        <v>182</v>
      </c>
      <c r="G146" s="246"/>
      <c r="H146" s="249">
        <v>9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137</v>
      </c>
      <c r="AU146" s="255" t="s">
        <v>86</v>
      </c>
      <c r="AV146" s="14" t="s">
        <v>86</v>
      </c>
      <c r="AW146" s="14" t="s">
        <v>32</v>
      </c>
      <c r="AX146" s="14" t="s">
        <v>84</v>
      </c>
      <c r="AY146" s="255" t="s">
        <v>128</v>
      </c>
    </row>
    <row r="147" s="12" customFormat="1" ht="22.8" customHeight="1">
      <c r="A147" s="12"/>
      <c r="B147" s="204"/>
      <c r="C147" s="205"/>
      <c r="D147" s="206" t="s">
        <v>75</v>
      </c>
      <c r="E147" s="218" t="s">
        <v>177</v>
      </c>
      <c r="F147" s="218" t="s">
        <v>523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SUM(P148:P153)</f>
        <v>0</v>
      </c>
      <c r="Q147" s="212"/>
      <c r="R147" s="213">
        <f>SUM(R148:R153)</f>
        <v>0.0071549999999999999</v>
      </c>
      <c r="S147" s="212"/>
      <c r="T147" s="214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84</v>
      </c>
      <c r="AT147" s="216" t="s">
        <v>75</v>
      </c>
      <c r="AU147" s="216" t="s">
        <v>84</v>
      </c>
      <c r="AY147" s="215" t="s">
        <v>128</v>
      </c>
      <c r="BK147" s="217">
        <f>SUM(BK148:BK153)</f>
        <v>0</v>
      </c>
    </row>
    <row r="148" s="2" customFormat="1" ht="33" customHeight="1">
      <c r="A148" s="39"/>
      <c r="B148" s="40"/>
      <c r="C148" s="220" t="s">
        <v>189</v>
      </c>
      <c r="D148" s="220" t="s">
        <v>131</v>
      </c>
      <c r="E148" s="221" t="s">
        <v>529</v>
      </c>
      <c r="F148" s="222" t="s">
        <v>530</v>
      </c>
      <c r="G148" s="223" t="s">
        <v>344</v>
      </c>
      <c r="H148" s="224">
        <v>5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1.0000000000000001E-05</v>
      </c>
      <c r="R148" s="230">
        <f>Q148*H148</f>
        <v>5.0000000000000002E-05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151</v>
      </c>
      <c r="AT148" s="232" t="s">
        <v>131</v>
      </c>
      <c r="AU148" s="232" t="s">
        <v>86</v>
      </c>
      <c r="AY148" s="18" t="s">
        <v>128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151</v>
      </c>
      <c r="BM148" s="232" t="s">
        <v>890</v>
      </c>
    </row>
    <row r="149" s="13" customFormat="1">
      <c r="A149" s="13"/>
      <c r="B149" s="234"/>
      <c r="C149" s="235"/>
      <c r="D149" s="236" t="s">
        <v>137</v>
      </c>
      <c r="E149" s="237" t="s">
        <v>1</v>
      </c>
      <c r="F149" s="238" t="s">
        <v>891</v>
      </c>
      <c r="G149" s="235"/>
      <c r="H149" s="237" t="s">
        <v>1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137</v>
      </c>
      <c r="AU149" s="244" t="s">
        <v>86</v>
      </c>
      <c r="AV149" s="13" t="s">
        <v>84</v>
      </c>
      <c r="AW149" s="13" t="s">
        <v>32</v>
      </c>
      <c r="AX149" s="13" t="s">
        <v>76</v>
      </c>
      <c r="AY149" s="244" t="s">
        <v>128</v>
      </c>
    </row>
    <row r="150" s="14" customFormat="1">
      <c r="A150" s="14"/>
      <c r="B150" s="245"/>
      <c r="C150" s="246"/>
      <c r="D150" s="236" t="s">
        <v>137</v>
      </c>
      <c r="E150" s="247" t="s">
        <v>1</v>
      </c>
      <c r="F150" s="248" t="s">
        <v>127</v>
      </c>
      <c r="G150" s="246"/>
      <c r="H150" s="249">
        <v>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137</v>
      </c>
      <c r="AU150" s="255" t="s">
        <v>86</v>
      </c>
      <c r="AV150" s="14" t="s">
        <v>86</v>
      </c>
      <c r="AW150" s="14" t="s">
        <v>32</v>
      </c>
      <c r="AX150" s="14" t="s">
        <v>84</v>
      </c>
      <c r="AY150" s="255" t="s">
        <v>128</v>
      </c>
    </row>
    <row r="151" s="2" customFormat="1" ht="24.15" customHeight="1">
      <c r="A151" s="39"/>
      <c r="B151" s="40"/>
      <c r="C151" s="270" t="s">
        <v>196</v>
      </c>
      <c r="D151" s="270" t="s">
        <v>280</v>
      </c>
      <c r="E151" s="271" t="s">
        <v>535</v>
      </c>
      <c r="F151" s="272" t="s">
        <v>536</v>
      </c>
      <c r="G151" s="273" t="s">
        <v>344</v>
      </c>
      <c r="H151" s="274">
        <v>5.0750000000000002</v>
      </c>
      <c r="I151" s="275"/>
      <c r="J151" s="276">
        <f>ROUND(I151*H151,2)</f>
        <v>0</v>
      </c>
      <c r="K151" s="277"/>
      <c r="L151" s="278"/>
      <c r="M151" s="279" t="s">
        <v>1</v>
      </c>
      <c r="N151" s="280" t="s">
        <v>41</v>
      </c>
      <c r="O151" s="92"/>
      <c r="P151" s="230">
        <f>O151*H151</f>
        <v>0</v>
      </c>
      <c r="Q151" s="230">
        <v>0.0014</v>
      </c>
      <c r="R151" s="230">
        <f>Q151*H151</f>
        <v>0.0071050000000000002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177</v>
      </c>
      <c r="AT151" s="232" t="s">
        <v>280</v>
      </c>
      <c r="AU151" s="232" t="s">
        <v>86</v>
      </c>
      <c r="AY151" s="18" t="s">
        <v>128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84</v>
      </c>
      <c r="BK151" s="233">
        <f>ROUND(I151*H151,2)</f>
        <v>0</v>
      </c>
      <c r="BL151" s="18" t="s">
        <v>151</v>
      </c>
      <c r="BM151" s="232" t="s">
        <v>892</v>
      </c>
    </row>
    <row r="152" s="14" customFormat="1">
      <c r="A152" s="14"/>
      <c r="B152" s="245"/>
      <c r="C152" s="246"/>
      <c r="D152" s="236" t="s">
        <v>137</v>
      </c>
      <c r="E152" s="247" t="s">
        <v>1</v>
      </c>
      <c r="F152" s="248" t="s">
        <v>127</v>
      </c>
      <c r="G152" s="246"/>
      <c r="H152" s="249">
        <v>5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137</v>
      </c>
      <c r="AU152" s="255" t="s">
        <v>86</v>
      </c>
      <c r="AV152" s="14" t="s">
        <v>86</v>
      </c>
      <c r="AW152" s="14" t="s">
        <v>32</v>
      </c>
      <c r="AX152" s="14" t="s">
        <v>84</v>
      </c>
      <c r="AY152" s="255" t="s">
        <v>128</v>
      </c>
    </row>
    <row r="153" s="14" customFormat="1">
      <c r="A153" s="14"/>
      <c r="B153" s="245"/>
      <c r="C153" s="246"/>
      <c r="D153" s="236" t="s">
        <v>137</v>
      </c>
      <c r="E153" s="246"/>
      <c r="F153" s="248" t="s">
        <v>893</v>
      </c>
      <c r="G153" s="246"/>
      <c r="H153" s="249">
        <v>5.0750000000000002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137</v>
      </c>
      <c r="AU153" s="255" t="s">
        <v>86</v>
      </c>
      <c r="AV153" s="14" t="s">
        <v>86</v>
      </c>
      <c r="AW153" s="14" t="s">
        <v>4</v>
      </c>
      <c r="AX153" s="14" t="s">
        <v>84</v>
      </c>
      <c r="AY153" s="255" t="s">
        <v>128</v>
      </c>
    </row>
    <row r="154" s="12" customFormat="1" ht="25.92" customHeight="1">
      <c r="A154" s="12"/>
      <c r="B154" s="204"/>
      <c r="C154" s="205"/>
      <c r="D154" s="206" t="s">
        <v>75</v>
      </c>
      <c r="E154" s="207" t="s">
        <v>846</v>
      </c>
      <c r="F154" s="207" t="s">
        <v>847</v>
      </c>
      <c r="G154" s="205"/>
      <c r="H154" s="205"/>
      <c r="I154" s="208"/>
      <c r="J154" s="209">
        <f>BK154</f>
        <v>0</v>
      </c>
      <c r="K154" s="205"/>
      <c r="L154" s="210"/>
      <c r="M154" s="211"/>
      <c r="N154" s="212"/>
      <c r="O154" s="212"/>
      <c r="P154" s="213">
        <f>P155</f>
        <v>0</v>
      </c>
      <c r="Q154" s="212"/>
      <c r="R154" s="213">
        <f>R155</f>
        <v>3.7036100000000003</v>
      </c>
      <c r="S154" s="212"/>
      <c r="T154" s="214">
        <f>T155</f>
        <v>4.0857000000000001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86</v>
      </c>
      <c r="AT154" s="216" t="s">
        <v>75</v>
      </c>
      <c r="AU154" s="216" t="s">
        <v>76</v>
      </c>
      <c r="AY154" s="215" t="s">
        <v>128</v>
      </c>
      <c r="BK154" s="217">
        <f>BK155</f>
        <v>0</v>
      </c>
    </row>
    <row r="155" s="12" customFormat="1" ht="22.8" customHeight="1">
      <c r="A155" s="12"/>
      <c r="B155" s="204"/>
      <c r="C155" s="205"/>
      <c r="D155" s="206" t="s">
        <v>75</v>
      </c>
      <c r="E155" s="218" t="s">
        <v>894</v>
      </c>
      <c r="F155" s="218" t="s">
        <v>895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SUM(P156:P192)</f>
        <v>0</v>
      </c>
      <c r="Q155" s="212"/>
      <c r="R155" s="213">
        <f>SUM(R156:R192)</f>
        <v>3.7036100000000003</v>
      </c>
      <c r="S155" s="212"/>
      <c r="T155" s="214">
        <f>SUM(T156:T192)</f>
        <v>4.0857000000000001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86</v>
      </c>
      <c r="AT155" s="216" t="s">
        <v>75</v>
      </c>
      <c r="AU155" s="216" t="s">
        <v>84</v>
      </c>
      <c r="AY155" s="215" t="s">
        <v>128</v>
      </c>
      <c r="BK155" s="217">
        <f>SUM(BK156:BK192)</f>
        <v>0</v>
      </c>
    </row>
    <row r="156" s="2" customFormat="1" ht="33" customHeight="1">
      <c r="A156" s="39"/>
      <c r="B156" s="40"/>
      <c r="C156" s="220" t="s">
        <v>208</v>
      </c>
      <c r="D156" s="220" t="s">
        <v>131</v>
      </c>
      <c r="E156" s="221" t="s">
        <v>896</v>
      </c>
      <c r="F156" s="222" t="s">
        <v>897</v>
      </c>
      <c r="G156" s="223" t="s">
        <v>780</v>
      </c>
      <c r="H156" s="224">
        <v>9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41</v>
      </c>
      <c r="O156" s="92"/>
      <c r="P156" s="230">
        <f>O156*H156</f>
        <v>0</v>
      </c>
      <c r="Q156" s="230">
        <v>0.15540000000000001</v>
      </c>
      <c r="R156" s="230">
        <f>Q156*H156</f>
        <v>1.3986000000000001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151</v>
      </c>
      <c r="AT156" s="232" t="s">
        <v>131</v>
      </c>
      <c r="AU156" s="232" t="s">
        <v>86</v>
      </c>
      <c r="AY156" s="18" t="s">
        <v>128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84</v>
      </c>
      <c r="BK156" s="233">
        <f>ROUND(I156*H156,2)</f>
        <v>0</v>
      </c>
      <c r="BL156" s="18" t="s">
        <v>151</v>
      </c>
      <c r="BM156" s="232" t="s">
        <v>898</v>
      </c>
    </row>
    <row r="157" s="14" customFormat="1">
      <c r="A157" s="14"/>
      <c r="B157" s="245"/>
      <c r="C157" s="246"/>
      <c r="D157" s="236" t="s">
        <v>137</v>
      </c>
      <c r="E157" s="247" t="s">
        <v>1</v>
      </c>
      <c r="F157" s="248" t="s">
        <v>182</v>
      </c>
      <c r="G157" s="246"/>
      <c r="H157" s="249">
        <v>9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137</v>
      </c>
      <c r="AU157" s="255" t="s">
        <v>86</v>
      </c>
      <c r="AV157" s="14" t="s">
        <v>86</v>
      </c>
      <c r="AW157" s="14" t="s">
        <v>32</v>
      </c>
      <c r="AX157" s="14" t="s">
        <v>84</v>
      </c>
      <c r="AY157" s="255" t="s">
        <v>128</v>
      </c>
    </row>
    <row r="158" s="2" customFormat="1" ht="24.15" customHeight="1">
      <c r="A158" s="39"/>
      <c r="B158" s="40"/>
      <c r="C158" s="220" t="s">
        <v>336</v>
      </c>
      <c r="D158" s="220" t="s">
        <v>131</v>
      </c>
      <c r="E158" s="221" t="s">
        <v>899</v>
      </c>
      <c r="F158" s="222" t="s">
        <v>900</v>
      </c>
      <c r="G158" s="223" t="s">
        <v>780</v>
      </c>
      <c r="H158" s="224">
        <v>9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41</v>
      </c>
      <c r="O158" s="92"/>
      <c r="P158" s="230">
        <f>O158*H158</f>
        <v>0</v>
      </c>
      <c r="Q158" s="230">
        <v>0.15540000000000001</v>
      </c>
      <c r="R158" s="230">
        <f>Q158*H158</f>
        <v>1.3986000000000001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151</v>
      </c>
      <c r="AT158" s="232" t="s">
        <v>131</v>
      </c>
      <c r="AU158" s="232" t="s">
        <v>86</v>
      </c>
      <c r="AY158" s="18" t="s">
        <v>128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84</v>
      </c>
      <c r="BK158" s="233">
        <f>ROUND(I158*H158,2)</f>
        <v>0</v>
      </c>
      <c r="BL158" s="18" t="s">
        <v>151</v>
      </c>
      <c r="BM158" s="232" t="s">
        <v>901</v>
      </c>
    </row>
    <row r="159" s="14" customFormat="1">
      <c r="A159" s="14"/>
      <c r="B159" s="245"/>
      <c r="C159" s="246"/>
      <c r="D159" s="236" t="s">
        <v>137</v>
      </c>
      <c r="E159" s="247" t="s">
        <v>1</v>
      </c>
      <c r="F159" s="248" t="s">
        <v>182</v>
      </c>
      <c r="G159" s="246"/>
      <c r="H159" s="249">
        <v>9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137</v>
      </c>
      <c r="AU159" s="255" t="s">
        <v>86</v>
      </c>
      <c r="AV159" s="14" t="s">
        <v>86</v>
      </c>
      <c r="AW159" s="14" t="s">
        <v>32</v>
      </c>
      <c r="AX159" s="14" t="s">
        <v>84</v>
      </c>
      <c r="AY159" s="255" t="s">
        <v>128</v>
      </c>
    </row>
    <row r="160" s="2" customFormat="1" ht="24.15" customHeight="1">
      <c r="A160" s="39"/>
      <c r="B160" s="40"/>
      <c r="C160" s="220" t="s">
        <v>301</v>
      </c>
      <c r="D160" s="220" t="s">
        <v>131</v>
      </c>
      <c r="E160" s="221" t="s">
        <v>902</v>
      </c>
      <c r="F160" s="222" t="s">
        <v>903</v>
      </c>
      <c r="G160" s="223" t="s">
        <v>344</v>
      </c>
      <c r="H160" s="224">
        <v>230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0.00040000000000000002</v>
      </c>
      <c r="R160" s="230">
        <f>Q160*H160</f>
        <v>0.091999999999999998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151</v>
      </c>
      <c r="AT160" s="232" t="s">
        <v>131</v>
      </c>
      <c r="AU160" s="232" t="s">
        <v>86</v>
      </c>
      <c r="AY160" s="18" t="s">
        <v>128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84</v>
      </c>
      <c r="BK160" s="233">
        <f>ROUND(I160*H160,2)</f>
        <v>0</v>
      </c>
      <c r="BL160" s="18" t="s">
        <v>151</v>
      </c>
      <c r="BM160" s="232" t="s">
        <v>904</v>
      </c>
    </row>
    <row r="161" s="14" customFormat="1">
      <c r="A161" s="14"/>
      <c r="B161" s="245"/>
      <c r="C161" s="246"/>
      <c r="D161" s="236" t="s">
        <v>137</v>
      </c>
      <c r="E161" s="247" t="s">
        <v>1</v>
      </c>
      <c r="F161" s="248" t="s">
        <v>905</v>
      </c>
      <c r="G161" s="246"/>
      <c r="H161" s="249">
        <v>230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137</v>
      </c>
      <c r="AU161" s="255" t="s">
        <v>86</v>
      </c>
      <c r="AV161" s="14" t="s">
        <v>86</v>
      </c>
      <c r="AW161" s="14" t="s">
        <v>32</v>
      </c>
      <c r="AX161" s="14" t="s">
        <v>84</v>
      </c>
      <c r="AY161" s="255" t="s">
        <v>128</v>
      </c>
    </row>
    <row r="162" s="2" customFormat="1" ht="37.8" customHeight="1">
      <c r="A162" s="39"/>
      <c r="B162" s="40"/>
      <c r="C162" s="220" t="s">
        <v>8</v>
      </c>
      <c r="D162" s="220" t="s">
        <v>131</v>
      </c>
      <c r="E162" s="221" t="s">
        <v>906</v>
      </c>
      <c r="F162" s="222" t="s">
        <v>907</v>
      </c>
      <c r="G162" s="223" t="s">
        <v>349</v>
      </c>
      <c r="H162" s="224">
        <v>9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41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0.0074999999999999997</v>
      </c>
      <c r="T162" s="231">
        <f>S162*H162</f>
        <v>0.067500000000000004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324</v>
      </c>
      <c r="AT162" s="232" t="s">
        <v>131</v>
      </c>
      <c r="AU162" s="232" t="s">
        <v>86</v>
      </c>
      <c r="AY162" s="18" t="s">
        <v>128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84</v>
      </c>
      <c r="BK162" s="233">
        <f>ROUND(I162*H162,2)</f>
        <v>0</v>
      </c>
      <c r="BL162" s="18" t="s">
        <v>324</v>
      </c>
      <c r="BM162" s="232" t="s">
        <v>908</v>
      </c>
    </row>
    <row r="163" s="14" customFormat="1">
      <c r="A163" s="14"/>
      <c r="B163" s="245"/>
      <c r="C163" s="246"/>
      <c r="D163" s="236" t="s">
        <v>137</v>
      </c>
      <c r="E163" s="247" t="s">
        <v>1</v>
      </c>
      <c r="F163" s="248" t="s">
        <v>182</v>
      </c>
      <c r="G163" s="246"/>
      <c r="H163" s="249">
        <v>9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137</v>
      </c>
      <c r="AU163" s="255" t="s">
        <v>86</v>
      </c>
      <c r="AV163" s="14" t="s">
        <v>86</v>
      </c>
      <c r="AW163" s="14" t="s">
        <v>32</v>
      </c>
      <c r="AX163" s="14" t="s">
        <v>84</v>
      </c>
      <c r="AY163" s="255" t="s">
        <v>128</v>
      </c>
    </row>
    <row r="164" s="2" customFormat="1" ht="24.15" customHeight="1">
      <c r="A164" s="39"/>
      <c r="B164" s="40"/>
      <c r="C164" s="220" t="s">
        <v>324</v>
      </c>
      <c r="D164" s="220" t="s">
        <v>131</v>
      </c>
      <c r="E164" s="221" t="s">
        <v>909</v>
      </c>
      <c r="F164" s="222" t="s">
        <v>910</v>
      </c>
      <c r="G164" s="223" t="s">
        <v>780</v>
      </c>
      <c r="H164" s="224">
        <v>9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41</v>
      </c>
      <c r="O164" s="92"/>
      <c r="P164" s="230">
        <f>O164*H164</f>
        <v>0</v>
      </c>
      <c r="Q164" s="230">
        <v>0.089779999999999999</v>
      </c>
      <c r="R164" s="230">
        <f>Q164*H164</f>
        <v>0.80801999999999996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151</v>
      </c>
      <c r="AT164" s="232" t="s">
        <v>131</v>
      </c>
      <c r="AU164" s="232" t="s">
        <v>86</v>
      </c>
      <c r="AY164" s="18" t="s">
        <v>128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84</v>
      </c>
      <c r="BK164" s="233">
        <f>ROUND(I164*H164,2)</f>
        <v>0</v>
      </c>
      <c r="BL164" s="18" t="s">
        <v>151</v>
      </c>
      <c r="BM164" s="232" t="s">
        <v>911</v>
      </c>
    </row>
    <row r="165" s="14" customFormat="1">
      <c r="A165" s="14"/>
      <c r="B165" s="245"/>
      <c r="C165" s="246"/>
      <c r="D165" s="236" t="s">
        <v>137</v>
      </c>
      <c r="E165" s="247" t="s">
        <v>1</v>
      </c>
      <c r="F165" s="248" t="s">
        <v>182</v>
      </c>
      <c r="G165" s="246"/>
      <c r="H165" s="249">
        <v>9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137</v>
      </c>
      <c r="AU165" s="255" t="s">
        <v>86</v>
      </c>
      <c r="AV165" s="14" t="s">
        <v>86</v>
      </c>
      <c r="AW165" s="14" t="s">
        <v>32</v>
      </c>
      <c r="AX165" s="14" t="s">
        <v>84</v>
      </c>
      <c r="AY165" s="255" t="s">
        <v>128</v>
      </c>
    </row>
    <row r="166" s="2" customFormat="1" ht="16.5" customHeight="1">
      <c r="A166" s="39"/>
      <c r="B166" s="40"/>
      <c r="C166" s="220" t="s">
        <v>314</v>
      </c>
      <c r="D166" s="220" t="s">
        <v>131</v>
      </c>
      <c r="E166" s="221" t="s">
        <v>912</v>
      </c>
      <c r="F166" s="222" t="s">
        <v>913</v>
      </c>
      <c r="G166" s="223" t="s">
        <v>349</v>
      </c>
      <c r="H166" s="224">
        <v>9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41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0.0074999999999999997</v>
      </c>
      <c r="T166" s="231">
        <f>S166*H166</f>
        <v>0.067500000000000004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324</v>
      </c>
      <c r="AT166" s="232" t="s">
        <v>131</v>
      </c>
      <c r="AU166" s="232" t="s">
        <v>86</v>
      </c>
      <c r="AY166" s="18" t="s">
        <v>128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84</v>
      </c>
      <c r="BK166" s="233">
        <f>ROUND(I166*H166,2)</f>
        <v>0</v>
      </c>
      <c r="BL166" s="18" t="s">
        <v>324</v>
      </c>
      <c r="BM166" s="232" t="s">
        <v>914</v>
      </c>
    </row>
    <row r="167" s="14" customFormat="1">
      <c r="A167" s="14"/>
      <c r="B167" s="245"/>
      <c r="C167" s="246"/>
      <c r="D167" s="236" t="s">
        <v>137</v>
      </c>
      <c r="E167" s="247" t="s">
        <v>1</v>
      </c>
      <c r="F167" s="248" t="s">
        <v>182</v>
      </c>
      <c r="G167" s="246"/>
      <c r="H167" s="249">
        <v>9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137</v>
      </c>
      <c r="AU167" s="255" t="s">
        <v>86</v>
      </c>
      <c r="AV167" s="14" t="s">
        <v>86</v>
      </c>
      <c r="AW167" s="14" t="s">
        <v>32</v>
      </c>
      <c r="AX167" s="14" t="s">
        <v>84</v>
      </c>
      <c r="AY167" s="255" t="s">
        <v>128</v>
      </c>
    </row>
    <row r="168" s="2" customFormat="1" ht="16.5" customHeight="1">
      <c r="A168" s="39"/>
      <c r="B168" s="40"/>
      <c r="C168" s="220" t="s">
        <v>331</v>
      </c>
      <c r="D168" s="220" t="s">
        <v>131</v>
      </c>
      <c r="E168" s="221" t="s">
        <v>915</v>
      </c>
      <c r="F168" s="222" t="s">
        <v>916</v>
      </c>
      <c r="G168" s="223" t="s">
        <v>344</v>
      </c>
      <c r="H168" s="224">
        <v>54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41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0.0050000000000000001</v>
      </c>
      <c r="T168" s="231">
        <f>S168*H168</f>
        <v>0.27000000000000002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324</v>
      </c>
      <c r="AT168" s="232" t="s">
        <v>131</v>
      </c>
      <c r="AU168" s="232" t="s">
        <v>86</v>
      </c>
      <c r="AY168" s="18" t="s">
        <v>128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84</v>
      </c>
      <c r="BK168" s="233">
        <f>ROUND(I168*H168,2)</f>
        <v>0</v>
      </c>
      <c r="BL168" s="18" t="s">
        <v>324</v>
      </c>
      <c r="BM168" s="232" t="s">
        <v>917</v>
      </c>
    </row>
    <row r="169" s="14" customFormat="1">
      <c r="A169" s="14"/>
      <c r="B169" s="245"/>
      <c r="C169" s="246"/>
      <c r="D169" s="236" t="s">
        <v>137</v>
      </c>
      <c r="E169" s="247" t="s">
        <v>1</v>
      </c>
      <c r="F169" s="248" t="s">
        <v>918</v>
      </c>
      <c r="G169" s="246"/>
      <c r="H169" s="249">
        <v>54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137</v>
      </c>
      <c r="AU169" s="255" t="s">
        <v>86</v>
      </c>
      <c r="AV169" s="14" t="s">
        <v>86</v>
      </c>
      <c r="AW169" s="14" t="s">
        <v>32</v>
      </c>
      <c r="AX169" s="14" t="s">
        <v>84</v>
      </c>
      <c r="AY169" s="255" t="s">
        <v>128</v>
      </c>
    </row>
    <row r="170" s="2" customFormat="1" ht="21.75" customHeight="1">
      <c r="A170" s="39"/>
      <c r="B170" s="40"/>
      <c r="C170" s="220" t="s">
        <v>319</v>
      </c>
      <c r="D170" s="220" t="s">
        <v>131</v>
      </c>
      <c r="E170" s="221" t="s">
        <v>919</v>
      </c>
      <c r="F170" s="222" t="s">
        <v>920</v>
      </c>
      <c r="G170" s="223" t="s">
        <v>349</v>
      </c>
      <c r="H170" s="224">
        <v>9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41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0.002</v>
      </c>
      <c r="T170" s="231">
        <f>S170*H170</f>
        <v>0.018000000000000002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324</v>
      </c>
      <c r="AT170" s="232" t="s">
        <v>131</v>
      </c>
      <c r="AU170" s="232" t="s">
        <v>86</v>
      </c>
      <c r="AY170" s="18" t="s">
        <v>128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84</v>
      </c>
      <c r="BK170" s="233">
        <f>ROUND(I170*H170,2)</f>
        <v>0</v>
      </c>
      <c r="BL170" s="18" t="s">
        <v>324</v>
      </c>
      <c r="BM170" s="232" t="s">
        <v>921</v>
      </c>
    </row>
    <row r="171" s="14" customFormat="1">
      <c r="A171" s="14"/>
      <c r="B171" s="245"/>
      <c r="C171" s="246"/>
      <c r="D171" s="236" t="s">
        <v>137</v>
      </c>
      <c r="E171" s="247" t="s">
        <v>1</v>
      </c>
      <c r="F171" s="248" t="s">
        <v>182</v>
      </c>
      <c r="G171" s="246"/>
      <c r="H171" s="249">
        <v>9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137</v>
      </c>
      <c r="AU171" s="255" t="s">
        <v>86</v>
      </c>
      <c r="AV171" s="14" t="s">
        <v>86</v>
      </c>
      <c r="AW171" s="14" t="s">
        <v>32</v>
      </c>
      <c r="AX171" s="14" t="s">
        <v>84</v>
      </c>
      <c r="AY171" s="255" t="s">
        <v>128</v>
      </c>
    </row>
    <row r="172" s="2" customFormat="1" ht="16.5" customHeight="1">
      <c r="A172" s="39"/>
      <c r="B172" s="40"/>
      <c r="C172" s="220" t="s">
        <v>156</v>
      </c>
      <c r="D172" s="220" t="s">
        <v>131</v>
      </c>
      <c r="E172" s="221" t="s">
        <v>922</v>
      </c>
      <c r="F172" s="222" t="s">
        <v>923</v>
      </c>
      <c r="G172" s="223" t="s">
        <v>780</v>
      </c>
      <c r="H172" s="224">
        <v>9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41</v>
      </c>
      <c r="O172" s="92"/>
      <c r="P172" s="230">
        <f>O172*H172</f>
        <v>0</v>
      </c>
      <c r="Q172" s="230">
        <v>0.00064999999999999997</v>
      </c>
      <c r="R172" s="230">
        <f>Q172*H172</f>
        <v>0.0058499999999999993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151</v>
      </c>
      <c r="AT172" s="232" t="s">
        <v>131</v>
      </c>
      <c r="AU172" s="232" t="s">
        <v>86</v>
      </c>
      <c r="AY172" s="18" t="s">
        <v>128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84</v>
      </c>
      <c r="BK172" s="233">
        <f>ROUND(I172*H172,2)</f>
        <v>0</v>
      </c>
      <c r="BL172" s="18" t="s">
        <v>151</v>
      </c>
      <c r="BM172" s="232" t="s">
        <v>924</v>
      </c>
    </row>
    <row r="173" s="14" customFormat="1">
      <c r="A173" s="14"/>
      <c r="B173" s="245"/>
      <c r="C173" s="246"/>
      <c r="D173" s="236" t="s">
        <v>137</v>
      </c>
      <c r="E173" s="247" t="s">
        <v>1</v>
      </c>
      <c r="F173" s="248" t="s">
        <v>182</v>
      </c>
      <c r="G173" s="246"/>
      <c r="H173" s="249">
        <v>9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137</v>
      </c>
      <c r="AU173" s="255" t="s">
        <v>86</v>
      </c>
      <c r="AV173" s="14" t="s">
        <v>86</v>
      </c>
      <c r="AW173" s="14" t="s">
        <v>32</v>
      </c>
      <c r="AX173" s="14" t="s">
        <v>84</v>
      </c>
      <c r="AY173" s="255" t="s">
        <v>128</v>
      </c>
    </row>
    <row r="174" s="2" customFormat="1" ht="16.5" customHeight="1">
      <c r="A174" s="39"/>
      <c r="B174" s="40"/>
      <c r="C174" s="220" t="s">
        <v>7</v>
      </c>
      <c r="D174" s="220" t="s">
        <v>131</v>
      </c>
      <c r="E174" s="221" t="s">
        <v>925</v>
      </c>
      <c r="F174" s="222" t="s">
        <v>926</v>
      </c>
      <c r="G174" s="223" t="s">
        <v>344</v>
      </c>
      <c r="H174" s="224">
        <v>353.5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41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0.0050000000000000001</v>
      </c>
      <c r="T174" s="231">
        <f>S174*H174</f>
        <v>1.7675000000000001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324</v>
      </c>
      <c r="AT174" s="232" t="s">
        <v>131</v>
      </c>
      <c r="AU174" s="232" t="s">
        <v>86</v>
      </c>
      <c r="AY174" s="18" t="s">
        <v>128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84</v>
      </c>
      <c r="BK174" s="233">
        <f>ROUND(I174*H174,2)</f>
        <v>0</v>
      </c>
      <c r="BL174" s="18" t="s">
        <v>324</v>
      </c>
      <c r="BM174" s="232" t="s">
        <v>927</v>
      </c>
    </row>
    <row r="175" s="14" customFormat="1">
      <c r="A175" s="14"/>
      <c r="B175" s="245"/>
      <c r="C175" s="246"/>
      <c r="D175" s="236" t="s">
        <v>137</v>
      </c>
      <c r="E175" s="247" t="s">
        <v>1</v>
      </c>
      <c r="F175" s="248" t="s">
        <v>928</v>
      </c>
      <c r="G175" s="246"/>
      <c r="H175" s="249">
        <v>353.5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137</v>
      </c>
      <c r="AU175" s="255" t="s">
        <v>86</v>
      </c>
      <c r="AV175" s="14" t="s">
        <v>86</v>
      </c>
      <c r="AW175" s="14" t="s">
        <v>32</v>
      </c>
      <c r="AX175" s="14" t="s">
        <v>84</v>
      </c>
      <c r="AY175" s="255" t="s">
        <v>128</v>
      </c>
    </row>
    <row r="176" s="2" customFormat="1" ht="21.75" customHeight="1">
      <c r="A176" s="39"/>
      <c r="B176" s="40"/>
      <c r="C176" s="220" t="s">
        <v>351</v>
      </c>
      <c r="D176" s="220" t="s">
        <v>131</v>
      </c>
      <c r="E176" s="221" t="s">
        <v>929</v>
      </c>
      <c r="F176" s="222" t="s">
        <v>930</v>
      </c>
      <c r="G176" s="223" t="s">
        <v>344</v>
      </c>
      <c r="H176" s="224">
        <v>353.5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41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0.0050000000000000001</v>
      </c>
      <c r="T176" s="231">
        <f>S176*H176</f>
        <v>1.7675000000000001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324</v>
      </c>
      <c r="AT176" s="232" t="s">
        <v>131</v>
      </c>
      <c r="AU176" s="232" t="s">
        <v>86</v>
      </c>
      <c r="AY176" s="18" t="s">
        <v>128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84</v>
      </c>
      <c r="BK176" s="233">
        <f>ROUND(I176*H176,2)</f>
        <v>0</v>
      </c>
      <c r="BL176" s="18" t="s">
        <v>324</v>
      </c>
      <c r="BM176" s="232" t="s">
        <v>931</v>
      </c>
    </row>
    <row r="177" s="14" customFormat="1">
      <c r="A177" s="14"/>
      <c r="B177" s="245"/>
      <c r="C177" s="246"/>
      <c r="D177" s="236" t="s">
        <v>137</v>
      </c>
      <c r="E177" s="247" t="s">
        <v>1</v>
      </c>
      <c r="F177" s="248" t="s">
        <v>932</v>
      </c>
      <c r="G177" s="246"/>
      <c r="H177" s="249">
        <v>353.5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137</v>
      </c>
      <c r="AU177" s="255" t="s">
        <v>86</v>
      </c>
      <c r="AV177" s="14" t="s">
        <v>86</v>
      </c>
      <c r="AW177" s="14" t="s">
        <v>32</v>
      </c>
      <c r="AX177" s="14" t="s">
        <v>84</v>
      </c>
      <c r="AY177" s="255" t="s">
        <v>128</v>
      </c>
    </row>
    <row r="178" s="2" customFormat="1" ht="24.15" customHeight="1">
      <c r="A178" s="39"/>
      <c r="B178" s="40"/>
      <c r="C178" s="220" t="s">
        <v>356</v>
      </c>
      <c r="D178" s="220" t="s">
        <v>131</v>
      </c>
      <c r="E178" s="221" t="s">
        <v>933</v>
      </c>
      <c r="F178" s="222" t="s">
        <v>934</v>
      </c>
      <c r="G178" s="223" t="s">
        <v>349</v>
      </c>
      <c r="H178" s="224">
        <v>18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41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0.00089999999999999998</v>
      </c>
      <c r="T178" s="231">
        <f>S178*H178</f>
        <v>0.016199999999999999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324</v>
      </c>
      <c r="AT178" s="232" t="s">
        <v>131</v>
      </c>
      <c r="AU178" s="232" t="s">
        <v>86</v>
      </c>
      <c r="AY178" s="18" t="s">
        <v>128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84</v>
      </c>
      <c r="BK178" s="233">
        <f>ROUND(I178*H178,2)</f>
        <v>0</v>
      </c>
      <c r="BL178" s="18" t="s">
        <v>324</v>
      </c>
      <c r="BM178" s="232" t="s">
        <v>935</v>
      </c>
    </row>
    <row r="179" s="14" customFormat="1">
      <c r="A179" s="14"/>
      <c r="B179" s="245"/>
      <c r="C179" s="246"/>
      <c r="D179" s="236" t="s">
        <v>137</v>
      </c>
      <c r="E179" s="247" t="s">
        <v>1</v>
      </c>
      <c r="F179" s="248" t="s">
        <v>936</v>
      </c>
      <c r="G179" s="246"/>
      <c r="H179" s="249">
        <v>18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137</v>
      </c>
      <c r="AU179" s="255" t="s">
        <v>86</v>
      </c>
      <c r="AV179" s="14" t="s">
        <v>86</v>
      </c>
      <c r="AW179" s="14" t="s">
        <v>32</v>
      </c>
      <c r="AX179" s="14" t="s">
        <v>84</v>
      </c>
      <c r="AY179" s="255" t="s">
        <v>128</v>
      </c>
    </row>
    <row r="180" s="2" customFormat="1" ht="24.15" customHeight="1">
      <c r="A180" s="39"/>
      <c r="B180" s="40"/>
      <c r="C180" s="220" t="s">
        <v>360</v>
      </c>
      <c r="D180" s="220" t="s">
        <v>131</v>
      </c>
      <c r="E180" s="221" t="s">
        <v>937</v>
      </c>
      <c r="F180" s="222" t="s">
        <v>938</v>
      </c>
      <c r="G180" s="223" t="s">
        <v>349</v>
      </c>
      <c r="H180" s="224">
        <v>18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41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0.002</v>
      </c>
      <c r="T180" s="231">
        <f>S180*H180</f>
        <v>0.036000000000000004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324</v>
      </c>
      <c r="AT180" s="232" t="s">
        <v>131</v>
      </c>
      <c r="AU180" s="232" t="s">
        <v>86</v>
      </c>
      <c r="AY180" s="18" t="s">
        <v>128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84</v>
      </c>
      <c r="BK180" s="233">
        <f>ROUND(I180*H180,2)</f>
        <v>0</v>
      </c>
      <c r="BL180" s="18" t="s">
        <v>324</v>
      </c>
      <c r="BM180" s="232" t="s">
        <v>939</v>
      </c>
    </row>
    <row r="181" s="14" customFormat="1">
      <c r="A181" s="14"/>
      <c r="B181" s="245"/>
      <c r="C181" s="246"/>
      <c r="D181" s="236" t="s">
        <v>137</v>
      </c>
      <c r="E181" s="247" t="s">
        <v>1</v>
      </c>
      <c r="F181" s="248" t="s">
        <v>331</v>
      </c>
      <c r="G181" s="246"/>
      <c r="H181" s="249">
        <v>18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137</v>
      </c>
      <c r="AU181" s="255" t="s">
        <v>86</v>
      </c>
      <c r="AV181" s="14" t="s">
        <v>86</v>
      </c>
      <c r="AW181" s="14" t="s">
        <v>32</v>
      </c>
      <c r="AX181" s="14" t="s">
        <v>84</v>
      </c>
      <c r="AY181" s="255" t="s">
        <v>128</v>
      </c>
    </row>
    <row r="182" s="2" customFormat="1" ht="21.75" customHeight="1">
      <c r="A182" s="39"/>
      <c r="B182" s="40"/>
      <c r="C182" s="220" t="s">
        <v>365</v>
      </c>
      <c r="D182" s="220" t="s">
        <v>131</v>
      </c>
      <c r="E182" s="221" t="s">
        <v>940</v>
      </c>
      <c r="F182" s="222" t="s">
        <v>941</v>
      </c>
      <c r="G182" s="223" t="s">
        <v>349</v>
      </c>
      <c r="H182" s="224">
        <v>18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41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0.002</v>
      </c>
      <c r="T182" s="231">
        <f>S182*H182</f>
        <v>0.036000000000000004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324</v>
      </c>
      <c r="AT182" s="232" t="s">
        <v>131</v>
      </c>
      <c r="AU182" s="232" t="s">
        <v>86</v>
      </c>
      <c r="AY182" s="18" t="s">
        <v>128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84</v>
      </c>
      <c r="BK182" s="233">
        <f>ROUND(I182*H182,2)</f>
        <v>0</v>
      </c>
      <c r="BL182" s="18" t="s">
        <v>324</v>
      </c>
      <c r="BM182" s="232" t="s">
        <v>942</v>
      </c>
    </row>
    <row r="183" s="14" customFormat="1">
      <c r="A183" s="14"/>
      <c r="B183" s="245"/>
      <c r="C183" s="246"/>
      <c r="D183" s="236" t="s">
        <v>137</v>
      </c>
      <c r="E183" s="247" t="s">
        <v>1</v>
      </c>
      <c r="F183" s="248" t="s">
        <v>331</v>
      </c>
      <c r="G183" s="246"/>
      <c r="H183" s="249">
        <v>18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137</v>
      </c>
      <c r="AU183" s="255" t="s">
        <v>86</v>
      </c>
      <c r="AV183" s="14" t="s">
        <v>86</v>
      </c>
      <c r="AW183" s="14" t="s">
        <v>32</v>
      </c>
      <c r="AX183" s="14" t="s">
        <v>84</v>
      </c>
      <c r="AY183" s="255" t="s">
        <v>128</v>
      </c>
    </row>
    <row r="184" s="2" customFormat="1" ht="16.5" customHeight="1">
      <c r="A184" s="39"/>
      <c r="B184" s="40"/>
      <c r="C184" s="220" t="s">
        <v>371</v>
      </c>
      <c r="D184" s="220" t="s">
        <v>131</v>
      </c>
      <c r="E184" s="221" t="s">
        <v>943</v>
      </c>
      <c r="F184" s="222" t="s">
        <v>944</v>
      </c>
      <c r="G184" s="223" t="s">
        <v>141</v>
      </c>
      <c r="H184" s="224">
        <v>1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41</v>
      </c>
      <c r="O184" s="92"/>
      <c r="P184" s="230">
        <f>O184*H184</f>
        <v>0</v>
      </c>
      <c r="Q184" s="230">
        <v>0.00054000000000000001</v>
      </c>
      <c r="R184" s="230">
        <f>Q184*H184</f>
        <v>0.00054000000000000001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151</v>
      </c>
      <c r="AT184" s="232" t="s">
        <v>131</v>
      </c>
      <c r="AU184" s="232" t="s">
        <v>86</v>
      </c>
      <c r="AY184" s="18" t="s">
        <v>128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84</v>
      </c>
      <c r="BK184" s="233">
        <f>ROUND(I184*H184,2)</f>
        <v>0</v>
      </c>
      <c r="BL184" s="18" t="s">
        <v>151</v>
      </c>
      <c r="BM184" s="232" t="s">
        <v>945</v>
      </c>
    </row>
    <row r="185" s="13" customFormat="1">
      <c r="A185" s="13"/>
      <c r="B185" s="234"/>
      <c r="C185" s="235"/>
      <c r="D185" s="236" t="s">
        <v>137</v>
      </c>
      <c r="E185" s="237" t="s">
        <v>1</v>
      </c>
      <c r="F185" s="238" t="s">
        <v>946</v>
      </c>
      <c r="G185" s="235"/>
      <c r="H185" s="237" t="s">
        <v>1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137</v>
      </c>
      <c r="AU185" s="244" t="s">
        <v>86</v>
      </c>
      <c r="AV185" s="13" t="s">
        <v>84</v>
      </c>
      <c r="AW185" s="13" t="s">
        <v>32</v>
      </c>
      <c r="AX185" s="13" t="s">
        <v>76</v>
      </c>
      <c r="AY185" s="244" t="s">
        <v>128</v>
      </c>
    </row>
    <row r="186" s="14" customFormat="1">
      <c r="A186" s="14"/>
      <c r="B186" s="245"/>
      <c r="C186" s="246"/>
      <c r="D186" s="236" t="s">
        <v>137</v>
      </c>
      <c r="E186" s="247" t="s">
        <v>1</v>
      </c>
      <c r="F186" s="248" t="s">
        <v>84</v>
      </c>
      <c r="G186" s="246"/>
      <c r="H186" s="249">
        <v>1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137</v>
      </c>
      <c r="AU186" s="255" t="s">
        <v>86</v>
      </c>
      <c r="AV186" s="14" t="s">
        <v>86</v>
      </c>
      <c r="AW186" s="14" t="s">
        <v>32</v>
      </c>
      <c r="AX186" s="14" t="s">
        <v>84</v>
      </c>
      <c r="AY186" s="255" t="s">
        <v>128</v>
      </c>
    </row>
    <row r="187" s="2" customFormat="1" ht="16.5" customHeight="1">
      <c r="A187" s="39"/>
      <c r="B187" s="40"/>
      <c r="C187" s="220" t="s">
        <v>375</v>
      </c>
      <c r="D187" s="220" t="s">
        <v>131</v>
      </c>
      <c r="E187" s="221" t="s">
        <v>947</v>
      </c>
      <c r="F187" s="222" t="s">
        <v>948</v>
      </c>
      <c r="G187" s="223" t="s">
        <v>154</v>
      </c>
      <c r="H187" s="224">
        <v>36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41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151</v>
      </c>
      <c r="AT187" s="232" t="s">
        <v>131</v>
      </c>
      <c r="AU187" s="232" t="s">
        <v>86</v>
      </c>
      <c r="AY187" s="18" t="s">
        <v>128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84</v>
      </c>
      <c r="BK187" s="233">
        <f>ROUND(I187*H187,2)</f>
        <v>0</v>
      </c>
      <c r="BL187" s="18" t="s">
        <v>151</v>
      </c>
      <c r="BM187" s="232" t="s">
        <v>949</v>
      </c>
    </row>
    <row r="188" s="14" customFormat="1">
      <c r="A188" s="14"/>
      <c r="B188" s="245"/>
      <c r="C188" s="246"/>
      <c r="D188" s="236" t="s">
        <v>137</v>
      </c>
      <c r="E188" s="247" t="s">
        <v>1</v>
      </c>
      <c r="F188" s="248" t="s">
        <v>950</v>
      </c>
      <c r="G188" s="246"/>
      <c r="H188" s="249">
        <v>36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137</v>
      </c>
      <c r="AU188" s="255" t="s">
        <v>86</v>
      </c>
      <c r="AV188" s="14" t="s">
        <v>86</v>
      </c>
      <c r="AW188" s="14" t="s">
        <v>32</v>
      </c>
      <c r="AX188" s="14" t="s">
        <v>84</v>
      </c>
      <c r="AY188" s="255" t="s">
        <v>128</v>
      </c>
    </row>
    <row r="189" s="2" customFormat="1" ht="16.5" customHeight="1">
      <c r="A189" s="39"/>
      <c r="B189" s="40"/>
      <c r="C189" s="220" t="s">
        <v>379</v>
      </c>
      <c r="D189" s="220" t="s">
        <v>131</v>
      </c>
      <c r="E189" s="221" t="s">
        <v>951</v>
      </c>
      <c r="F189" s="222" t="s">
        <v>952</v>
      </c>
      <c r="G189" s="223" t="s">
        <v>349</v>
      </c>
      <c r="H189" s="224">
        <v>1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41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0.002</v>
      </c>
      <c r="T189" s="231">
        <f>S189*H189</f>
        <v>0.002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324</v>
      </c>
      <c r="AT189" s="232" t="s">
        <v>131</v>
      </c>
      <c r="AU189" s="232" t="s">
        <v>86</v>
      </c>
      <c r="AY189" s="18" t="s">
        <v>128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324</v>
      </c>
      <c r="BM189" s="232" t="s">
        <v>953</v>
      </c>
    </row>
    <row r="190" s="14" customFormat="1">
      <c r="A190" s="14"/>
      <c r="B190" s="245"/>
      <c r="C190" s="246"/>
      <c r="D190" s="236" t="s">
        <v>137</v>
      </c>
      <c r="E190" s="247" t="s">
        <v>1</v>
      </c>
      <c r="F190" s="248" t="s">
        <v>84</v>
      </c>
      <c r="G190" s="246"/>
      <c r="H190" s="249">
        <v>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137</v>
      </c>
      <c r="AU190" s="255" t="s">
        <v>86</v>
      </c>
      <c r="AV190" s="14" t="s">
        <v>86</v>
      </c>
      <c r="AW190" s="14" t="s">
        <v>32</v>
      </c>
      <c r="AX190" s="14" t="s">
        <v>84</v>
      </c>
      <c r="AY190" s="255" t="s">
        <v>128</v>
      </c>
    </row>
    <row r="191" s="2" customFormat="1" ht="16.5" customHeight="1">
      <c r="A191" s="39"/>
      <c r="B191" s="40"/>
      <c r="C191" s="220" t="s">
        <v>385</v>
      </c>
      <c r="D191" s="220" t="s">
        <v>131</v>
      </c>
      <c r="E191" s="221" t="s">
        <v>954</v>
      </c>
      <c r="F191" s="222" t="s">
        <v>955</v>
      </c>
      <c r="G191" s="223" t="s">
        <v>154</v>
      </c>
      <c r="H191" s="224">
        <v>5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41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0.0074999999999999997</v>
      </c>
      <c r="T191" s="231">
        <f>S191*H191</f>
        <v>0.037499999999999999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324</v>
      </c>
      <c r="AT191" s="232" t="s">
        <v>131</v>
      </c>
      <c r="AU191" s="232" t="s">
        <v>86</v>
      </c>
      <c r="AY191" s="18" t="s">
        <v>128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84</v>
      </c>
      <c r="BK191" s="233">
        <f>ROUND(I191*H191,2)</f>
        <v>0</v>
      </c>
      <c r="BL191" s="18" t="s">
        <v>324</v>
      </c>
      <c r="BM191" s="232" t="s">
        <v>956</v>
      </c>
    </row>
    <row r="192" s="14" customFormat="1">
      <c r="A192" s="14"/>
      <c r="B192" s="245"/>
      <c r="C192" s="246"/>
      <c r="D192" s="236" t="s">
        <v>137</v>
      </c>
      <c r="E192" s="247" t="s">
        <v>1</v>
      </c>
      <c r="F192" s="248" t="s">
        <v>127</v>
      </c>
      <c r="G192" s="246"/>
      <c r="H192" s="249">
        <v>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137</v>
      </c>
      <c r="AU192" s="255" t="s">
        <v>86</v>
      </c>
      <c r="AV192" s="14" t="s">
        <v>86</v>
      </c>
      <c r="AW192" s="14" t="s">
        <v>32</v>
      </c>
      <c r="AX192" s="14" t="s">
        <v>84</v>
      </c>
      <c r="AY192" s="255" t="s">
        <v>128</v>
      </c>
    </row>
    <row r="193" s="12" customFormat="1" ht="25.92" customHeight="1">
      <c r="A193" s="12"/>
      <c r="B193" s="204"/>
      <c r="C193" s="205"/>
      <c r="D193" s="206" t="s">
        <v>75</v>
      </c>
      <c r="E193" s="207" t="s">
        <v>280</v>
      </c>
      <c r="F193" s="207" t="s">
        <v>957</v>
      </c>
      <c r="G193" s="205"/>
      <c r="H193" s="205"/>
      <c r="I193" s="208"/>
      <c r="J193" s="209">
        <f>BK193</f>
        <v>0</v>
      </c>
      <c r="K193" s="205"/>
      <c r="L193" s="210"/>
      <c r="M193" s="211"/>
      <c r="N193" s="212"/>
      <c r="O193" s="212"/>
      <c r="P193" s="213">
        <f>P194</f>
        <v>0</v>
      </c>
      <c r="Q193" s="212"/>
      <c r="R193" s="213">
        <f>R194</f>
        <v>3.5283112500000002</v>
      </c>
      <c r="S193" s="212"/>
      <c r="T193" s="214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145</v>
      </c>
      <c r="AT193" s="216" t="s">
        <v>75</v>
      </c>
      <c r="AU193" s="216" t="s">
        <v>76</v>
      </c>
      <c r="AY193" s="215" t="s">
        <v>128</v>
      </c>
      <c r="BK193" s="217">
        <f>BK194</f>
        <v>0</v>
      </c>
    </row>
    <row r="194" s="12" customFormat="1" ht="22.8" customHeight="1">
      <c r="A194" s="12"/>
      <c r="B194" s="204"/>
      <c r="C194" s="205"/>
      <c r="D194" s="206" t="s">
        <v>75</v>
      </c>
      <c r="E194" s="218" t="s">
        <v>958</v>
      </c>
      <c r="F194" s="218" t="s">
        <v>959</v>
      </c>
      <c r="G194" s="205"/>
      <c r="H194" s="205"/>
      <c r="I194" s="208"/>
      <c r="J194" s="219">
        <f>BK194</f>
        <v>0</v>
      </c>
      <c r="K194" s="205"/>
      <c r="L194" s="210"/>
      <c r="M194" s="211"/>
      <c r="N194" s="212"/>
      <c r="O194" s="212"/>
      <c r="P194" s="213">
        <f>SUM(P195:P203)</f>
        <v>0</v>
      </c>
      <c r="Q194" s="212"/>
      <c r="R194" s="213">
        <f>SUM(R195:R203)</f>
        <v>3.5283112500000002</v>
      </c>
      <c r="S194" s="212"/>
      <c r="T194" s="214">
        <f>SUM(T195:T203)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145</v>
      </c>
      <c r="AT194" s="216" t="s">
        <v>75</v>
      </c>
      <c r="AU194" s="216" t="s">
        <v>84</v>
      </c>
      <c r="AY194" s="215" t="s">
        <v>128</v>
      </c>
      <c r="BK194" s="217">
        <f>SUM(BK195:BK203)</f>
        <v>0</v>
      </c>
    </row>
    <row r="195" s="2" customFormat="1" ht="44.25" customHeight="1">
      <c r="A195" s="39"/>
      <c r="B195" s="40"/>
      <c r="C195" s="220" t="s">
        <v>390</v>
      </c>
      <c r="D195" s="220" t="s">
        <v>131</v>
      </c>
      <c r="E195" s="221" t="s">
        <v>960</v>
      </c>
      <c r="F195" s="222" t="s">
        <v>961</v>
      </c>
      <c r="G195" s="223" t="s">
        <v>344</v>
      </c>
      <c r="H195" s="224">
        <v>330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41</v>
      </c>
      <c r="O195" s="92"/>
      <c r="P195" s="230">
        <f>O195*H195</f>
        <v>0</v>
      </c>
      <c r="Q195" s="230">
        <v>9.0000000000000006E-05</v>
      </c>
      <c r="R195" s="230">
        <f>Q195*H195</f>
        <v>0.029700000000000001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593</v>
      </c>
      <c r="AT195" s="232" t="s">
        <v>131</v>
      </c>
      <c r="AU195" s="232" t="s">
        <v>86</v>
      </c>
      <c r="AY195" s="18" t="s">
        <v>128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84</v>
      </c>
      <c r="BK195" s="233">
        <f>ROUND(I195*H195,2)</f>
        <v>0</v>
      </c>
      <c r="BL195" s="18" t="s">
        <v>593</v>
      </c>
      <c r="BM195" s="232" t="s">
        <v>962</v>
      </c>
    </row>
    <row r="196" s="14" customFormat="1">
      <c r="A196" s="14"/>
      <c r="B196" s="245"/>
      <c r="C196" s="246"/>
      <c r="D196" s="236" t="s">
        <v>137</v>
      </c>
      <c r="E196" s="247" t="s">
        <v>1</v>
      </c>
      <c r="F196" s="248" t="s">
        <v>963</v>
      </c>
      <c r="G196" s="246"/>
      <c r="H196" s="249">
        <v>330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137</v>
      </c>
      <c r="AU196" s="255" t="s">
        <v>86</v>
      </c>
      <c r="AV196" s="14" t="s">
        <v>86</v>
      </c>
      <c r="AW196" s="14" t="s">
        <v>32</v>
      </c>
      <c r="AX196" s="14" t="s">
        <v>84</v>
      </c>
      <c r="AY196" s="255" t="s">
        <v>128</v>
      </c>
    </row>
    <row r="197" s="2" customFormat="1" ht="37.8" customHeight="1">
      <c r="A197" s="39"/>
      <c r="B197" s="40"/>
      <c r="C197" s="220" t="s">
        <v>394</v>
      </c>
      <c r="D197" s="220" t="s">
        <v>131</v>
      </c>
      <c r="E197" s="221" t="s">
        <v>964</v>
      </c>
      <c r="F197" s="222" t="s">
        <v>965</v>
      </c>
      <c r="G197" s="223" t="s">
        <v>344</v>
      </c>
      <c r="H197" s="224">
        <v>353.5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41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593</v>
      </c>
      <c r="AT197" s="232" t="s">
        <v>131</v>
      </c>
      <c r="AU197" s="232" t="s">
        <v>86</v>
      </c>
      <c r="AY197" s="18" t="s">
        <v>128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84</v>
      </c>
      <c r="BK197" s="233">
        <f>ROUND(I197*H197,2)</f>
        <v>0</v>
      </c>
      <c r="BL197" s="18" t="s">
        <v>593</v>
      </c>
      <c r="BM197" s="232" t="s">
        <v>966</v>
      </c>
    </row>
    <row r="198" s="14" customFormat="1">
      <c r="A198" s="14"/>
      <c r="B198" s="245"/>
      <c r="C198" s="246"/>
      <c r="D198" s="236" t="s">
        <v>137</v>
      </c>
      <c r="E198" s="247" t="s">
        <v>1</v>
      </c>
      <c r="F198" s="248" t="s">
        <v>928</v>
      </c>
      <c r="G198" s="246"/>
      <c r="H198" s="249">
        <v>353.5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137</v>
      </c>
      <c r="AU198" s="255" t="s">
        <v>86</v>
      </c>
      <c r="AV198" s="14" t="s">
        <v>86</v>
      </c>
      <c r="AW198" s="14" t="s">
        <v>32</v>
      </c>
      <c r="AX198" s="14" t="s">
        <v>84</v>
      </c>
      <c r="AY198" s="255" t="s">
        <v>128</v>
      </c>
    </row>
    <row r="199" s="2" customFormat="1" ht="24.15" customHeight="1">
      <c r="A199" s="39"/>
      <c r="B199" s="40"/>
      <c r="C199" s="270" t="s">
        <v>400</v>
      </c>
      <c r="D199" s="270" t="s">
        <v>280</v>
      </c>
      <c r="E199" s="271" t="s">
        <v>967</v>
      </c>
      <c r="F199" s="272" t="s">
        <v>968</v>
      </c>
      <c r="G199" s="273" t="s">
        <v>344</v>
      </c>
      <c r="H199" s="274">
        <v>371.17500000000001</v>
      </c>
      <c r="I199" s="275"/>
      <c r="J199" s="276">
        <f>ROUND(I199*H199,2)</f>
        <v>0</v>
      </c>
      <c r="K199" s="277"/>
      <c r="L199" s="278"/>
      <c r="M199" s="279" t="s">
        <v>1</v>
      </c>
      <c r="N199" s="280" t="s">
        <v>41</v>
      </c>
      <c r="O199" s="92"/>
      <c r="P199" s="230">
        <f>O199*H199</f>
        <v>0</v>
      </c>
      <c r="Q199" s="230">
        <v>0.00035</v>
      </c>
      <c r="R199" s="230">
        <f>Q199*H199</f>
        <v>0.12991125000000001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969</v>
      </c>
      <c r="AT199" s="232" t="s">
        <v>280</v>
      </c>
      <c r="AU199" s="232" t="s">
        <v>86</v>
      </c>
      <c r="AY199" s="18" t="s">
        <v>128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84</v>
      </c>
      <c r="BK199" s="233">
        <f>ROUND(I199*H199,2)</f>
        <v>0</v>
      </c>
      <c r="BL199" s="18" t="s">
        <v>969</v>
      </c>
      <c r="BM199" s="232" t="s">
        <v>970</v>
      </c>
    </row>
    <row r="200" s="14" customFormat="1">
      <c r="A200" s="14"/>
      <c r="B200" s="245"/>
      <c r="C200" s="246"/>
      <c r="D200" s="236" t="s">
        <v>137</v>
      </c>
      <c r="E200" s="247" t="s">
        <v>1</v>
      </c>
      <c r="F200" s="248" t="s">
        <v>932</v>
      </c>
      <c r="G200" s="246"/>
      <c r="H200" s="249">
        <v>353.5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137</v>
      </c>
      <c r="AU200" s="255" t="s">
        <v>86</v>
      </c>
      <c r="AV200" s="14" t="s">
        <v>86</v>
      </c>
      <c r="AW200" s="14" t="s">
        <v>32</v>
      </c>
      <c r="AX200" s="14" t="s">
        <v>84</v>
      </c>
      <c r="AY200" s="255" t="s">
        <v>128</v>
      </c>
    </row>
    <row r="201" s="14" customFormat="1">
      <c r="A201" s="14"/>
      <c r="B201" s="245"/>
      <c r="C201" s="246"/>
      <c r="D201" s="236" t="s">
        <v>137</v>
      </c>
      <c r="E201" s="246"/>
      <c r="F201" s="248" t="s">
        <v>971</v>
      </c>
      <c r="G201" s="246"/>
      <c r="H201" s="249">
        <v>371.17500000000001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137</v>
      </c>
      <c r="AU201" s="255" t="s">
        <v>86</v>
      </c>
      <c r="AV201" s="14" t="s">
        <v>86</v>
      </c>
      <c r="AW201" s="14" t="s">
        <v>4</v>
      </c>
      <c r="AX201" s="14" t="s">
        <v>84</v>
      </c>
      <c r="AY201" s="255" t="s">
        <v>128</v>
      </c>
    </row>
    <row r="202" s="2" customFormat="1" ht="37.8" customHeight="1">
      <c r="A202" s="39"/>
      <c r="B202" s="40"/>
      <c r="C202" s="220" t="s">
        <v>410</v>
      </c>
      <c r="D202" s="220" t="s">
        <v>131</v>
      </c>
      <c r="E202" s="221" t="s">
        <v>972</v>
      </c>
      <c r="F202" s="222" t="s">
        <v>973</v>
      </c>
      <c r="G202" s="223" t="s">
        <v>349</v>
      </c>
      <c r="H202" s="224">
        <v>9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41</v>
      </c>
      <c r="O202" s="92"/>
      <c r="P202" s="230">
        <f>O202*H202</f>
        <v>0</v>
      </c>
      <c r="Q202" s="230">
        <v>0.37430000000000002</v>
      </c>
      <c r="R202" s="230">
        <f>Q202*H202</f>
        <v>3.3687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593</v>
      </c>
      <c r="AT202" s="232" t="s">
        <v>131</v>
      </c>
      <c r="AU202" s="232" t="s">
        <v>86</v>
      </c>
      <c r="AY202" s="18" t="s">
        <v>128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84</v>
      </c>
      <c r="BK202" s="233">
        <f>ROUND(I202*H202,2)</f>
        <v>0</v>
      </c>
      <c r="BL202" s="18" t="s">
        <v>593</v>
      </c>
      <c r="BM202" s="232" t="s">
        <v>974</v>
      </c>
    </row>
    <row r="203" s="14" customFormat="1">
      <c r="A203" s="14"/>
      <c r="B203" s="245"/>
      <c r="C203" s="246"/>
      <c r="D203" s="236" t="s">
        <v>137</v>
      </c>
      <c r="E203" s="247" t="s">
        <v>1</v>
      </c>
      <c r="F203" s="248" t="s">
        <v>182</v>
      </c>
      <c r="G203" s="246"/>
      <c r="H203" s="249">
        <v>9</v>
      </c>
      <c r="I203" s="250"/>
      <c r="J203" s="246"/>
      <c r="K203" s="246"/>
      <c r="L203" s="251"/>
      <c r="M203" s="256"/>
      <c r="N203" s="257"/>
      <c r="O203" s="257"/>
      <c r="P203" s="257"/>
      <c r="Q203" s="257"/>
      <c r="R203" s="257"/>
      <c r="S203" s="257"/>
      <c r="T203" s="25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137</v>
      </c>
      <c r="AU203" s="255" t="s">
        <v>86</v>
      </c>
      <c r="AV203" s="14" t="s">
        <v>86</v>
      </c>
      <c r="AW203" s="14" t="s">
        <v>32</v>
      </c>
      <c r="AX203" s="14" t="s">
        <v>84</v>
      </c>
      <c r="AY203" s="255" t="s">
        <v>128</v>
      </c>
    </row>
    <row r="204" s="2" customFormat="1" ht="6.96" customHeight="1">
      <c r="A204" s="39"/>
      <c r="B204" s="67"/>
      <c r="C204" s="68"/>
      <c r="D204" s="68"/>
      <c r="E204" s="68"/>
      <c r="F204" s="68"/>
      <c r="G204" s="68"/>
      <c r="H204" s="68"/>
      <c r="I204" s="68"/>
      <c r="J204" s="68"/>
      <c r="K204" s="68"/>
      <c r="L204" s="45"/>
      <c r="M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</sheetData>
  <sheetProtection sheet="1" autoFilter="0" formatColumns="0" formatRows="0" objects="1" scenarios="1" spinCount="100000" saltValue="Q341mvefbkga/JxKdCG0Lx2sIX2ou5HNixJBsXGQSNxCddtSvD8C6BlyCztyqlsvVSExsEzrDvFdfOK/5f70tA==" hashValue="Ch8qLAv9FB/LfXcE/eAhVdRKcTSsuKLaakl14Q2ky2J54XYTpa9qIdmu3JWxGCB3/QluT+Xr1lL2P/qdFpgrCg==" algorithmName="SHA-512" password="CA6C"/>
  <autoFilter ref="C123:K20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99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26.25" customHeight="1">
      <c r="B7" s="21"/>
      <c r="E7" s="142" t="str">
        <f>'Rekapitulace stavby'!K6</f>
        <v>Otrokovice - regenerace panelového sídliště Trávníky - 1.etapa - 1.část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975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19. 4. 2022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ROUND(J120,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ROUND((SUM(BE120:BE220)),  2)</f>
        <v>0</v>
      </c>
      <c r="G33" s="39"/>
      <c r="H33" s="39"/>
      <c r="I33" s="156">
        <v>0.20999999999999999</v>
      </c>
      <c r="J33" s="155">
        <f>ROUND(((SUM(BE120:BE220))*I33),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ROUND((SUM(BF120:BF220)),  2)</f>
        <v>0</v>
      </c>
      <c r="G34" s="39"/>
      <c r="H34" s="39"/>
      <c r="I34" s="156">
        <v>0.14999999999999999</v>
      </c>
      <c r="J34" s="155">
        <f>ROUND(((SUM(BF120:BF220))*I34),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ROUND((SUM(BG120:BG220)),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ROUND((SUM(BH120:BH220)),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ROUND((SUM(BI120:BI220)),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25" customHeight="1">
      <c r="A85" s="39"/>
      <c r="B85" s="40"/>
      <c r="C85" s="41"/>
      <c r="D85" s="41"/>
      <c r="E85" s="175" t="str">
        <f>E7</f>
        <v>Otrokovice - regenerace panelového sídliště Trávníky - 1.etapa - 1.část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801.1 - Sadové úpravy - 1.část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Otrokovice, m.č. Trávníky</v>
      </c>
      <c r="G89" s="41"/>
      <c r="H89" s="41"/>
      <c r="I89" s="33" t="s">
        <v>22</v>
      </c>
      <c r="J89" s="80" t="str">
        <f>IF(J12="","",J12)</f>
        <v>19. 4. 2022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Otrokovice</v>
      </c>
      <c r="G91" s="41"/>
      <c r="H91" s="41"/>
      <c r="I91" s="33" t="s">
        <v>30</v>
      </c>
      <c r="J91" s="37" t="str">
        <f>E21</f>
        <v>M.Sedlářová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Ing.L.Alster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105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="9" customFormat="1" ht="24.96" customHeight="1">
      <c r="A97" s="9"/>
      <c r="B97" s="180"/>
      <c r="C97" s="181"/>
      <c r="D97" s="182" t="s">
        <v>217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218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219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976</v>
      </c>
      <c r="E100" s="189"/>
      <c r="F100" s="189"/>
      <c r="G100" s="189"/>
      <c r="H100" s="189"/>
      <c r="I100" s="189"/>
      <c r="J100" s="190">
        <f>J201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112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6.25" customHeight="1">
      <c r="A110" s="39"/>
      <c r="B110" s="40"/>
      <c r="C110" s="41"/>
      <c r="D110" s="41"/>
      <c r="E110" s="175" t="str">
        <f>E7</f>
        <v>Otrokovice - regenerace panelového sídliště Trávníky - 1.etapa - 1.část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100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77" t="str">
        <f>E9</f>
        <v>SO 801.1 - Sadové úpravy - 1.část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Otrokovice, m.č. Trávníky</v>
      </c>
      <c r="G114" s="41"/>
      <c r="H114" s="41"/>
      <c r="I114" s="33" t="s">
        <v>22</v>
      </c>
      <c r="J114" s="80" t="str">
        <f>IF(J12="","",J12)</f>
        <v>19. 4. 2022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Město Otrokovice</v>
      </c>
      <c r="G116" s="41"/>
      <c r="H116" s="41"/>
      <c r="I116" s="33" t="s">
        <v>30</v>
      </c>
      <c r="J116" s="37" t="str">
        <f>E21</f>
        <v>M.Sedlářová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Ing.L.Alster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0.32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11" customFormat="1" ht="29.28" customHeight="1">
      <c r="A119" s="192"/>
      <c r="B119" s="193"/>
      <c r="C119" s="194" t="s">
        <v>113</v>
      </c>
      <c r="D119" s="195" t="s">
        <v>61</v>
      </c>
      <c r="E119" s="195" t="s">
        <v>57</v>
      </c>
      <c r="F119" s="195" t="s">
        <v>58</v>
      </c>
      <c r="G119" s="195" t="s">
        <v>114</v>
      </c>
      <c r="H119" s="195" t="s">
        <v>115</v>
      </c>
      <c r="I119" s="195" t="s">
        <v>116</v>
      </c>
      <c r="J119" s="196" t="s">
        <v>104</v>
      </c>
      <c r="K119" s="197" t="s">
        <v>117</v>
      </c>
      <c r="L119" s="198"/>
      <c r="M119" s="101" t="s">
        <v>1</v>
      </c>
      <c r="N119" s="102" t="s">
        <v>40</v>
      </c>
      <c r="O119" s="102" t="s">
        <v>118</v>
      </c>
      <c r="P119" s="102" t="s">
        <v>119</v>
      </c>
      <c r="Q119" s="102" t="s">
        <v>120</v>
      </c>
      <c r="R119" s="102" t="s">
        <v>121</v>
      </c>
      <c r="S119" s="102" t="s">
        <v>122</v>
      </c>
      <c r="T119" s="103" t="s">
        <v>123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="2" customFormat="1" ht="22.8" customHeight="1">
      <c r="A120" s="39"/>
      <c r="B120" s="40"/>
      <c r="C120" s="108" t="s">
        <v>124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132.17934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106</v>
      </c>
      <c r="BK120" s="203">
        <f>BK121</f>
        <v>0</v>
      </c>
    </row>
    <row r="121" s="12" customFormat="1" ht="25.92" customHeight="1">
      <c r="A121" s="12"/>
      <c r="B121" s="204"/>
      <c r="C121" s="205"/>
      <c r="D121" s="206" t="s">
        <v>75</v>
      </c>
      <c r="E121" s="207" t="s">
        <v>229</v>
      </c>
      <c r="F121" s="207" t="s">
        <v>230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P122+P128+P201</f>
        <v>0</v>
      </c>
      <c r="Q121" s="212"/>
      <c r="R121" s="213">
        <f>R122+R128+R201</f>
        <v>132.17934</v>
      </c>
      <c r="S121" s="212"/>
      <c r="T121" s="214">
        <f>T122+T128+T201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84</v>
      </c>
      <c r="AT121" s="216" t="s">
        <v>75</v>
      </c>
      <c r="AU121" s="216" t="s">
        <v>76</v>
      </c>
      <c r="AY121" s="215" t="s">
        <v>128</v>
      </c>
      <c r="BK121" s="217">
        <f>BK122+BK128+BK201</f>
        <v>0</v>
      </c>
    </row>
    <row r="122" s="12" customFormat="1" ht="22.8" customHeight="1">
      <c r="A122" s="12"/>
      <c r="B122" s="204"/>
      <c r="C122" s="205"/>
      <c r="D122" s="206" t="s">
        <v>75</v>
      </c>
      <c r="E122" s="218" t="s">
        <v>84</v>
      </c>
      <c r="F122" s="218" t="s">
        <v>231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SUM(P123:P127)</f>
        <v>0</v>
      </c>
      <c r="Q122" s="212"/>
      <c r="R122" s="213">
        <f>SUM(R123:R127)</f>
        <v>0</v>
      </c>
      <c r="S122" s="212"/>
      <c r="T122" s="214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84</v>
      </c>
      <c r="AY122" s="215" t="s">
        <v>128</v>
      </c>
      <c r="BK122" s="217">
        <f>SUM(BK123:BK127)</f>
        <v>0</v>
      </c>
    </row>
    <row r="123" s="2" customFormat="1" ht="62.7" customHeight="1">
      <c r="A123" s="39"/>
      <c r="B123" s="40"/>
      <c r="C123" s="220" t="s">
        <v>84</v>
      </c>
      <c r="D123" s="220" t="s">
        <v>131</v>
      </c>
      <c r="E123" s="221" t="s">
        <v>977</v>
      </c>
      <c r="F123" s="222" t="s">
        <v>978</v>
      </c>
      <c r="G123" s="223" t="s">
        <v>234</v>
      </c>
      <c r="H123" s="224">
        <v>108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41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151</v>
      </c>
      <c r="AT123" s="232" t="s">
        <v>131</v>
      </c>
      <c r="AU123" s="232" t="s">
        <v>86</v>
      </c>
      <c r="AY123" s="18" t="s">
        <v>128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84</v>
      </c>
      <c r="BK123" s="233">
        <f>ROUND(I123*H123,2)</f>
        <v>0</v>
      </c>
      <c r="BL123" s="18" t="s">
        <v>151</v>
      </c>
      <c r="BM123" s="232" t="s">
        <v>979</v>
      </c>
    </row>
    <row r="124" s="13" customFormat="1">
      <c r="A124" s="13"/>
      <c r="B124" s="234"/>
      <c r="C124" s="235"/>
      <c r="D124" s="236" t="s">
        <v>137</v>
      </c>
      <c r="E124" s="237" t="s">
        <v>1</v>
      </c>
      <c r="F124" s="238" t="s">
        <v>980</v>
      </c>
      <c r="G124" s="235"/>
      <c r="H124" s="237" t="s">
        <v>1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137</v>
      </c>
      <c r="AU124" s="244" t="s">
        <v>86</v>
      </c>
      <c r="AV124" s="13" t="s">
        <v>84</v>
      </c>
      <c r="AW124" s="13" t="s">
        <v>32</v>
      </c>
      <c r="AX124" s="13" t="s">
        <v>76</v>
      </c>
      <c r="AY124" s="244" t="s">
        <v>128</v>
      </c>
    </row>
    <row r="125" s="14" customFormat="1">
      <c r="A125" s="14"/>
      <c r="B125" s="245"/>
      <c r="C125" s="246"/>
      <c r="D125" s="236" t="s">
        <v>137</v>
      </c>
      <c r="E125" s="247" t="s">
        <v>1</v>
      </c>
      <c r="F125" s="248" t="s">
        <v>981</v>
      </c>
      <c r="G125" s="246"/>
      <c r="H125" s="249">
        <v>108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137</v>
      </c>
      <c r="AU125" s="255" t="s">
        <v>86</v>
      </c>
      <c r="AV125" s="14" t="s">
        <v>86</v>
      </c>
      <c r="AW125" s="14" t="s">
        <v>32</v>
      </c>
      <c r="AX125" s="14" t="s">
        <v>84</v>
      </c>
      <c r="AY125" s="255" t="s">
        <v>128</v>
      </c>
    </row>
    <row r="126" s="2" customFormat="1" ht="44.25" customHeight="1">
      <c r="A126" s="39"/>
      <c r="B126" s="40"/>
      <c r="C126" s="220" t="s">
        <v>86</v>
      </c>
      <c r="D126" s="220" t="s">
        <v>131</v>
      </c>
      <c r="E126" s="221" t="s">
        <v>260</v>
      </c>
      <c r="F126" s="222" t="s">
        <v>261</v>
      </c>
      <c r="G126" s="223" t="s">
        <v>234</v>
      </c>
      <c r="H126" s="224">
        <v>108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41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151</v>
      </c>
      <c r="AT126" s="232" t="s">
        <v>131</v>
      </c>
      <c r="AU126" s="232" t="s">
        <v>86</v>
      </c>
      <c r="AY126" s="18" t="s">
        <v>128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84</v>
      </c>
      <c r="BK126" s="233">
        <f>ROUND(I126*H126,2)</f>
        <v>0</v>
      </c>
      <c r="BL126" s="18" t="s">
        <v>151</v>
      </c>
      <c r="BM126" s="232" t="s">
        <v>982</v>
      </c>
    </row>
    <row r="127" s="14" customFormat="1">
      <c r="A127" s="14"/>
      <c r="B127" s="245"/>
      <c r="C127" s="246"/>
      <c r="D127" s="236" t="s">
        <v>137</v>
      </c>
      <c r="E127" s="247" t="s">
        <v>1</v>
      </c>
      <c r="F127" s="248" t="s">
        <v>981</v>
      </c>
      <c r="G127" s="246"/>
      <c r="H127" s="249">
        <v>108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137</v>
      </c>
      <c r="AU127" s="255" t="s">
        <v>86</v>
      </c>
      <c r="AV127" s="14" t="s">
        <v>86</v>
      </c>
      <c r="AW127" s="14" t="s">
        <v>32</v>
      </c>
      <c r="AX127" s="14" t="s">
        <v>84</v>
      </c>
      <c r="AY127" s="255" t="s">
        <v>128</v>
      </c>
    </row>
    <row r="128" s="12" customFormat="1" ht="22.8" customHeight="1">
      <c r="A128" s="12"/>
      <c r="B128" s="204"/>
      <c r="C128" s="205"/>
      <c r="D128" s="206" t="s">
        <v>75</v>
      </c>
      <c r="E128" s="218" t="s">
        <v>196</v>
      </c>
      <c r="F128" s="218" t="s">
        <v>300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SUM(P129:P200)</f>
        <v>0</v>
      </c>
      <c r="Q128" s="212"/>
      <c r="R128" s="213">
        <f>SUM(R129:R200)</f>
        <v>0.0018900000000000002</v>
      </c>
      <c r="S128" s="212"/>
      <c r="T128" s="214">
        <f>SUM(T129:T200)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84</v>
      </c>
      <c r="AY128" s="215" t="s">
        <v>128</v>
      </c>
      <c r="BK128" s="217">
        <f>SUM(BK129:BK200)</f>
        <v>0</v>
      </c>
    </row>
    <row r="129" s="2" customFormat="1" ht="44.25" customHeight="1">
      <c r="A129" s="39"/>
      <c r="B129" s="40"/>
      <c r="C129" s="220" t="s">
        <v>145</v>
      </c>
      <c r="D129" s="220" t="s">
        <v>131</v>
      </c>
      <c r="E129" s="221" t="s">
        <v>983</v>
      </c>
      <c r="F129" s="222" t="s">
        <v>984</v>
      </c>
      <c r="G129" s="223" t="s">
        <v>297</v>
      </c>
      <c r="H129" s="224">
        <v>15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41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151</v>
      </c>
      <c r="AT129" s="232" t="s">
        <v>131</v>
      </c>
      <c r="AU129" s="232" t="s">
        <v>86</v>
      </c>
      <c r="AY129" s="18" t="s">
        <v>128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84</v>
      </c>
      <c r="BK129" s="233">
        <f>ROUND(I129*H129,2)</f>
        <v>0</v>
      </c>
      <c r="BL129" s="18" t="s">
        <v>151</v>
      </c>
      <c r="BM129" s="232" t="s">
        <v>985</v>
      </c>
    </row>
    <row r="130" s="14" customFormat="1">
      <c r="A130" s="14"/>
      <c r="B130" s="245"/>
      <c r="C130" s="246"/>
      <c r="D130" s="236" t="s">
        <v>137</v>
      </c>
      <c r="E130" s="247" t="s">
        <v>1</v>
      </c>
      <c r="F130" s="248" t="s">
        <v>8</v>
      </c>
      <c r="G130" s="246"/>
      <c r="H130" s="249">
        <v>15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137</v>
      </c>
      <c r="AU130" s="255" t="s">
        <v>86</v>
      </c>
      <c r="AV130" s="14" t="s">
        <v>86</v>
      </c>
      <c r="AW130" s="14" t="s">
        <v>32</v>
      </c>
      <c r="AX130" s="14" t="s">
        <v>84</v>
      </c>
      <c r="AY130" s="255" t="s">
        <v>128</v>
      </c>
    </row>
    <row r="131" s="2" customFormat="1" ht="24.15" customHeight="1">
      <c r="A131" s="39"/>
      <c r="B131" s="40"/>
      <c r="C131" s="220" t="s">
        <v>151</v>
      </c>
      <c r="D131" s="220" t="s">
        <v>131</v>
      </c>
      <c r="E131" s="221" t="s">
        <v>986</v>
      </c>
      <c r="F131" s="222" t="s">
        <v>987</v>
      </c>
      <c r="G131" s="223" t="s">
        <v>297</v>
      </c>
      <c r="H131" s="224">
        <v>15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41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151</v>
      </c>
      <c r="AT131" s="232" t="s">
        <v>131</v>
      </c>
      <c r="AU131" s="232" t="s">
        <v>86</v>
      </c>
      <c r="AY131" s="18" t="s">
        <v>128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84</v>
      </c>
      <c r="BK131" s="233">
        <f>ROUND(I131*H131,2)</f>
        <v>0</v>
      </c>
      <c r="BL131" s="18" t="s">
        <v>151</v>
      </c>
      <c r="BM131" s="232" t="s">
        <v>988</v>
      </c>
    </row>
    <row r="132" s="14" customFormat="1">
      <c r="A132" s="14"/>
      <c r="B132" s="245"/>
      <c r="C132" s="246"/>
      <c r="D132" s="236" t="s">
        <v>137</v>
      </c>
      <c r="E132" s="247" t="s">
        <v>1</v>
      </c>
      <c r="F132" s="248" t="s">
        <v>8</v>
      </c>
      <c r="G132" s="246"/>
      <c r="H132" s="249">
        <v>15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137</v>
      </c>
      <c r="AU132" s="255" t="s">
        <v>86</v>
      </c>
      <c r="AV132" s="14" t="s">
        <v>86</v>
      </c>
      <c r="AW132" s="14" t="s">
        <v>32</v>
      </c>
      <c r="AX132" s="14" t="s">
        <v>84</v>
      </c>
      <c r="AY132" s="255" t="s">
        <v>128</v>
      </c>
    </row>
    <row r="133" s="2" customFormat="1" ht="33" customHeight="1">
      <c r="A133" s="39"/>
      <c r="B133" s="40"/>
      <c r="C133" s="220" t="s">
        <v>127</v>
      </c>
      <c r="D133" s="220" t="s">
        <v>131</v>
      </c>
      <c r="E133" s="221" t="s">
        <v>989</v>
      </c>
      <c r="F133" s="222" t="s">
        <v>990</v>
      </c>
      <c r="G133" s="223" t="s">
        <v>349</v>
      </c>
      <c r="H133" s="224">
        <v>4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41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151</v>
      </c>
      <c r="AT133" s="232" t="s">
        <v>131</v>
      </c>
      <c r="AU133" s="232" t="s">
        <v>86</v>
      </c>
      <c r="AY133" s="18" t="s">
        <v>128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84</v>
      </c>
      <c r="BK133" s="233">
        <f>ROUND(I133*H133,2)</f>
        <v>0</v>
      </c>
      <c r="BL133" s="18" t="s">
        <v>151</v>
      </c>
      <c r="BM133" s="232" t="s">
        <v>991</v>
      </c>
    </row>
    <row r="134" s="14" customFormat="1">
      <c r="A134" s="14"/>
      <c r="B134" s="245"/>
      <c r="C134" s="246"/>
      <c r="D134" s="236" t="s">
        <v>137</v>
      </c>
      <c r="E134" s="247" t="s">
        <v>1</v>
      </c>
      <c r="F134" s="248" t="s">
        <v>151</v>
      </c>
      <c r="G134" s="246"/>
      <c r="H134" s="249">
        <v>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137</v>
      </c>
      <c r="AU134" s="255" t="s">
        <v>86</v>
      </c>
      <c r="AV134" s="14" t="s">
        <v>86</v>
      </c>
      <c r="AW134" s="14" t="s">
        <v>32</v>
      </c>
      <c r="AX134" s="14" t="s">
        <v>84</v>
      </c>
      <c r="AY134" s="255" t="s">
        <v>128</v>
      </c>
    </row>
    <row r="135" s="2" customFormat="1" ht="33" customHeight="1">
      <c r="A135" s="39"/>
      <c r="B135" s="40"/>
      <c r="C135" s="220" t="s">
        <v>164</v>
      </c>
      <c r="D135" s="220" t="s">
        <v>131</v>
      </c>
      <c r="E135" s="221" t="s">
        <v>992</v>
      </c>
      <c r="F135" s="222" t="s">
        <v>993</v>
      </c>
      <c r="G135" s="223" t="s">
        <v>349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41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151</v>
      </c>
      <c r="AT135" s="232" t="s">
        <v>131</v>
      </c>
      <c r="AU135" s="232" t="s">
        <v>86</v>
      </c>
      <c r="AY135" s="18" t="s">
        <v>128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84</v>
      </c>
      <c r="BK135" s="233">
        <f>ROUND(I135*H135,2)</f>
        <v>0</v>
      </c>
      <c r="BL135" s="18" t="s">
        <v>151</v>
      </c>
      <c r="BM135" s="232" t="s">
        <v>994</v>
      </c>
    </row>
    <row r="136" s="14" customFormat="1">
      <c r="A136" s="14"/>
      <c r="B136" s="245"/>
      <c r="C136" s="246"/>
      <c r="D136" s="236" t="s">
        <v>137</v>
      </c>
      <c r="E136" s="247" t="s">
        <v>1</v>
      </c>
      <c r="F136" s="248" t="s">
        <v>84</v>
      </c>
      <c r="G136" s="246"/>
      <c r="H136" s="249">
        <v>1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137</v>
      </c>
      <c r="AU136" s="255" t="s">
        <v>86</v>
      </c>
      <c r="AV136" s="14" t="s">
        <v>86</v>
      </c>
      <c r="AW136" s="14" t="s">
        <v>32</v>
      </c>
      <c r="AX136" s="14" t="s">
        <v>84</v>
      </c>
      <c r="AY136" s="255" t="s">
        <v>128</v>
      </c>
    </row>
    <row r="137" s="2" customFormat="1" ht="33" customHeight="1">
      <c r="A137" s="39"/>
      <c r="B137" s="40"/>
      <c r="C137" s="220" t="s">
        <v>171</v>
      </c>
      <c r="D137" s="220" t="s">
        <v>131</v>
      </c>
      <c r="E137" s="221" t="s">
        <v>995</v>
      </c>
      <c r="F137" s="222" t="s">
        <v>996</v>
      </c>
      <c r="G137" s="223" t="s">
        <v>349</v>
      </c>
      <c r="H137" s="224">
        <v>4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151</v>
      </c>
      <c r="AT137" s="232" t="s">
        <v>131</v>
      </c>
      <c r="AU137" s="232" t="s">
        <v>86</v>
      </c>
      <c r="AY137" s="18" t="s">
        <v>128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84</v>
      </c>
      <c r="BK137" s="233">
        <f>ROUND(I137*H137,2)</f>
        <v>0</v>
      </c>
      <c r="BL137" s="18" t="s">
        <v>151</v>
      </c>
      <c r="BM137" s="232" t="s">
        <v>997</v>
      </c>
    </row>
    <row r="138" s="14" customFormat="1">
      <c r="A138" s="14"/>
      <c r="B138" s="245"/>
      <c r="C138" s="246"/>
      <c r="D138" s="236" t="s">
        <v>137</v>
      </c>
      <c r="E138" s="247" t="s">
        <v>1</v>
      </c>
      <c r="F138" s="248" t="s">
        <v>151</v>
      </c>
      <c r="G138" s="246"/>
      <c r="H138" s="249">
        <v>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137</v>
      </c>
      <c r="AU138" s="255" t="s">
        <v>86</v>
      </c>
      <c r="AV138" s="14" t="s">
        <v>86</v>
      </c>
      <c r="AW138" s="14" t="s">
        <v>32</v>
      </c>
      <c r="AX138" s="14" t="s">
        <v>84</v>
      </c>
      <c r="AY138" s="255" t="s">
        <v>128</v>
      </c>
    </row>
    <row r="139" s="2" customFormat="1" ht="33" customHeight="1">
      <c r="A139" s="39"/>
      <c r="B139" s="40"/>
      <c r="C139" s="220" t="s">
        <v>177</v>
      </c>
      <c r="D139" s="220" t="s">
        <v>131</v>
      </c>
      <c r="E139" s="221" t="s">
        <v>998</v>
      </c>
      <c r="F139" s="222" t="s">
        <v>999</v>
      </c>
      <c r="G139" s="223" t="s">
        <v>349</v>
      </c>
      <c r="H139" s="224">
        <v>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151</v>
      </c>
      <c r="AT139" s="232" t="s">
        <v>131</v>
      </c>
      <c r="AU139" s="232" t="s">
        <v>86</v>
      </c>
      <c r="AY139" s="18" t="s">
        <v>128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151</v>
      </c>
      <c r="BM139" s="232" t="s">
        <v>1000</v>
      </c>
    </row>
    <row r="140" s="14" customFormat="1">
      <c r="A140" s="14"/>
      <c r="B140" s="245"/>
      <c r="C140" s="246"/>
      <c r="D140" s="236" t="s">
        <v>137</v>
      </c>
      <c r="E140" s="247" t="s">
        <v>1</v>
      </c>
      <c r="F140" s="248" t="s">
        <v>86</v>
      </c>
      <c r="G140" s="246"/>
      <c r="H140" s="249">
        <v>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137</v>
      </c>
      <c r="AU140" s="255" t="s">
        <v>86</v>
      </c>
      <c r="AV140" s="14" t="s">
        <v>86</v>
      </c>
      <c r="AW140" s="14" t="s">
        <v>32</v>
      </c>
      <c r="AX140" s="14" t="s">
        <v>84</v>
      </c>
      <c r="AY140" s="255" t="s">
        <v>128</v>
      </c>
    </row>
    <row r="141" s="2" customFormat="1" ht="33" customHeight="1">
      <c r="A141" s="39"/>
      <c r="B141" s="40"/>
      <c r="C141" s="220" t="s">
        <v>182</v>
      </c>
      <c r="D141" s="220" t="s">
        <v>131</v>
      </c>
      <c r="E141" s="221" t="s">
        <v>1001</v>
      </c>
      <c r="F141" s="222" t="s">
        <v>1002</v>
      </c>
      <c r="G141" s="223" t="s">
        <v>349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151</v>
      </c>
      <c r="AT141" s="232" t="s">
        <v>131</v>
      </c>
      <c r="AU141" s="232" t="s">
        <v>86</v>
      </c>
      <c r="AY141" s="18" t="s">
        <v>128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84</v>
      </c>
      <c r="BK141" s="233">
        <f>ROUND(I141*H141,2)</f>
        <v>0</v>
      </c>
      <c r="BL141" s="18" t="s">
        <v>151</v>
      </c>
      <c r="BM141" s="232" t="s">
        <v>1003</v>
      </c>
    </row>
    <row r="142" s="14" customFormat="1">
      <c r="A142" s="14"/>
      <c r="B142" s="245"/>
      <c r="C142" s="246"/>
      <c r="D142" s="236" t="s">
        <v>137</v>
      </c>
      <c r="E142" s="247" t="s">
        <v>1</v>
      </c>
      <c r="F142" s="248" t="s">
        <v>84</v>
      </c>
      <c r="G142" s="246"/>
      <c r="H142" s="249">
        <v>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137</v>
      </c>
      <c r="AU142" s="255" t="s">
        <v>86</v>
      </c>
      <c r="AV142" s="14" t="s">
        <v>86</v>
      </c>
      <c r="AW142" s="14" t="s">
        <v>32</v>
      </c>
      <c r="AX142" s="14" t="s">
        <v>84</v>
      </c>
      <c r="AY142" s="255" t="s">
        <v>128</v>
      </c>
    </row>
    <row r="143" s="2" customFormat="1" ht="33" customHeight="1">
      <c r="A143" s="39"/>
      <c r="B143" s="40"/>
      <c r="C143" s="220" t="s">
        <v>189</v>
      </c>
      <c r="D143" s="220" t="s">
        <v>131</v>
      </c>
      <c r="E143" s="221" t="s">
        <v>1004</v>
      </c>
      <c r="F143" s="222" t="s">
        <v>1005</v>
      </c>
      <c r="G143" s="223" t="s">
        <v>349</v>
      </c>
      <c r="H143" s="224">
        <v>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41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151</v>
      </c>
      <c r="AT143" s="232" t="s">
        <v>131</v>
      </c>
      <c r="AU143" s="232" t="s">
        <v>86</v>
      </c>
      <c r="AY143" s="18" t="s">
        <v>128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84</v>
      </c>
      <c r="BK143" s="233">
        <f>ROUND(I143*H143,2)</f>
        <v>0</v>
      </c>
      <c r="BL143" s="18" t="s">
        <v>151</v>
      </c>
      <c r="BM143" s="232" t="s">
        <v>1006</v>
      </c>
    </row>
    <row r="144" s="14" customFormat="1">
      <c r="A144" s="14"/>
      <c r="B144" s="245"/>
      <c r="C144" s="246"/>
      <c r="D144" s="236" t="s">
        <v>137</v>
      </c>
      <c r="E144" s="247" t="s">
        <v>1</v>
      </c>
      <c r="F144" s="248" t="s">
        <v>151</v>
      </c>
      <c r="G144" s="246"/>
      <c r="H144" s="249">
        <v>4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137</v>
      </c>
      <c r="AU144" s="255" t="s">
        <v>86</v>
      </c>
      <c r="AV144" s="14" t="s">
        <v>86</v>
      </c>
      <c r="AW144" s="14" t="s">
        <v>32</v>
      </c>
      <c r="AX144" s="14" t="s">
        <v>84</v>
      </c>
      <c r="AY144" s="255" t="s">
        <v>128</v>
      </c>
    </row>
    <row r="145" s="2" customFormat="1" ht="33" customHeight="1">
      <c r="A145" s="39"/>
      <c r="B145" s="40"/>
      <c r="C145" s="220" t="s">
        <v>196</v>
      </c>
      <c r="D145" s="220" t="s">
        <v>131</v>
      </c>
      <c r="E145" s="221" t="s">
        <v>1007</v>
      </c>
      <c r="F145" s="222" t="s">
        <v>1008</v>
      </c>
      <c r="G145" s="223" t="s">
        <v>349</v>
      </c>
      <c r="H145" s="224">
        <v>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151</v>
      </c>
      <c r="AT145" s="232" t="s">
        <v>131</v>
      </c>
      <c r="AU145" s="232" t="s">
        <v>86</v>
      </c>
      <c r="AY145" s="18" t="s">
        <v>128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84</v>
      </c>
      <c r="BK145" s="233">
        <f>ROUND(I145*H145,2)</f>
        <v>0</v>
      </c>
      <c r="BL145" s="18" t="s">
        <v>151</v>
      </c>
      <c r="BM145" s="232" t="s">
        <v>1009</v>
      </c>
    </row>
    <row r="146" s="14" customFormat="1">
      <c r="A146" s="14"/>
      <c r="B146" s="245"/>
      <c r="C146" s="246"/>
      <c r="D146" s="236" t="s">
        <v>137</v>
      </c>
      <c r="E146" s="247" t="s">
        <v>1</v>
      </c>
      <c r="F146" s="248" t="s">
        <v>84</v>
      </c>
      <c r="G146" s="246"/>
      <c r="H146" s="249">
        <v>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137</v>
      </c>
      <c r="AU146" s="255" t="s">
        <v>86</v>
      </c>
      <c r="AV146" s="14" t="s">
        <v>86</v>
      </c>
      <c r="AW146" s="14" t="s">
        <v>32</v>
      </c>
      <c r="AX146" s="14" t="s">
        <v>84</v>
      </c>
      <c r="AY146" s="255" t="s">
        <v>128</v>
      </c>
    </row>
    <row r="147" s="2" customFormat="1" ht="33" customHeight="1">
      <c r="A147" s="39"/>
      <c r="B147" s="40"/>
      <c r="C147" s="220" t="s">
        <v>208</v>
      </c>
      <c r="D147" s="220" t="s">
        <v>131</v>
      </c>
      <c r="E147" s="221" t="s">
        <v>1010</v>
      </c>
      <c r="F147" s="222" t="s">
        <v>1011</v>
      </c>
      <c r="G147" s="223" t="s">
        <v>349</v>
      </c>
      <c r="H147" s="224">
        <v>4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41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151</v>
      </c>
      <c r="AT147" s="232" t="s">
        <v>131</v>
      </c>
      <c r="AU147" s="232" t="s">
        <v>86</v>
      </c>
      <c r="AY147" s="18" t="s">
        <v>128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84</v>
      </c>
      <c r="BK147" s="233">
        <f>ROUND(I147*H147,2)</f>
        <v>0</v>
      </c>
      <c r="BL147" s="18" t="s">
        <v>151</v>
      </c>
      <c r="BM147" s="232" t="s">
        <v>1012</v>
      </c>
    </row>
    <row r="148" s="14" customFormat="1">
      <c r="A148" s="14"/>
      <c r="B148" s="245"/>
      <c r="C148" s="246"/>
      <c r="D148" s="236" t="s">
        <v>137</v>
      </c>
      <c r="E148" s="247" t="s">
        <v>1</v>
      </c>
      <c r="F148" s="248" t="s">
        <v>151</v>
      </c>
      <c r="G148" s="246"/>
      <c r="H148" s="249">
        <v>4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137</v>
      </c>
      <c r="AU148" s="255" t="s">
        <v>86</v>
      </c>
      <c r="AV148" s="14" t="s">
        <v>86</v>
      </c>
      <c r="AW148" s="14" t="s">
        <v>32</v>
      </c>
      <c r="AX148" s="14" t="s">
        <v>84</v>
      </c>
      <c r="AY148" s="255" t="s">
        <v>128</v>
      </c>
    </row>
    <row r="149" s="2" customFormat="1" ht="33" customHeight="1">
      <c r="A149" s="39"/>
      <c r="B149" s="40"/>
      <c r="C149" s="220" t="s">
        <v>336</v>
      </c>
      <c r="D149" s="220" t="s">
        <v>131</v>
      </c>
      <c r="E149" s="221" t="s">
        <v>1013</v>
      </c>
      <c r="F149" s="222" t="s">
        <v>1014</v>
      </c>
      <c r="G149" s="223" t="s">
        <v>349</v>
      </c>
      <c r="H149" s="224">
        <v>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41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151</v>
      </c>
      <c r="AT149" s="232" t="s">
        <v>131</v>
      </c>
      <c r="AU149" s="232" t="s">
        <v>86</v>
      </c>
      <c r="AY149" s="18" t="s">
        <v>128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84</v>
      </c>
      <c r="BK149" s="233">
        <f>ROUND(I149*H149,2)</f>
        <v>0</v>
      </c>
      <c r="BL149" s="18" t="s">
        <v>151</v>
      </c>
      <c r="BM149" s="232" t="s">
        <v>1015</v>
      </c>
    </row>
    <row r="150" s="14" customFormat="1">
      <c r="A150" s="14"/>
      <c r="B150" s="245"/>
      <c r="C150" s="246"/>
      <c r="D150" s="236" t="s">
        <v>137</v>
      </c>
      <c r="E150" s="247" t="s">
        <v>1</v>
      </c>
      <c r="F150" s="248" t="s">
        <v>86</v>
      </c>
      <c r="G150" s="246"/>
      <c r="H150" s="249">
        <v>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137</v>
      </c>
      <c r="AU150" s="255" t="s">
        <v>86</v>
      </c>
      <c r="AV150" s="14" t="s">
        <v>86</v>
      </c>
      <c r="AW150" s="14" t="s">
        <v>32</v>
      </c>
      <c r="AX150" s="14" t="s">
        <v>84</v>
      </c>
      <c r="AY150" s="255" t="s">
        <v>128</v>
      </c>
    </row>
    <row r="151" s="2" customFormat="1" ht="33" customHeight="1">
      <c r="A151" s="39"/>
      <c r="B151" s="40"/>
      <c r="C151" s="220" t="s">
        <v>301</v>
      </c>
      <c r="D151" s="220" t="s">
        <v>131</v>
      </c>
      <c r="E151" s="221" t="s">
        <v>1016</v>
      </c>
      <c r="F151" s="222" t="s">
        <v>1017</v>
      </c>
      <c r="G151" s="223" t="s">
        <v>349</v>
      </c>
      <c r="H151" s="224">
        <v>1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41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151</v>
      </c>
      <c r="AT151" s="232" t="s">
        <v>131</v>
      </c>
      <c r="AU151" s="232" t="s">
        <v>86</v>
      </c>
      <c r="AY151" s="18" t="s">
        <v>128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84</v>
      </c>
      <c r="BK151" s="233">
        <f>ROUND(I151*H151,2)</f>
        <v>0</v>
      </c>
      <c r="BL151" s="18" t="s">
        <v>151</v>
      </c>
      <c r="BM151" s="232" t="s">
        <v>1018</v>
      </c>
    </row>
    <row r="152" s="14" customFormat="1">
      <c r="A152" s="14"/>
      <c r="B152" s="245"/>
      <c r="C152" s="246"/>
      <c r="D152" s="236" t="s">
        <v>137</v>
      </c>
      <c r="E152" s="247" t="s">
        <v>1</v>
      </c>
      <c r="F152" s="248" t="s">
        <v>84</v>
      </c>
      <c r="G152" s="246"/>
      <c r="H152" s="249">
        <v>1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137</v>
      </c>
      <c r="AU152" s="255" t="s">
        <v>86</v>
      </c>
      <c r="AV152" s="14" t="s">
        <v>86</v>
      </c>
      <c r="AW152" s="14" t="s">
        <v>32</v>
      </c>
      <c r="AX152" s="14" t="s">
        <v>84</v>
      </c>
      <c r="AY152" s="255" t="s">
        <v>128</v>
      </c>
    </row>
    <row r="153" s="2" customFormat="1" ht="49.05" customHeight="1">
      <c r="A153" s="39"/>
      <c r="B153" s="40"/>
      <c r="C153" s="220" t="s">
        <v>8</v>
      </c>
      <c r="D153" s="220" t="s">
        <v>131</v>
      </c>
      <c r="E153" s="221" t="s">
        <v>1019</v>
      </c>
      <c r="F153" s="222" t="s">
        <v>1020</v>
      </c>
      <c r="G153" s="223" t="s">
        <v>349</v>
      </c>
      <c r="H153" s="224">
        <v>5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41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151</v>
      </c>
      <c r="AT153" s="232" t="s">
        <v>131</v>
      </c>
      <c r="AU153" s="232" t="s">
        <v>86</v>
      </c>
      <c r="AY153" s="18" t="s">
        <v>128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84</v>
      </c>
      <c r="BK153" s="233">
        <f>ROUND(I153*H153,2)</f>
        <v>0</v>
      </c>
      <c r="BL153" s="18" t="s">
        <v>151</v>
      </c>
      <c r="BM153" s="232" t="s">
        <v>1021</v>
      </c>
    </row>
    <row r="154" s="14" customFormat="1">
      <c r="A154" s="14"/>
      <c r="B154" s="245"/>
      <c r="C154" s="246"/>
      <c r="D154" s="236" t="s">
        <v>137</v>
      </c>
      <c r="E154" s="247" t="s">
        <v>1</v>
      </c>
      <c r="F154" s="248" t="s">
        <v>1022</v>
      </c>
      <c r="G154" s="246"/>
      <c r="H154" s="249">
        <v>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137</v>
      </c>
      <c r="AU154" s="255" t="s">
        <v>86</v>
      </c>
      <c r="AV154" s="14" t="s">
        <v>86</v>
      </c>
      <c r="AW154" s="14" t="s">
        <v>32</v>
      </c>
      <c r="AX154" s="14" t="s">
        <v>84</v>
      </c>
      <c r="AY154" s="255" t="s">
        <v>128</v>
      </c>
    </row>
    <row r="155" s="2" customFormat="1" ht="49.05" customHeight="1">
      <c r="A155" s="39"/>
      <c r="B155" s="40"/>
      <c r="C155" s="220" t="s">
        <v>324</v>
      </c>
      <c r="D155" s="220" t="s">
        <v>131</v>
      </c>
      <c r="E155" s="221" t="s">
        <v>1023</v>
      </c>
      <c r="F155" s="222" t="s">
        <v>1024</v>
      </c>
      <c r="G155" s="223" t="s">
        <v>349</v>
      </c>
      <c r="H155" s="224">
        <v>6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41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151</v>
      </c>
      <c r="AT155" s="232" t="s">
        <v>131</v>
      </c>
      <c r="AU155" s="232" t="s">
        <v>86</v>
      </c>
      <c r="AY155" s="18" t="s">
        <v>128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84</v>
      </c>
      <c r="BK155" s="233">
        <f>ROUND(I155*H155,2)</f>
        <v>0</v>
      </c>
      <c r="BL155" s="18" t="s">
        <v>151</v>
      </c>
      <c r="BM155" s="232" t="s">
        <v>1025</v>
      </c>
    </row>
    <row r="156" s="14" customFormat="1">
      <c r="A156" s="14"/>
      <c r="B156" s="245"/>
      <c r="C156" s="246"/>
      <c r="D156" s="236" t="s">
        <v>137</v>
      </c>
      <c r="E156" s="247" t="s">
        <v>1</v>
      </c>
      <c r="F156" s="248" t="s">
        <v>1026</v>
      </c>
      <c r="G156" s="246"/>
      <c r="H156" s="249">
        <v>6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137</v>
      </c>
      <c r="AU156" s="255" t="s">
        <v>86</v>
      </c>
      <c r="AV156" s="14" t="s">
        <v>86</v>
      </c>
      <c r="AW156" s="14" t="s">
        <v>32</v>
      </c>
      <c r="AX156" s="14" t="s">
        <v>84</v>
      </c>
      <c r="AY156" s="255" t="s">
        <v>128</v>
      </c>
    </row>
    <row r="157" s="2" customFormat="1" ht="49.05" customHeight="1">
      <c r="A157" s="39"/>
      <c r="B157" s="40"/>
      <c r="C157" s="220" t="s">
        <v>314</v>
      </c>
      <c r="D157" s="220" t="s">
        <v>131</v>
      </c>
      <c r="E157" s="221" t="s">
        <v>1027</v>
      </c>
      <c r="F157" s="222" t="s">
        <v>1028</v>
      </c>
      <c r="G157" s="223" t="s">
        <v>349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41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151</v>
      </c>
      <c r="AT157" s="232" t="s">
        <v>131</v>
      </c>
      <c r="AU157" s="232" t="s">
        <v>86</v>
      </c>
      <c r="AY157" s="18" t="s">
        <v>128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84</v>
      </c>
      <c r="BK157" s="233">
        <f>ROUND(I157*H157,2)</f>
        <v>0</v>
      </c>
      <c r="BL157" s="18" t="s">
        <v>151</v>
      </c>
      <c r="BM157" s="232" t="s">
        <v>1029</v>
      </c>
    </row>
    <row r="158" s="14" customFormat="1">
      <c r="A158" s="14"/>
      <c r="B158" s="245"/>
      <c r="C158" s="246"/>
      <c r="D158" s="236" t="s">
        <v>137</v>
      </c>
      <c r="E158" s="247" t="s">
        <v>1</v>
      </c>
      <c r="F158" s="248" t="s">
        <v>84</v>
      </c>
      <c r="G158" s="246"/>
      <c r="H158" s="249">
        <v>1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137</v>
      </c>
      <c r="AU158" s="255" t="s">
        <v>86</v>
      </c>
      <c r="AV158" s="14" t="s">
        <v>86</v>
      </c>
      <c r="AW158" s="14" t="s">
        <v>32</v>
      </c>
      <c r="AX158" s="14" t="s">
        <v>84</v>
      </c>
      <c r="AY158" s="255" t="s">
        <v>128</v>
      </c>
    </row>
    <row r="159" s="2" customFormat="1" ht="49.05" customHeight="1">
      <c r="A159" s="39"/>
      <c r="B159" s="40"/>
      <c r="C159" s="220" t="s">
        <v>331</v>
      </c>
      <c r="D159" s="220" t="s">
        <v>131</v>
      </c>
      <c r="E159" s="221" t="s">
        <v>1030</v>
      </c>
      <c r="F159" s="222" t="s">
        <v>1031</v>
      </c>
      <c r="G159" s="223" t="s">
        <v>349</v>
      </c>
      <c r="H159" s="224">
        <v>5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41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151</v>
      </c>
      <c r="AT159" s="232" t="s">
        <v>131</v>
      </c>
      <c r="AU159" s="232" t="s">
        <v>86</v>
      </c>
      <c r="AY159" s="18" t="s">
        <v>128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84</v>
      </c>
      <c r="BK159" s="233">
        <f>ROUND(I159*H159,2)</f>
        <v>0</v>
      </c>
      <c r="BL159" s="18" t="s">
        <v>151</v>
      </c>
      <c r="BM159" s="232" t="s">
        <v>1032</v>
      </c>
    </row>
    <row r="160" s="14" customFormat="1">
      <c r="A160" s="14"/>
      <c r="B160" s="245"/>
      <c r="C160" s="246"/>
      <c r="D160" s="236" t="s">
        <v>137</v>
      </c>
      <c r="E160" s="247" t="s">
        <v>1</v>
      </c>
      <c r="F160" s="248" t="s">
        <v>1022</v>
      </c>
      <c r="G160" s="246"/>
      <c r="H160" s="249">
        <v>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137</v>
      </c>
      <c r="AU160" s="255" t="s">
        <v>86</v>
      </c>
      <c r="AV160" s="14" t="s">
        <v>86</v>
      </c>
      <c r="AW160" s="14" t="s">
        <v>32</v>
      </c>
      <c r="AX160" s="14" t="s">
        <v>84</v>
      </c>
      <c r="AY160" s="255" t="s">
        <v>128</v>
      </c>
    </row>
    <row r="161" s="2" customFormat="1" ht="49.05" customHeight="1">
      <c r="A161" s="39"/>
      <c r="B161" s="40"/>
      <c r="C161" s="220" t="s">
        <v>319</v>
      </c>
      <c r="D161" s="220" t="s">
        <v>131</v>
      </c>
      <c r="E161" s="221" t="s">
        <v>1033</v>
      </c>
      <c r="F161" s="222" t="s">
        <v>1034</v>
      </c>
      <c r="G161" s="223" t="s">
        <v>349</v>
      </c>
      <c r="H161" s="224">
        <v>6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41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151</v>
      </c>
      <c r="AT161" s="232" t="s">
        <v>131</v>
      </c>
      <c r="AU161" s="232" t="s">
        <v>86</v>
      </c>
      <c r="AY161" s="18" t="s">
        <v>128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84</v>
      </c>
      <c r="BK161" s="233">
        <f>ROUND(I161*H161,2)</f>
        <v>0</v>
      </c>
      <c r="BL161" s="18" t="s">
        <v>151</v>
      </c>
      <c r="BM161" s="232" t="s">
        <v>1035</v>
      </c>
    </row>
    <row r="162" s="14" customFormat="1">
      <c r="A162" s="14"/>
      <c r="B162" s="245"/>
      <c r="C162" s="246"/>
      <c r="D162" s="236" t="s">
        <v>137</v>
      </c>
      <c r="E162" s="247" t="s">
        <v>1</v>
      </c>
      <c r="F162" s="248" t="s">
        <v>1026</v>
      </c>
      <c r="G162" s="246"/>
      <c r="H162" s="249">
        <v>6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137</v>
      </c>
      <c r="AU162" s="255" t="s">
        <v>86</v>
      </c>
      <c r="AV162" s="14" t="s">
        <v>86</v>
      </c>
      <c r="AW162" s="14" t="s">
        <v>32</v>
      </c>
      <c r="AX162" s="14" t="s">
        <v>84</v>
      </c>
      <c r="AY162" s="255" t="s">
        <v>128</v>
      </c>
    </row>
    <row r="163" s="2" customFormat="1" ht="49.05" customHeight="1">
      <c r="A163" s="39"/>
      <c r="B163" s="40"/>
      <c r="C163" s="220" t="s">
        <v>156</v>
      </c>
      <c r="D163" s="220" t="s">
        <v>131</v>
      </c>
      <c r="E163" s="221" t="s">
        <v>1036</v>
      </c>
      <c r="F163" s="222" t="s">
        <v>1037</v>
      </c>
      <c r="G163" s="223" t="s">
        <v>349</v>
      </c>
      <c r="H163" s="224">
        <v>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41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151</v>
      </c>
      <c r="AT163" s="232" t="s">
        <v>131</v>
      </c>
      <c r="AU163" s="232" t="s">
        <v>86</v>
      </c>
      <c r="AY163" s="18" t="s">
        <v>128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84</v>
      </c>
      <c r="BK163" s="233">
        <f>ROUND(I163*H163,2)</f>
        <v>0</v>
      </c>
      <c r="BL163" s="18" t="s">
        <v>151</v>
      </c>
      <c r="BM163" s="232" t="s">
        <v>1038</v>
      </c>
    </row>
    <row r="164" s="14" customFormat="1">
      <c r="A164" s="14"/>
      <c r="B164" s="245"/>
      <c r="C164" s="246"/>
      <c r="D164" s="236" t="s">
        <v>137</v>
      </c>
      <c r="E164" s="247" t="s">
        <v>1</v>
      </c>
      <c r="F164" s="248" t="s">
        <v>84</v>
      </c>
      <c r="G164" s="246"/>
      <c r="H164" s="249">
        <v>1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137</v>
      </c>
      <c r="AU164" s="255" t="s">
        <v>86</v>
      </c>
      <c r="AV164" s="14" t="s">
        <v>86</v>
      </c>
      <c r="AW164" s="14" t="s">
        <v>32</v>
      </c>
      <c r="AX164" s="14" t="s">
        <v>84</v>
      </c>
      <c r="AY164" s="255" t="s">
        <v>128</v>
      </c>
    </row>
    <row r="165" s="2" customFormat="1" ht="44.25" customHeight="1">
      <c r="A165" s="39"/>
      <c r="B165" s="40"/>
      <c r="C165" s="220" t="s">
        <v>7</v>
      </c>
      <c r="D165" s="220" t="s">
        <v>131</v>
      </c>
      <c r="E165" s="221" t="s">
        <v>1039</v>
      </c>
      <c r="F165" s="222" t="s">
        <v>1040</v>
      </c>
      <c r="G165" s="223" t="s">
        <v>349</v>
      </c>
      <c r="H165" s="224">
        <v>5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41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151</v>
      </c>
      <c r="AT165" s="232" t="s">
        <v>131</v>
      </c>
      <c r="AU165" s="232" t="s">
        <v>86</v>
      </c>
      <c r="AY165" s="18" t="s">
        <v>128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84</v>
      </c>
      <c r="BK165" s="233">
        <f>ROUND(I165*H165,2)</f>
        <v>0</v>
      </c>
      <c r="BL165" s="18" t="s">
        <v>151</v>
      </c>
      <c r="BM165" s="232" t="s">
        <v>1041</v>
      </c>
    </row>
    <row r="166" s="14" customFormat="1">
      <c r="A166" s="14"/>
      <c r="B166" s="245"/>
      <c r="C166" s="246"/>
      <c r="D166" s="236" t="s">
        <v>137</v>
      </c>
      <c r="E166" s="247" t="s">
        <v>1</v>
      </c>
      <c r="F166" s="248" t="s">
        <v>1022</v>
      </c>
      <c r="G166" s="246"/>
      <c r="H166" s="249">
        <v>5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137</v>
      </c>
      <c r="AU166" s="255" t="s">
        <v>86</v>
      </c>
      <c r="AV166" s="14" t="s">
        <v>86</v>
      </c>
      <c r="AW166" s="14" t="s">
        <v>32</v>
      </c>
      <c r="AX166" s="14" t="s">
        <v>84</v>
      </c>
      <c r="AY166" s="255" t="s">
        <v>128</v>
      </c>
    </row>
    <row r="167" s="2" customFormat="1" ht="44.25" customHeight="1">
      <c r="A167" s="39"/>
      <c r="B167" s="40"/>
      <c r="C167" s="220" t="s">
        <v>351</v>
      </c>
      <c r="D167" s="220" t="s">
        <v>131</v>
      </c>
      <c r="E167" s="221" t="s">
        <v>1042</v>
      </c>
      <c r="F167" s="222" t="s">
        <v>1043</v>
      </c>
      <c r="G167" s="223" t="s">
        <v>349</v>
      </c>
      <c r="H167" s="224">
        <v>6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41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151</v>
      </c>
      <c r="AT167" s="232" t="s">
        <v>131</v>
      </c>
      <c r="AU167" s="232" t="s">
        <v>86</v>
      </c>
      <c r="AY167" s="18" t="s">
        <v>128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84</v>
      </c>
      <c r="BK167" s="233">
        <f>ROUND(I167*H167,2)</f>
        <v>0</v>
      </c>
      <c r="BL167" s="18" t="s">
        <v>151</v>
      </c>
      <c r="BM167" s="232" t="s">
        <v>1044</v>
      </c>
    </row>
    <row r="168" s="14" customFormat="1">
      <c r="A168" s="14"/>
      <c r="B168" s="245"/>
      <c r="C168" s="246"/>
      <c r="D168" s="236" t="s">
        <v>137</v>
      </c>
      <c r="E168" s="247" t="s">
        <v>1</v>
      </c>
      <c r="F168" s="248" t="s">
        <v>1026</v>
      </c>
      <c r="G168" s="246"/>
      <c r="H168" s="249">
        <v>6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137</v>
      </c>
      <c r="AU168" s="255" t="s">
        <v>86</v>
      </c>
      <c r="AV168" s="14" t="s">
        <v>86</v>
      </c>
      <c r="AW168" s="14" t="s">
        <v>32</v>
      </c>
      <c r="AX168" s="14" t="s">
        <v>84</v>
      </c>
      <c r="AY168" s="255" t="s">
        <v>128</v>
      </c>
    </row>
    <row r="169" s="2" customFormat="1" ht="44.25" customHeight="1">
      <c r="A169" s="39"/>
      <c r="B169" s="40"/>
      <c r="C169" s="220" t="s">
        <v>356</v>
      </c>
      <c r="D169" s="220" t="s">
        <v>131</v>
      </c>
      <c r="E169" s="221" t="s">
        <v>1045</v>
      </c>
      <c r="F169" s="222" t="s">
        <v>1046</v>
      </c>
      <c r="G169" s="223" t="s">
        <v>349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41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151</v>
      </c>
      <c r="AT169" s="232" t="s">
        <v>131</v>
      </c>
      <c r="AU169" s="232" t="s">
        <v>86</v>
      </c>
      <c r="AY169" s="18" t="s">
        <v>128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84</v>
      </c>
      <c r="BK169" s="233">
        <f>ROUND(I169*H169,2)</f>
        <v>0</v>
      </c>
      <c r="BL169" s="18" t="s">
        <v>151</v>
      </c>
      <c r="BM169" s="232" t="s">
        <v>1047</v>
      </c>
    </row>
    <row r="170" s="14" customFormat="1">
      <c r="A170" s="14"/>
      <c r="B170" s="245"/>
      <c r="C170" s="246"/>
      <c r="D170" s="236" t="s">
        <v>137</v>
      </c>
      <c r="E170" s="247" t="s">
        <v>1</v>
      </c>
      <c r="F170" s="248" t="s">
        <v>84</v>
      </c>
      <c r="G170" s="246"/>
      <c r="H170" s="249">
        <v>1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137</v>
      </c>
      <c r="AU170" s="255" t="s">
        <v>86</v>
      </c>
      <c r="AV170" s="14" t="s">
        <v>86</v>
      </c>
      <c r="AW170" s="14" t="s">
        <v>32</v>
      </c>
      <c r="AX170" s="14" t="s">
        <v>84</v>
      </c>
      <c r="AY170" s="255" t="s">
        <v>128</v>
      </c>
    </row>
    <row r="171" s="2" customFormat="1" ht="37.8" customHeight="1">
      <c r="A171" s="39"/>
      <c r="B171" s="40"/>
      <c r="C171" s="220" t="s">
        <v>360</v>
      </c>
      <c r="D171" s="220" t="s">
        <v>131</v>
      </c>
      <c r="E171" s="221" t="s">
        <v>1048</v>
      </c>
      <c r="F171" s="222" t="s">
        <v>1049</v>
      </c>
      <c r="G171" s="223" t="s">
        <v>349</v>
      </c>
      <c r="H171" s="224">
        <v>6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41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151</v>
      </c>
      <c r="AT171" s="232" t="s">
        <v>131</v>
      </c>
      <c r="AU171" s="232" t="s">
        <v>86</v>
      </c>
      <c r="AY171" s="18" t="s">
        <v>128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84</v>
      </c>
      <c r="BK171" s="233">
        <f>ROUND(I171*H171,2)</f>
        <v>0</v>
      </c>
      <c r="BL171" s="18" t="s">
        <v>151</v>
      </c>
      <c r="BM171" s="232" t="s">
        <v>1050</v>
      </c>
    </row>
    <row r="172" s="14" customFormat="1">
      <c r="A172" s="14"/>
      <c r="B172" s="245"/>
      <c r="C172" s="246"/>
      <c r="D172" s="236" t="s">
        <v>137</v>
      </c>
      <c r="E172" s="247" t="s">
        <v>1</v>
      </c>
      <c r="F172" s="248" t="s">
        <v>1026</v>
      </c>
      <c r="G172" s="246"/>
      <c r="H172" s="249">
        <v>6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137</v>
      </c>
      <c r="AU172" s="255" t="s">
        <v>86</v>
      </c>
      <c r="AV172" s="14" t="s">
        <v>86</v>
      </c>
      <c r="AW172" s="14" t="s">
        <v>32</v>
      </c>
      <c r="AX172" s="14" t="s">
        <v>84</v>
      </c>
      <c r="AY172" s="255" t="s">
        <v>128</v>
      </c>
    </row>
    <row r="173" s="2" customFormat="1" ht="37.8" customHeight="1">
      <c r="A173" s="39"/>
      <c r="B173" s="40"/>
      <c r="C173" s="220" t="s">
        <v>365</v>
      </c>
      <c r="D173" s="220" t="s">
        <v>131</v>
      </c>
      <c r="E173" s="221" t="s">
        <v>1051</v>
      </c>
      <c r="F173" s="222" t="s">
        <v>1052</v>
      </c>
      <c r="G173" s="223" t="s">
        <v>349</v>
      </c>
      <c r="H173" s="224">
        <v>5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41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151</v>
      </c>
      <c r="AT173" s="232" t="s">
        <v>131</v>
      </c>
      <c r="AU173" s="232" t="s">
        <v>86</v>
      </c>
      <c r="AY173" s="18" t="s">
        <v>128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84</v>
      </c>
      <c r="BK173" s="233">
        <f>ROUND(I173*H173,2)</f>
        <v>0</v>
      </c>
      <c r="BL173" s="18" t="s">
        <v>151</v>
      </c>
      <c r="BM173" s="232" t="s">
        <v>1053</v>
      </c>
    </row>
    <row r="174" s="14" customFormat="1">
      <c r="A174" s="14"/>
      <c r="B174" s="245"/>
      <c r="C174" s="246"/>
      <c r="D174" s="236" t="s">
        <v>137</v>
      </c>
      <c r="E174" s="247" t="s">
        <v>1</v>
      </c>
      <c r="F174" s="248" t="s">
        <v>1022</v>
      </c>
      <c r="G174" s="246"/>
      <c r="H174" s="249">
        <v>5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137</v>
      </c>
      <c r="AU174" s="255" t="s">
        <v>86</v>
      </c>
      <c r="AV174" s="14" t="s">
        <v>86</v>
      </c>
      <c r="AW174" s="14" t="s">
        <v>32</v>
      </c>
      <c r="AX174" s="14" t="s">
        <v>84</v>
      </c>
      <c r="AY174" s="255" t="s">
        <v>128</v>
      </c>
    </row>
    <row r="175" s="2" customFormat="1" ht="37.8" customHeight="1">
      <c r="A175" s="39"/>
      <c r="B175" s="40"/>
      <c r="C175" s="220" t="s">
        <v>371</v>
      </c>
      <c r="D175" s="220" t="s">
        <v>131</v>
      </c>
      <c r="E175" s="221" t="s">
        <v>1054</v>
      </c>
      <c r="F175" s="222" t="s">
        <v>1055</v>
      </c>
      <c r="G175" s="223" t="s">
        <v>349</v>
      </c>
      <c r="H175" s="224">
        <v>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41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151</v>
      </c>
      <c r="AT175" s="232" t="s">
        <v>131</v>
      </c>
      <c r="AU175" s="232" t="s">
        <v>86</v>
      </c>
      <c r="AY175" s="18" t="s">
        <v>128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84</v>
      </c>
      <c r="BK175" s="233">
        <f>ROUND(I175*H175,2)</f>
        <v>0</v>
      </c>
      <c r="BL175" s="18" t="s">
        <v>151</v>
      </c>
      <c r="BM175" s="232" t="s">
        <v>1056</v>
      </c>
    </row>
    <row r="176" s="14" customFormat="1">
      <c r="A176" s="14"/>
      <c r="B176" s="245"/>
      <c r="C176" s="246"/>
      <c r="D176" s="236" t="s">
        <v>137</v>
      </c>
      <c r="E176" s="247" t="s">
        <v>1</v>
      </c>
      <c r="F176" s="248" t="s">
        <v>84</v>
      </c>
      <c r="G176" s="246"/>
      <c r="H176" s="249">
        <v>1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137</v>
      </c>
      <c r="AU176" s="255" t="s">
        <v>86</v>
      </c>
      <c r="AV176" s="14" t="s">
        <v>86</v>
      </c>
      <c r="AW176" s="14" t="s">
        <v>32</v>
      </c>
      <c r="AX176" s="14" t="s">
        <v>84</v>
      </c>
      <c r="AY176" s="255" t="s">
        <v>128</v>
      </c>
    </row>
    <row r="177" s="2" customFormat="1" ht="62.7" customHeight="1">
      <c r="A177" s="39"/>
      <c r="B177" s="40"/>
      <c r="C177" s="220" t="s">
        <v>375</v>
      </c>
      <c r="D177" s="220" t="s">
        <v>131</v>
      </c>
      <c r="E177" s="221" t="s">
        <v>1057</v>
      </c>
      <c r="F177" s="222" t="s">
        <v>1058</v>
      </c>
      <c r="G177" s="223" t="s">
        <v>349</v>
      </c>
      <c r="H177" s="224">
        <v>10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41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151</v>
      </c>
      <c r="AT177" s="232" t="s">
        <v>131</v>
      </c>
      <c r="AU177" s="232" t="s">
        <v>86</v>
      </c>
      <c r="AY177" s="18" t="s">
        <v>128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84</v>
      </c>
      <c r="BK177" s="233">
        <f>ROUND(I177*H177,2)</f>
        <v>0</v>
      </c>
      <c r="BL177" s="18" t="s">
        <v>151</v>
      </c>
      <c r="BM177" s="232" t="s">
        <v>1059</v>
      </c>
    </row>
    <row r="178" s="14" customFormat="1">
      <c r="A178" s="14"/>
      <c r="B178" s="245"/>
      <c r="C178" s="246"/>
      <c r="D178" s="236" t="s">
        <v>137</v>
      </c>
      <c r="E178" s="247" t="s">
        <v>1</v>
      </c>
      <c r="F178" s="248" t="s">
        <v>1060</v>
      </c>
      <c r="G178" s="246"/>
      <c r="H178" s="249">
        <v>10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137</v>
      </c>
      <c r="AU178" s="255" t="s">
        <v>86</v>
      </c>
      <c r="AV178" s="14" t="s">
        <v>86</v>
      </c>
      <c r="AW178" s="14" t="s">
        <v>32</v>
      </c>
      <c r="AX178" s="14" t="s">
        <v>84</v>
      </c>
      <c r="AY178" s="255" t="s">
        <v>128</v>
      </c>
    </row>
    <row r="179" s="2" customFormat="1" ht="62.7" customHeight="1">
      <c r="A179" s="39"/>
      <c r="B179" s="40"/>
      <c r="C179" s="220" t="s">
        <v>379</v>
      </c>
      <c r="D179" s="220" t="s">
        <v>131</v>
      </c>
      <c r="E179" s="221" t="s">
        <v>1061</v>
      </c>
      <c r="F179" s="222" t="s">
        <v>1062</v>
      </c>
      <c r="G179" s="223" t="s">
        <v>349</v>
      </c>
      <c r="H179" s="224">
        <v>12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41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151</v>
      </c>
      <c r="AT179" s="232" t="s">
        <v>131</v>
      </c>
      <c r="AU179" s="232" t="s">
        <v>86</v>
      </c>
      <c r="AY179" s="18" t="s">
        <v>128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84</v>
      </c>
      <c r="BK179" s="233">
        <f>ROUND(I179*H179,2)</f>
        <v>0</v>
      </c>
      <c r="BL179" s="18" t="s">
        <v>151</v>
      </c>
      <c r="BM179" s="232" t="s">
        <v>1063</v>
      </c>
    </row>
    <row r="180" s="14" customFormat="1">
      <c r="A180" s="14"/>
      <c r="B180" s="245"/>
      <c r="C180" s="246"/>
      <c r="D180" s="236" t="s">
        <v>137</v>
      </c>
      <c r="E180" s="247" t="s">
        <v>1</v>
      </c>
      <c r="F180" s="248" t="s">
        <v>1064</v>
      </c>
      <c r="G180" s="246"/>
      <c r="H180" s="249">
        <v>12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137</v>
      </c>
      <c r="AU180" s="255" t="s">
        <v>86</v>
      </c>
      <c r="AV180" s="14" t="s">
        <v>86</v>
      </c>
      <c r="AW180" s="14" t="s">
        <v>32</v>
      </c>
      <c r="AX180" s="14" t="s">
        <v>84</v>
      </c>
      <c r="AY180" s="255" t="s">
        <v>128</v>
      </c>
    </row>
    <row r="181" s="2" customFormat="1" ht="62.7" customHeight="1">
      <c r="A181" s="39"/>
      <c r="B181" s="40"/>
      <c r="C181" s="220" t="s">
        <v>385</v>
      </c>
      <c r="D181" s="220" t="s">
        <v>131</v>
      </c>
      <c r="E181" s="221" t="s">
        <v>1065</v>
      </c>
      <c r="F181" s="222" t="s">
        <v>1066</v>
      </c>
      <c r="G181" s="223" t="s">
        <v>349</v>
      </c>
      <c r="H181" s="224">
        <v>2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41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151</v>
      </c>
      <c r="AT181" s="232" t="s">
        <v>131</v>
      </c>
      <c r="AU181" s="232" t="s">
        <v>86</v>
      </c>
      <c r="AY181" s="18" t="s">
        <v>128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84</v>
      </c>
      <c r="BK181" s="233">
        <f>ROUND(I181*H181,2)</f>
        <v>0</v>
      </c>
      <c r="BL181" s="18" t="s">
        <v>151</v>
      </c>
      <c r="BM181" s="232" t="s">
        <v>1067</v>
      </c>
    </row>
    <row r="182" s="14" customFormat="1">
      <c r="A182" s="14"/>
      <c r="B182" s="245"/>
      <c r="C182" s="246"/>
      <c r="D182" s="236" t="s">
        <v>137</v>
      </c>
      <c r="E182" s="247" t="s">
        <v>1</v>
      </c>
      <c r="F182" s="248" t="s">
        <v>1068</v>
      </c>
      <c r="G182" s="246"/>
      <c r="H182" s="249">
        <v>2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137</v>
      </c>
      <c r="AU182" s="255" t="s">
        <v>86</v>
      </c>
      <c r="AV182" s="14" t="s">
        <v>86</v>
      </c>
      <c r="AW182" s="14" t="s">
        <v>32</v>
      </c>
      <c r="AX182" s="14" t="s">
        <v>84</v>
      </c>
      <c r="AY182" s="255" t="s">
        <v>128</v>
      </c>
    </row>
    <row r="183" s="2" customFormat="1" ht="62.7" customHeight="1">
      <c r="A183" s="39"/>
      <c r="B183" s="40"/>
      <c r="C183" s="220" t="s">
        <v>390</v>
      </c>
      <c r="D183" s="220" t="s">
        <v>131</v>
      </c>
      <c r="E183" s="221" t="s">
        <v>1069</v>
      </c>
      <c r="F183" s="222" t="s">
        <v>1070</v>
      </c>
      <c r="G183" s="223" t="s">
        <v>349</v>
      </c>
      <c r="H183" s="224">
        <v>10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41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151</v>
      </c>
      <c r="AT183" s="232" t="s">
        <v>131</v>
      </c>
      <c r="AU183" s="232" t="s">
        <v>86</v>
      </c>
      <c r="AY183" s="18" t="s">
        <v>128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84</v>
      </c>
      <c r="BK183" s="233">
        <f>ROUND(I183*H183,2)</f>
        <v>0</v>
      </c>
      <c r="BL183" s="18" t="s">
        <v>151</v>
      </c>
      <c r="BM183" s="232" t="s">
        <v>1071</v>
      </c>
    </row>
    <row r="184" s="14" customFormat="1">
      <c r="A184" s="14"/>
      <c r="B184" s="245"/>
      <c r="C184" s="246"/>
      <c r="D184" s="236" t="s">
        <v>137</v>
      </c>
      <c r="E184" s="247" t="s">
        <v>1</v>
      </c>
      <c r="F184" s="248" t="s">
        <v>1060</v>
      </c>
      <c r="G184" s="246"/>
      <c r="H184" s="249">
        <v>10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137</v>
      </c>
      <c r="AU184" s="255" t="s">
        <v>86</v>
      </c>
      <c r="AV184" s="14" t="s">
        <v>86</v>
      </c>
      <c r="AW184" s="14" t="s">
        <v>32</v>
      </c>
      <c r="AX184" s="14" t="s">
        <v>84</v>
      </c>
      <c r="AY184" s="255" t="s">
        <v>128</v>
      </c>
    </row>
    <row r="185" s="2" customFormat="1" ht="62.7" customHeight="1">
      <c r="A185" s="39"/>
      <c r="B185" s="40"/>
      <c r="C185" s="220" t="s">
        <v>394</v>
      </c>
      <c r="D185" s="220" t="s">
        <v>131</v>
      </c>
      <c r="E185" s="221" t="s">
        <v>1072</v>
      </c>
      <c r="F185" s="222" t="s">
        <v>1073</v>
      </c>
      <c r="G185" s="223" t="s">
        <v>349</v>
      </c>
      <c r="H185" s="224">
        <v>12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41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151</v>
      </c>
      <c r="AT185" s="232" t="s">
        <v>131</v>
      </c>
      <c r="AU185" s="232" t="s">
        <v>86</v>
      </c>
      <c r="AY185" s="18" t="s">
        <v>128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84</v>
      </c>
      <c r="BK185" s="233">
        <f>ROUND(I185*H185,2)</f>
        <v>0</v>
      </c>
      <c r="BL185" s="18" t="s">
        <v>151</v>
      </c>
      <c r="BM185" s="232" t="s">
        <v>1074</v>
      </c>
    </row>
    <row r="186" s="14" customFormat="1">
      <c r="A186" s="14"/>
      <c r="B186" s="245"/>
      <c r="C186" s="246"/>
      <c r="D186" s="236" t="s">
        <v>137</v>
      </c>
      <c r="E186" s="247" t="s">
        <v>1</v>
      </c>
      <c r="F186" s="248" t="s">
        <v>1064</v>
      </c>
      <c r="G186" s="246"/>
      <c r="H186" s="249">
        <v>12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137</v>
      </c>
      <c r="AU186" s="255" t="s">
        <v>86</v>
      </c>
      <c r="AV186" s="14" t="s">
        <v>86</v>
      </c>
      <c r="AW186" s="14" t="s">
        <v>32</v>
      </c>
      <c r="AX186" s="14" t="s">
        <v>84</v>
      </c>
      <c r="AY186" s="255" t="s">
        <v>128</v>
      </c>
    </row>
    <row r="187" s="2" customFormat="1" ht="62.7" customHeight="1">
      <c r="A187" s="39"/>
      <c r="B187" s="40"/>
      <c r="C187" s="220" t="s">
        <v>400</v>
      </c>
      <c r="D187" s="220" t="s">
        <v>131</v>
      </c>
      <c r="E187" s="221" t="s">
        <v>1075</v>
      </c>
      <c r="F187" s="222" t="s">
        <v>1076</v>
      </c>
      <c r="G187" s="223" t="s">
        <v>349</v>
      </c>
      <c r="H187" s="224">
        <v>2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41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151</v>
      </c>
      <c r="AT187" s="232" t="s">
        <v>131</v>
      </c>
      <c r="AU187" s="232" t="s">
        <v>86</v>
      </c>
      <c r="AY187" s="18" t="s">
        <v>128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84</v>
      </c>
      <c r="BK187" s="233">
        <f>ROUND(I187*H187,2)</f>
        <v>0</v>
      </c>
      <c r="BL187" s="18" t="s">
        <v>151</v>
      </c>
      <c r="BM187" s="232" t="s">
        <v>1077</v>
      </c>
    </row>
    <row r="188" s="14" customFormat="1">
      <c r="A188" s="14"/>
      <c r="B188" s="245"/>
      <c r="C188" s="246"/>
      <c r="D188" s="236" t="s">
        <v>137</v>
      </c>
      <c r="E188" s="247" t="s">
        <v>1</v>
      </c>
      <c r="F188" s="248" t="s">
        <v>1068</v>
      </c>
      <c r="G188" s="246"/>
      <c r="H188" s="249">
        <v>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137</v>
      </c>
      <c r="AU188" s="255" t="s">
        <v>86</v>
      </c>
      <c r="AV188" s="14" t="s">
        <v>86</v>
      </c>
      <c r="AW188" s="14" t="s">
        <v>32</v>
      </c>
      <c r="AX188" s="14" t="s">
        <v>84</v>
      </c>
      <c r="AY188" s="255" t="s">
        <v>128</v>
      </c>
    </row>
    <row r="189" s="2" customFormat="1" ht="55.5" customHeight="1">
      <c r="A189" s="39"/>
      <c r="B189" s="40"/>
      <c r="C189" s="220" t="s">
        <v>410</v>
      </c>
      <c r="D189" s="220" t="s">
        <v>131</v>
      </c>
      <c r="E189" s="221" t="s">
        <v>1078</v>
      </c>
      <c r="F189" s="222" t="s">
        <v>1079</v>
      </c>
      <c r="G189" s="223" t="s">
        <v>349</v>
      </c>
      <c r="H189" s="224">
        <v>10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41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151</v>
      </c>
      <c r="AT189" s="232" t="s">
        <v>131</v>
      </c>
      <c r="AU189" s="232" t="s">
        <v>86</v>
      </c>
      <c r="AY189" s="18" t="s">
        <v>128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151</v>
      </c>
      <c r="BM189" s="232" t="s">
        <v>1080</v>
      </c>
    </row>
    <row r="190" s="14" customFormat="1">
      <c r="A190" s="14"/>
      <c r="B190" s="245"/>
      <c r="C190" s="246"/>
      <c r="D190" s="236" t="s">
        <v>137</v>
      </c>
      <c r="E190" s="247" t="s">
        <v>1</v>
      </c>
      <c r="F190" s="248" t="s">
        <v>1060</v>
      </c>
      <c r="G190" s="246"/>
      <c r="H190" s="249">
        <v>10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137</v>
      </c>
      <c r="AU190" s="255" t="s">
        <v>86</v>
      </c>
      <c r="AV190" s="14" t="s">
        <v>86</v>
      </c>
      <c r="AW190" s="14" t="s">
        <v>32</v>
      </c>
      <c r="AX190" s="14" t="s">
        <v>84</v>
      </c>
      <c r="AY190" s="255" t="s">
        <v>128</v>
      </c>
    </row>
    <row r="191" s="2" customFormat="1" ht="55.5" customHeight="1">
      <c r="A191" s="39"/>
      <c r="B191" s="40"/>
      <c r="C191" s="220" t="s">
        <v>416</v>
      </c>
      <c r="D191" s="220" t="s">
        <v>131</v>
      </c>
      <c r="E191" s="221" t="s">
        <v>1081</v>
      </c>
      <c r="F191" s="222" t="s">
        <v>1082</v>
      </c>
      <c r="G191" s="223" t="s">
        <v>349</v>
      </c>
      <c r="H191" s="224">
        <v>12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41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151</v>
      </c>
      <c r="AT191" s="232" t="s">
        <v>131</v>
      </c>
      <c r="AU191" s="232" t="s">
        <v>86</v>
      </c>
      <c r="AY191" s="18" t="s">
        <v>128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84</v>
      </c>
      <c r="BK191" s="233">
        <f>ROUND(I191*H191,2)</f>
        <v>0</v>
      </c>
      <c r="BL191" s="18" t="s">
        <v>151</v>
      </c>
      <c r="BM191" s="232" t="s">
        <v>1083</v>
      </c>
    </row>
    <row r="192" s="14" customFormat="1">
      <c r="A192" s="14"/>
      <c r="B192" s="245"/>
      <c r="C192" s="246"/>
      <c r="D192" s="236" t="s">
        <v>137</v>
      </c>
      <c r="E192" s="247" t="s">
        <v>1</v>
      </c>
      <c r="F192" s="248" t="s">
        <v>1064</v>
      </c>
      <c r="G192" s="246"/>
      <c r="H192" s="249">
        <v>12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137</v>
      </c>
      <c r="AU192" s="255" t="s">
        <v>86</v>
      </c>
      <c r="AV192" s="14" t="s">
        <v>86</v>
      </c>
      <c r="AW192" s="14" t="s">
        <v>32</v>
      </c>
      <c r="AX192" s="14" t="s">
        <v>84</v>
      </c>
      <c r="AY192" s="255" t="s">
        <v>128</v>
      </c>
    </row>
    <row r="193" s="2" customFormat="1" ht="55.5" customHeight="1">
      <c r="A193" s="39"/>
      <c r="B193" s="40"/>
      <c r="C193" s="220" t="s">
        <v>422</v>
      </c>
      <c r="D193" s="220" t="s">
        <v>131</v>
      </c>
      <c r="E193" s="221" t="s">
        <v>1084</v>
      </c>
      <c r="F193" s="222" t="s">
        <v>1085</v>
      </c>
      <c r="G193" s="223" t="s">
        <v>349</v>
      </c>
      <c r="H193" s="224">
        <v>2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41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151</v>
      </c>
      <c r="AT193" s="232" t="s">
        <v>131</v>
      </c>
      <c r="AU193" s="232" t="s">
        <v>86</v>
      </c>
      <c r="AY193" s="18" t="s">
        <v>128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84</v>
      </c>
      <c r="BK193" s="233">
        <f>ROUND(I193*H193,2)</f>
        <v>0</v>
      </c>
      <c r="BL193" s="18" t="s">
        <v>151</v>
      </c>
      <c r="BM193" s="232" t="s">
        <v>1086</v>
      </c>
    </row>
    <row r="194" s="14" customFormat="1">
      <c r="A194" s="14"/>
      <c r="B194" s="245"/>
      <c r="C194" s="246"/>
      <c r="D194" s="236" t="s">
        <v>137</v>
      </c>
      <c r="E194" s="247" t="s">
        <v>1</v>
      </c>
      <c r="F194" s="248" t="s">
        <v>1068</v>
      </c>
      <c r="G194" s="246"/>
      <c r="H194" s="249">
        <v>2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137</v>
      </c>
      <c r="AU194" s="255" t="s">
        <v>86</v>
      </c>
      <c r="AV194" s="14" t="s">
        <v>86</v>
      </c>
      <c r="AW194" s="14" t="s">
        <v>32</v>
      </c>
      <c r="AX194" s="14" t="s">
        <v>84</v>
      </c>
      <c r="AY194" s="255" t="s">
        <v>128</v>
      </c>
    </row>
    <row r="195" s="2" customFormat="1" ht="24.15" customHeight="1">
      <c r="A195" s="39"/>
      <c r="B195" s="40"/>
      <c r="C195" s="220" t="s">
        <v>430</v>
      </c>
      <c r="D195" s="220" t="s">
        <v>131</v>
      </c>
      <c r="E195" s="221" t="s">
        <v>1087</v>
      </c>
      <c r="F195" s="222" t="s">
        <v>1088</v>
      </c>
      <c r="G195" s="223" t="s">
        <v>349</v>
      </c>
      <c r="H195" s="224">
        <v>5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41</v>
      </c>
      <c r="O195" s="92"/>
      <c r="P195" s="230">
        <f>O195*H195</f>
        <v>0</v>
      </c>
      <c r="Q195" s="230">
        <v>9.0000000000000006E-05</v>
      </c>
      <c r="R195" s="230">
        <f>Q195*H195</f>
        <v>0.00045000000000000004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151</v>
      </c>
      <c r="AT195" s="232" t="s">
        <v>131</v>
      </c>
      <c r="AU195" s="232" t="s">
        <v>86</v>
      </c>
      <c r="AY195" s="18" t="s">
        <v>128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84</v>
      </c>
      <c r="BK195" s="233">
        <f>ROUND(I195*H195,2)</f>
        <v>0</v>
      </c>
      <c r="BL195" s="18" t="s">
        <v>151</v>
      </c>
      <c r="BM195" s="232" t="s">
        <v>1089</v>
      </c>
    </row>
    <row r="196" s="14" customFormat="1">
      <c r="A196" s="14"/>
      <c r="B196" s="245"/>
      <c r="C196" s="246"/>
      <c r="D196" s="236" t="s">
        <v>137</v>
      </c>
      <c r="E196" s="247" t="s">
        <v>1</v>
      </c>
      <c r="F196" s="248" t="s">
        <v>1022</v>
      </c>
      <c r="G196" s="246"/>
      <c r="H196" s="249">
        <v>5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137</v>
      </c>
      <c r="AU196" s="255" t="s">
        <v>86</v>
      </c>
      <c r="AV196" s="14" t="s">
        <v>86</v>
      </c>
      <c r="AW196" s="14" t="s">
        <v>32</v>
      </c>
      <c r="AX196" s="14" t="s">
        <v>84</v>
      </c>
      <c r="AY196" s="255" t="s">
        <v>128</v>
      </c>
    </row>
    <row r="197" s="2" customFormat="1" ht="24.15" customHeight="1">
      <c r="A197" s="39"/>
      <c r="B197" s="40"/>
      <c r="C197" s="220" t="s">
        <v>433</v>
      </c>
      <c r="D197" s="220" t="s">
        <v>131</v>
      </c>
      <c r="E197" s="221" t="s">
        <v>1090</v>
      </c>
      <c r="F197" s="222" t="s">
        <v>1091</v>
      </c>
      <c r="G197" s="223" t="s">
        <v>349</v>
      </c>
      <c r="H197" s="224">
        <v>6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41</v>
      </c>
      <c r="O197" s="92"/>
      <c r="P197" s="230">
        <f>O197*H197</f>
        <v>0</v>
      </c>
      <c r="Q197" s="230">
        <v>0.00018000000000000001</v>
      </c>
      <c r="R197" s="230">
        <f>Q197*H197</f>
        <v>0.00108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151</v>
      </c>
      <c r="AT197" s="232" t="s">
        <v>131</v>
      </c>
      <c r="AU197" s="232" t="s">
        <v>86</v>
      </c>
      <c r="AY197" s="18" t="s">
        <v>128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84</v>
      </c>
      <c r="BK197" s="233">
        <f>ROUND(I197*H197,2)</f>
        <v>0</v>
      </c>
      <c r="BL197" s="18" t="s">
        <v>151</v>
      </c>
      <c r="BM197" s="232" t="s">
        <v>1092</v>
      </c>
    </row>
    <row r="198" s="14" customFormat="1">
      <c r="A198" s="14"/>
      <c r="B198" s="245"/>
      <c r="C198" s="246"/>
      <c r="D198" s="236" t="s">
        <v>137</v>
      </c>
      <c r="E198" s="247" t="s">
        <v>1</v>
      </c>
      <c r="F198" s="248" t="s">
        <v>1026</v>
      </c>
      <c r="G198" s="246"/>
      <c r="H198" s="249">
        <v>6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137</v>
      </c>
      <c r="AU198" s="255" t="s">
        <v>86</v>
      </c>
      <c r="AV198" s="14" t="s">
        <v>86</v>
      </c>
      <c r="AW198" s="14" t="s">
        <v>32</v>
      </c>
      <c r="AX198" s="14" t="s">
        <v>84</v>
      </c>
      <c r="AY198" s="255" t="s">
        <v>128</v>
      </c>
    </row>
    <row r="199" s="2" customFormat="1" ht="24.15" customHeight="1">
      <c r="A199" s="39"/>
      <c r="B199" s="40"/>
      <c r="C199" s="220" t="s">
        <v>440</v>
      </c>
      <c r="D199" s="220" t="s">
        <v>131</v>
      </c>
      <c r="E199" s="221" t="s">
        <v>1093</v>
      </c>
      <c r="F199" s="222" t="s">
        <v>1094</v>
      </c>
      <c r="G199" s="223" t="s">
        <v>349</v>
      </c>
      <c r="H199" s="224">
        <v>1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41</v>
      </c>
      <c r="O199" s="92"/>
      <c r="P199" s="230">
        <f>O199*H199</f>
        <v>0</v>
      </c>
      <c r="Q199" s="230">
        <v>0.00036000000000000002</v>
      </c>
      <c r="R199" s="230">
        <f>Q199*H199</f>
        <v>0.00036000000000000002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151</v>
      </c>
      <c r="AT199" s="232" t="s">
        <v>131</v>
      </c>
      <c r="AU199" s="232" t="s">
        <v>86</v>
      </c>
      <c r="AY199" s="18" t="s">
        <v>128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84</v>
      </c>
      <c r="BK199" s="233">
        <f>ROUND(I199*H199,2)</f>
        <v>0</v>
      </c>
      <c r="BL199" s="18" t="s">
        <v>151</v>
      </c>
      <c r="BM199" s="232" t="s">
        <v>1095</v>
      </c>
    </row>
    <row r="200" s="14" customFormat="1">
      <c r="A200" s="14"/>
      <c r="B200" s="245"/>
      <c r="C200" s="246"/>
      <c r="D200" s="236" t="s">
        <v>137</v>
      </c>
      <c r="E200" s="247" t="s">
        <v>1</v>
      </c>
      <c r="F200" s="248" t="s">
        <v>84</v>
      </c>
      <c r="G200" s="246"/>
      <c r="H200" s="249">
        <v>1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137</v>
      </c>
      <c r="AU200" s="255" t="s">
        <v>86</v>
      </c>
      <c r="AV200" s="14" t="s">
        <v>86</v>
      </c>
      <c r="AW200" s="14" t="s">
        <v>32</v>
      </c>
      <c r="AX200" s="14" t="s">
        <v>84</v>
      </c>
      <c r="AY200" s="255" t="s">
        <v>128</v>
      </c>
    </row>
    <row r="201" s="12" customFormat="1" ht="22.8" customHeight="1">
      <c r="A201" s="12"/>
      <c r="B201" s="204"/>
      <c r="C201" s="205"/>
      <c r="D201" s="206" t="s">
        <v>75</v>
      </c>
      <c r="E201" s="218" t="s">
        <v>331</v>
      </c>
      <c r="F201" s="218" t="s">
        <v>1096</v>
      </c>
      <c r="G201" s="205"/>
      <c r="H201" s="205"/>
      <c r="I201" s="208"/>
      <c r="J201" s="219">
        <f>BK201</f>
        <v>0</v>
      </c>
      <c r="K201" s="205"/>
      <c r="L201" s="210"/>
      <c r="M201" s="211"/>
      <c r="N201" s="212"/>
      <c r="O201" s="212"/>
      <c r="P201" s="213">
        <f>SUM(P202:P220)</f>
        <v>0</v>
      </c>
      <c r="Q201" s="212"/>
      <c r="R201" s="213">
        <f>SUM(R202:R220)</f>
        <v>132.17744999999999</v>
      </c>
      <c r="S201" s="212"/>
      <c r="T201" s="214">
        <f>SUM(T202:T220)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5" t="s">
        <v>84</v>
      </c>
      <c r="AT201" s="216" t="s">
        <v>75</v>
      </c>
      <c r="AU201" s="216" t="s">
        <v>84</v>
      </c>
      <c r="AY201" s="215" t="s">
        <v>128</v>
      </c>
      <c r="BK201" s="217">
        <f>SUM(BK202:BK220)</f>
        <v>0</v>
      </c>
    </row>
    <row r="202" s="2" customFormat="1" ht="55.5" customHeight="1">
      <c r="A202" s="39"/>
      <c r="B202" s="40"/>
      <c r="C202" s="220" t="s">
        <v>445</v>
      </c>
      <c r="D202" s="220" t="s">
        <v>131</v>
      </c>
      <c r="E202" s="221" t="s">
        <v>1097</v>
      </c>
      <c r="F202" s="222" t="s">
        <v>1098</v>
      </c>
      <c r="G202" s="223" t="s">
        <v>297</v>
      </c>
      <c r="H202" s="224">
        <v>4550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41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151</v>
      </c>
      <c r="AT202" s="232" t="s">
        <v>131</v>
      </c>
      <c r="AU202" s="232" t="s">
        <v>86</v>
      </c>
      <c r="AY202" s="18" t="s">
        <v>128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84</v>
      </c>
      <c r="BK202" s="233">
        <f>ROUND(I202*H202,2)</f>
        <v>0</v>
      </c>
      <c r="BL202" s="18" t="s">
        <v>151</v>
      </c>
      <c r="BM202" s="232" t="s">
        <v>1099</v>
      </c>
    </row>
    <row r="203" s="14" customFormat="1">
      <c r="A203" s="14"/>
      <c r="B203" s="245"/>
      <c r="C203" s="246"/>
      <c r="D203" s="236" t="s">
        <v>137</v>
      </c>
      <c r="E203" s="247" t="s">
        <v>1</v>
      </c>
      <c r="F203" s="248" t="s">
        <v>1100</v>
      </c>
      <c r="G203" s="246"/>
      <c r="H203" s="249">
        <v>4550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137</v>
      </c>
      <c r="AU203" s="255" t="s">
        <v>86</v>
      </c>
      <c r="AV203" s="14" t="s">
        <v>86</v>
      </c>
      <c r="AW203" s="14" t="s">
        <v>32</v>
      </c>
      <c r="AX203" s="14" t="s">
        <v>84</v>
      </c>
      <c r="AY203" s="255" t="s">
        <v>128</v>
      </c>
    </row>
    <row r="204" s="2" customFormat="1" ht="37.8" customHeight="1">
      <c r="A204" s="39"/>
      <c r="B204" s="40"/>
      <c r="C204" s="220" t="s">
        <v>450</v>
      </c>
      <c r="D204" s="220" t="s">
        <v>131</v>
      </c>
      <c r="E204" s="221" t="s">
        <v>1101</v>
      </c>
      <c r="F204" s="222" t="s">
        <v>1102</v>
      </c>
      <c r="G204" s="223" t="s">
        <v>297</v>
      </c>
      <c r="H204" s="224">
        <v>4550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41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151</v>
      </c>
      <c r="AT204" s="232" t="s">
        <v>131</v>
      </c>
      <c r="AU204" s="232" t="s">
        <v>86</v>
      </c>
      <c r="AY204" s="18" t="s">
        <v>128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84</v>
      </c>
      <c r="BK204" s="233">
        <f>ROUND(I204*H204,2)</f>
        <v>0</v>
      </c>
      <c r="BL204" s="18" t="s">
        <v>151</v>
      </c>
      <c r="BM204" s="232" t="s">
        <v>1103</v>
      </c>
    </row>
    <row r="205" s="13" customFormat="1">
      <c r="A205" s="13"/>
      <c r="B205" s="234"/>
      <c r="C205" s="235"/>
      <c r="D205" s="236" t="s">
        <v>137</v>
      </c>
      <c r="E205" s="237" t="s">
        <v>1</v>
      </c>
      <c r="F205" s="238" t="s">
        <v>1104</v>
      </c>
      <c r="G205" s="235"/>
      <c r="H205" s="237" t="s">
        <v>1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137</v>
      </c>
      <c r="AU205" s="244" t="s">
        <v>86</v>
      </c>
      <c r="AV205" s="13" t="s">
        <v>84</v>
      </c>
      <c r="AW205" s="13" t="s">
        <v>32</v>
      </c>
      <c r="AX205" s="13" t="s">
        <v>76</v>
      </c>
      <c r="AY205" s="244" t="s">
        <v>128</v>
      </c>
    </row>
    <row r="206" s="14" customFormat="1">
      <c r="A206" s="14"/>
      <c r="B206" s="245"/>
      <c r="C206" s="246"/>
      <c r="D206" s="236" t="s">
        <v>137</v>
      </c>
      <c r="E206" s="247" t="s">
        <v>1</v>
      </c>
      <c r="F206" s="248" t="s">
        <v>1100</v>
      </c>
      <c r="G206" s="246"/>
      <c r="H206" s="249">
        <v>4550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137</v>
      </c>
      <c r="AU206" s="255" t="s">
        <v>86</v>
      </c>
      <c r="AV206" s="14" t="s">
        <v>86</v>
      </c>
      <c r="AW206" s="14" t="s">
        <v>32</v>
      </c>
      <c r="AX206" s="14" t="s">
        <v>84</v>
      </c>
      <c r="AY206" s="255" t="s">
        <v>128</v>
      </c>
    </row>
    <row r="207" s="13" customFormat="1">
      <c r="A207" s="13"/>
      <c r="B207" s="234"/>
      <c r="C207" s="235"/>
      <c r="D207" s="236" t="s">
        <v>137</v>
      </c>
      <c r="E207" s="237" t="s">
        <v>1</v>
      </c>
      <c r="F207" s="238" t="s">
        <v>1105</v>
      </c>
      <c r="G207" s="235"/>
      <c r="H207" s="237" t="s">
        <v>1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137</v>
      </c>
      <c r="AU207" s="244" t="s">
        <v>86</v>
      </c>
      <c r="AV207" s="13" t="s">
        <v>84</v>
      </c>
      <c r="AW207" s="13" t="s">
        <v>32</v>
      </c>
      <c r="AX207" s="13" t="s">
        <v>76</v>
      </c>
      <c r="AY207" s="244" t="s">
        <v>128</v>
      </c>
    </row>
    <row r="208" s="13" customFormat="1">
      <c r="A208" s="13"/>
      <c r="B208" s="234"/>
      <c r="C208" s="235"/>
      <c r="D208" s="236" t="s">
        <v>137</v>
      </c>
      <c r="E208" s="237" t="s">
        <v>1</v>
      </c>
      <c r="F208" s="238" t="s">
        <v>1106</v>
      </c>
      <c r="G208" s="235"/>
      <c r="H208" s="237" t="s">
        <v>1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137</v>
      </c>
      <c r="AU208" s="244" t="s">
        <v>86</v>
      </c>
      <c r="AV208" s="13" t="s">
        <v>84</v>
      </c>
      <c r="AW208" s="13" t="s">
        <v>32</v>
      </c>
      <c r="AX208" s="13" t="s">
        <v>76</v>
      </c>
      <c r="AY208" s="244" t="s">
        <v>128</v>
      </c>
    </row>
    <row r="209" s="2" customFormat="1" ht="16.5" customHeight="1">
      <c r="A209" s="39"/>
      <c r="B209" s="40"/>
      <c r="C209" s="270" t="s">
        <v>454</v>
      </c>
      <c r="D209" s="270" t="s">
        <v>280</v>
      </c>
      <c r="E209" s="271" t="s">
        <v>1107</v>
      </c>
      <c r="F209" s="272" t="s">
        <v>1108</v>
      </c>
      <c r="G209" s="273" t="s">
        <v>266</v>
      </c>
      <c r="H209" s="274">
        <v>132</v>
      </c>
      <c r="I209" s="275"/>
      <c r="J209" s="276">
        <f>ROUND(I209*H209,2)</f>
        <v>0</v>
      </c>
      <c r="K209" s="277"/>
      <c r="L209" s="278"/>
      <c r="M209" s="279" t="s">
        <v>1</v>
      </c>
      <c r="N209" s="280" t="s">
        <v>41</v>
      </c>
      <c r="O209" s="92"/>
      <c r="P209" s="230">
        <f>O209*H209</f>
        <v>0</v>
      </c>
      <c r="Q209" s="230">
        <v>1</v>
      </c>
      <c r="R209" s="230">
        <f>Q209*H209</f>
        <v>132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177</v>
      </c>
      <c r="AT209" s="232" t="s">
        <v>280</v>
      </c>
      <c r="AU209" s="232" t="s">
        <v>86</v>
      </c>
      <c r="AY209" s="18" t="s">
        <v>128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84</v>
      </c>
      <c r="BK209" s="233">
        <f>ROUND(I209*H209,2)</f>
        <v>0</v>
      </c>
      <c r="BL209" s="18" t="s">
        <v>151</v>
      </c>
      <c r="BM209" s="232" t="s">
        <v>1109</v>
      </c>
    </row>
    <row r="210" s="13" customFormat="1">
      <c r="A210" s="13"/>
      <c r="B210" s="234"/>
      <c r="C210" s="235"/>
      <c r="D210" s="236" t="s">
        <v>137</v>
      </c>
      <c r="E210" s="237" t="s">
        <v>1</v>
      </c>
      <c r="F210" s="238" t="s">
        <v>1110</v>
      </c>
      <c r="G210" s="235"/>
      <c r="H210" s="237" t="s">
        <v>1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137</v>
      </c>
      <c r="AU210" s="244" t="s">
        <v>86</v>
      </c>
      <c r="AV210" s="13" t="s">
        <v>84</v>
      </c>
      <c r="AW210" s="13" t="s">
        <v>32</v>
      </c>
      <c r="AX210" s="13" t="s">
        <v>76</v>
      </c>
      <c r="AY210" s="244" t="s">
        <v>128</v>
      </c>
    </row>
    <row r="211" s="14" customFormat="1">
      <c r="A211" s="14"/>
      <c r="B211" s="245"/>
      <c r="C211" s="246"/>
      <c r="D211" s="236" t="s">
        <v>137</v>
      </c>
      <c r="E211" s="247" t="s">
        <v>1</v>
      </c>
      <c r="F211" s="248" t="s">
        <v>1111</v>
      </c>
      <c r="G211" s="246"/>
      <c r="H211" s="249">
        <v>120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137</v>
      </c>
      <c r="AU211" s="255" t="s">
        <v>86</v>
      </c>
      <c r="AV211" s="14" t="s">
        <v>86</v>
      </c>
      <c r="AW211" s="14" t="s">
        <v>32</v>
      </c>
      <c r="AX211" s="14" t="s">
        <v>84</v>
      </c>
      <c r="AY211" s="255" t="s">
        <v>128</v>
      </c>
    </row>
    <row r="212" s="14" customFormat="1">
      <c r="A212" s="14"/>
      <c r="B212" s="245"/>
      <c r="C212" s="246"/>
      <c r="D212" s="236" t="s">
        <v>137</v>
      </c>
      <c r="E212" s="246"/>
      <c r="F212" s="248" t="s">
        <v>1112</v>
      </c>
      <c r="G212" s="246"/>
      <c r="H212" s="249">
        <v>132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137</v>
      </c>
      <c r="AU212" s="255" t="s">
        <v>86</v>
      </c>
      <c r="AV212" s="14" t="s">
        <v>86</v>
      </c>
      <c r="AW212" s="14" t="s">
        <v>4</v>
      </c>
      <c r="AX212" s="14" t="s">
        <v>84</v>
      </c>
      <c r="AY212" s="255" t="s">
        <v>128</v>
      </c>
    </row>
    <row r="213" s="2" customFormat="1" ht="37.8" customHeight="1">
      <c r="A213" s="39"/>
      <c r="B213" s="40"/>
      <c r="C213" s="220" t="s">
        <v>459</v>
      </c>
      <c r="D213" s="220" t="s">
        <v>131</v>
      </c>
      <c r="E213" s="221" t="s">
        <v>1113</v>
      </c>
      <c r="F213" s="222" t="s">
        <v>1114</v>
      </c>
      <c r="G213" s="223" t="s">
        <v>297</v>
      </c>
      <c r="H213" s="224">
        <v>4550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41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151</v>
      </c>
      <c r="AT213" s="232" t="s">
        <v>131</v>
      </c>
      <c r="AU213" s="232" t="s">
        <v>86</v>
      </c>
      <c r="AY213" s="18" t="s">
        <v>128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84</v>
      </c>
      <c r="BK213" s="233">
        <f>ROUND(I213*H213,2)</f>
        <v>0</v>
      </c>
      <c r="BL213" s="18" t="s">
        <v>151</v>
      </c>
      <c r="BM213" s="232" t="s">
        <v>1115</v>
      </c>
    </row>
    <row r="214" s="14" customFormat="1">
      <c r="A214" s="14"/>
      <c r="B214" s="245"/>
      <c r="C214" s="246"/>
      <c r="D214" s="236" t="s">
        <v>137</v>
      </c>
      <c r="E214" s="247" t="s">
        <v>1</v>
      </c>
      <c r="F214" s="248" t="s">
        <v>1100</v>
      </c>
      <c r="G214" s="246"/>
      <c r="H214" s="249">
        <v>4550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137</v>
      </c>
      <c r="AU214" s="255" t="s">
        <v>86</v>
      </c>
      <c r="AV214" s="14" t="s">
        <v>86</v>
      </c>
      <c r="AW214" s="14" t="s">
        <v>32</v>
      </c>
      <c r="AX214" s="14" t="s">
        <v>84</v>
      </c>
      <c r="AY214" s="255" t="s">
        <v>128</v>
      </c>
    </row>
    <row r="215" s="2" customFormat="1" ht="16.5" customHeight="1">
      <c r="A215" s="39"/>
      <c r="B215" s="40"/>
      <c r="C215" s="270" t="s">
        <v>463</v>
      </c>
      <c r="D215" s="270" t="s">
        <v>280</v>
      </c>
      <c r="E215" s="271" t="s">
        <v>1116</v>
      </c>
      <c r="F215" s="272" t="s">
        <v>1117</v>
      </c>
      <c r="G215" s="273" t="s">
        <v>1118</v>
      </c>
      <c r="H215" s="274">
        <v>177.44999999999999</v>
      </c>
      <c r="I215" s="275"/>
      <c r="J215" s="276">
        <f>ROUND(I215*H215,2)</f>
        <v>0</v>
      </c>
      <c r="K215" s="277"/>
      <c r="L215" s="278"/>
      <c r="M215" s="279" t="s">
        <v>1</v>
      </c>
      <c r="N215" s="280" t="s">
        <v>41</v>
      </c>
      <c r="O215" s="92"/>
      <c r="P215" s="230">
        <f>O215*H215</f>
        <v>0</v>
      </c>
      <c r="Q215" s="230">
        <v>0.001</v>
      </c>
      <c r="R215" s="230">
        <f>Q215*H215</f>
        <v>0.17745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177</v>
      </c>
      <c r="AT215" s="232" t="s">
        <v>280</v>
      </c>
      <c r="AU215" s="232" t="s">
        <v>86</v>
      </c>
      <c r="AY215" s="18" t="s">
        <v>128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84</v>
      </c>
      <c r="BK215" s="233">
        <f>ROUND(I215*H215,2)</f>
        <v>0</v>
      </c>
      <c r="BL215" s="18" t="s">
        <v>151</v>
      </c>
      <c r="BM215" s="232" t="s">
        <v>1119</v>
      </c>
    </row>
    <row r="216" s="14" customFormat="1">
      <c r="A216" s="14"/>
      <c r="B216" s="245"/>
      <c r="C216" s="246"/>
      <c r="D216" s="236" t="s">
        <v>137</v>
      </c>
      <c r="E216" s="247" t="s">
        <v>1</v>
      </c>
      <c r="F216" s="248" t="s">
        <v>1120</v>
      </c>
      <c r="G216" s="246"/>
      <c r="H216" s="249">
        <v>147.875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137</v>
      </c>
      <c r="AU216" s="255" t="s">
        <v>86</v>
      </c>
      <c r="AV216" s="14" t="s">
        <v>86</v>
      </c>
      <c r="AW216" s="14" t="s">
        <v>32</v>
      </c>
      <c r="AX216" s="14" t="s">
        <v>84</v>
      </c>
      <c r="AY216" s="255" t="s">
        <v>128</v>
      </c>
    </row>
    <row r="217" s="14" customFormat="1">
      <c r="A217" s="14"/>
      <c r="B217" s="245"/>
      <c r="C217" s="246"/>
      <c r="D217" s="236" t="s">
        <v>137</v>
      </c>
      <c r="E217" s="246"/>
      <c r="F217" s="248" t="s">
        <v>1121</v>
      </c>
      <c r="G217" s="246"/>
      <c r="H217" s="249">
        <v>177.44999999999999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137</v>
      </c>
      <c r="AU217" s="255" t="s">
        <v>86</v>
      </c>
      <c r="AV217" s="14" t="s">
        <v>86</v>
      </c>
      <c r="AW217" s="14" t="s">
        <v>4</v>
      </c>
      <c r="AX217" s="14" t="s">
        <v>84</v>
      </c>
      <c r="AY217" s="255" t="s">
        <v>128</v>
      </c>
    </row>
    <row r="218" s="2" customFormat="1" ht="24.15" customHeight="1">
      <c r="A218" s="39"/>
      <c r="B218" s="40"/>
      <c r="C218" s="220" t="s">
        <v>468</v>
      </c>
      <c r="D218" s="220" t="s">
        <v>131</v>
      </c>
      <c r="E218" s="221" t="s">
        <v>1122</v>
      </c>
      <c r="F218" s="222" t="s">
        <v>1123</v>
      </c>
      <c r="G218" s="223" t="s">
        <v>297</v>
      </c>
      <c r="H218" s="224">
        <v>13650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41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151</v>
      </c>
      <c r="AT218" s="232" t="s">
        <v>131</v>
      </c>
      <c r="AU218" s="232" t="s">
        <v>86</v>
      </c>
      <c r="AY218" s="18" t="s">
        <v>128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84</v>
      </c>
      <c r="BK218" s="233">
        <f>ROUND(I218*H218,2)</f>
        <v>0</v>
      </c>
      <c r="BL218" s="18" t="s">
        <v>151</v>
      </c>
      <c r="BM218" s="232" t="s">
        <v>1124</v>
      </c>
    </row>
    <row r="219" s="13" customFormat="1">
      <c r="A219" s="13"/>
      <c r="B219" s="234"/>
      <c r="C219" s="235"/>
      <c r="D219" s="236" t="s">
        <v>137</v>
      </c>
      <c r="E219" s="237" t="s">
        <v>1</v>
      </c>
      <c r="F219" s="238" t="s">
        <v>1125</v>
      </c>
      <c r="G219" s="235"/>
      <c r="H219" s="237" t="s">
        <v>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137</v>
      </c>
      <c r="AU219" s="244" t="s">
        <v>86</v>
      </c>
      <c r="AV219" s="13" t="s">
        <v>84</v>
      </c>
      <c r="AW219" s="13" t="s">
        <v>32</v>
      </c>
      <c r="AX219" s="13" t="s">
        <v>76</v>
      </c>
      <c r="AY219" s="244" t="s">
        <v>128</v>
      </c>
    </row>
    <row r="220" s="14" customFormat="1">
      <c r="A220" s="14"/>
      <c r="B220" s="245"/>
      <c r="C220" s="246"/>
      <c r="D220" s="236" t="s">
        <v>137</v>
      </c>
      <c r="E220" s="247" t="s">
        <v>1</v>
      </c>
      <c r="F220" s="248" t="s">
        <v>1126</v>
      </c>
      <c r="G220" s="246"/>
      <c r="H220" s="249">
        <v>13650</v>
      </c>
      <c r="I220" s="250"/>
      <c r="J220" s="246"/>
      <c r="K220" s="246"/>
      <c r="L220" s="251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137</v>
      </c>
      <c r="AU220" s="255" t="s">
        <v>86</v>
      </c>
      <c r="AV220" s="14" t="s">
        <v>86</v>
      </c>
      <c r="AW220" s="14" t="s">
        <v>32</v>
      </c>
      <c r="AX220" s="14" t="s">
        <v>84</v>
      </c>
      <c r="AY220" s="255" t="s">
        <v>128</v>
      </c>
    </row>
    <row r="221" s="2" customFormat="1" ht="6.96" customHeight="1">
      <c r="A221" s="39"/>
      <c r="B221" s="67"/>
      <c r="C221" s="68"/>
      <c r="D221" s="68"/>
      <c r="E221" s="68"/>
      <c r="F221" s="68"/>
      <c r="G221" s="68"/>
      <c r="H221" s="68"/>
      <c r="I221" s="68"/>
      <c r="J221" s="68"/>
      <c r="K221" s="68"/>
      <c r="L221" s="45"/>
      <c r="M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</row>
  </sheetData>
  <sheetProtection sheet="1" autoFilter="0" formatColumns="0" formatRows="0" objects="1" scenarios="1" spinCount="100000" saltValue="vh6QUiPYRoqhoZ1YnQ04CxM/y4bDFHUQ39FNOzsfsZyGhoki9a3ANzh8RBBZZATkzPigDnPntvuU/wk0cy10yQ==" hashValue="tIcudibdmcTKZSHEjin7kczO98+fInRviwbmwyZQEVmx/wTkEe5tBETRRkOg6b4fZTfpSaA79gDTjWqf13mJvw==" algorithmName="SHA-512" password="CA6C"/>
  <autoFilter ref="C119:K22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DESKTOP-GTLMSBH\Admin</dc:creator>
  <cp:lastModifiedBy>DESKTOP-GTLMSBH\Admin</cp:lastModifiedBy>
  <dcterms:created xsi:type="dcterms:W3CDTF">2022-04-21T08:14:59Z</dcterms:created>
  <dcterms:modified xsi:type="dcterms:W3CDTF">2022-04-21T08:15:13Z</dcterms:modified>
</cp:coreProperties>
</file>