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ed692ed2932386/Plocha/NELL PROJEKT/2022/Otrokovice/"/>
    </mc:Choice>
  </mc:AlternateContent>
  <xr:revisionPtr revIDLastSave="0" documentId="8_{2F4C672A-D0B5-4FA2-9743-920EBFE9731A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1 Naklady" sheetId="12" r:id="rId4"/>
    <sheet name="2 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Naklady'!$1:$7</definedName>
    <definedName name="_xlnm.Print_Titles" localSheetId="4">'2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Naklady'!$A$1:$X$45</definedName>
    <definedName name="_xlnm.Print_Area" localSheetId="4">'2 1 Pol'!$A$1:$X$142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G44" i="1"/>
  <c r="F44" i="1"/>
  <c r="G43" i="1"/>
  <c r="F43" i="1"/>
  <c r="H43" i="1" s="1"/>
  <c r="I43" i="1" s="1"/>
  <c r="G41" i="1"/>
  <c r="F41" i="1"/>
  <c r="G40" i="1"/>
  <c r="F40" i="1"/>
  <c r="G39" i="1"/>
  <c r="F39" i="1"/>
  <c r="G141" i="13"/>
  <c r="BA78" i="13"/>
  <c r="BA61" i="13"/>
  <c r="BA43" i="13"/>
  <c r="BA41" i="13"/>
  <c r="BA25" i="13"/>
  <c r="BA20" i="13"/>
  <c r="BA14" i="13"/>
  <c r="BA10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G13" i="13"/>
  <c r="M13" i="13" s="1"/>
  <c r="I13" i="13"/>
  <c r="K13" i="13"/>
  <c r="O13" i="13"/>
  <c r="Q13" i="13"/>
  <c r="V13" i="13"/>
  <c r="V8" i="13" s="1"/>
  <c r="G17" i="13"/>
  <c r="I17" i="13"/>
  <c r="K17" i="13"/>
  <c r="M17" i="13"/>
  <c r="O17" i="13"/>
  <c r="Q17" i="13"/>
  <c r="V17" i="13"/>
  <c r="G19" i="13"/>
  <c r="I19" i="13"/>
  <c r="K19" i="13"/>
  <c r="M19" i="13"/>
  <c r="O19" i="13"/>
  <c r="Q19" i="13"/>
  <c r="V19" i="13"/>
  <c r="G22" i="13"/>
  <c r="I22" i="13"/>
  <c r="K22" i="13"/>
  <c r="M22" i="13"/>
  <c r="O22" i="13"/>
  <c r="Q22" i="13"/>
  <c r="V22" i="13"/>
  <c r="G23" i="13"/>
  <c r="I23" i="13"/>
  <c r="K23" i="13"/>
  <c r="M23" i="13"/>
  <c r="O23" i="13"/>
  <c r="Q23" i="13"/>
  <c r="V23" i="13"/>
  <c r="G24" i="13"/>
  <c r="I24" i="13"/>
  <c r="K24" i="13"/>
  <c r="M24" i="13"/>
  <c r="O24" i="13"/>
  <c r="Q24" i="13"/>
  <c r="V24" i="13"/>
  <c r="G27" i="13"/>
  <c r="M27" i="13" s="1"/>
  <c r="I27" i="13"/>
  <c r="K27" i="13"/>
  <c r="O27" i="13"/>
  <c r="Q27" i="13"/>
  <c r="V27" i="13"/>
  <c r="G30" i="13"/>
  <c r="M30" i="13" s="1"/>
  <c r="I30" i="13"/>
  <c r="K30" i="13"/>
  <c r="O30" i="13"/>
  <c r="Q30" i="13"/>
  <c r="V30" i="13"/>
  <c r="G32" i="13"/>
  <c r="M32" i="13" s="1"/>
  <c r="I32" i="13"/>
  <c r="K32" i="13"/>
  <c r="O32" i="13"/>
  <c r="Q32" i="13"/>
  <c r="V32" i="13"/>
  <c r="G34" i="13"/>
  <c r="I34" i="13"/>
  <c r="K34" i="13"/>
  <c r="M34" i="13"/>
  <c r="O34" i="13"/>
  <c r="Q34" i="13"/>
  <c r="V34" i="13"/>
  <c r="G36" i="13"/>
  <c r="I36" i="13"/>
  <c r="K36" i="13"/>
  <c r="M36" i="13"/>
  <c r="O36" i="13"/>
  <c r="Q36" i="13"/>
  <c r="V36" i="13"/>
  <c r="G37" i="13"/>
  <c r="I37" i="13"/>
  <c r="K37" i="13"/>
  <c r="M37" i="13"/>
  <c r="O37" i="13"/>
  <c r="Q37" i="13"/>
  <c r="V37" i="13"/>
  <c r="G40" i="13"/>
  <c r="I40" i="13"/>
  <c r="K40" i="13"/>
  <c r="M40" i="13"/>
  <c r="O40" i="13"/>
  <c r="Q40" i="13"/>
  <c r="V40" i="13"/>
  <c r="G42" i="13"/>
  <c r="M42" i="13" s="1"/>
  <c r="I42" i="13"/>
  <c r="K42" i="13"/>
  <c r="O42" i="13"/>
  <c r="Q42" i="13"/>
  <c r="V42" i="13"/>
  <c r="G44" i="13"/>
  <c r="M44" i="13" s="1"/>
  <c r="I44" i="13"/>
  <c r="K44" i="13"/>
  <c r="O44" i="13"/>
  <c r="Q44" i="13"/>
  <c r="V44" i="13"/>
  <c r="G46" i="13"/>
  <c r="M46" i="13" s="1"/>
  <c r="I46" i="13"/>
  <c r="K46" i="13"/>
  <c r="O46" i="13"/>
  <c r="Q46" i="13"/>
  <c r="V46" i="13"/>
  <c r="G48" i="13"/>
  <c r="M48" i="13" s="1"/>
  <c r="I48" i="13"/>
  <c r="K48" i="13"/>
  <c r="O48" i="13"/>
  <c r="Q48" i="13"/>
  <c r="V48" i="13"/>
  <c r="G50" i="13"/>
  <c r="I50" i="13"/>
  <c r="K50" i="13"/>
  <c r="M50" i="13"/>
  <c r="O50" i="13"/>
  <c r="Q50" i="13"/>
  <c r="V50" i="13"/>
  <c r="G53" i="13"/>
  <c r="I53" i="13"/>
  <c r="I52" i="13" s="1"/>
  <c r="K53" i="13"/>
  <c r="M53" i="13"/>
  <c r="O53" i="13"/>
  <c r="O52" i="13" s="1"/>
  <c r="Q53" i="13"/>
  <c r="Q52" i="13" s="1"/>
  <c r="V53" i="13"/>
  <c r="V52" i="13" s="1"/>
  <c r="G54" i="13"/>
  <c r="I54" i="13"/>
  <c r="K54" i="13"/>
  <c r="K52" i="13" s="1"/>
  <c r="M54" i="13"/>
  <c r="O54" i="13"/>
  <c r="Q54" i="13"/>
  <c r="V54" i="13"/>
  <c r="G56" i="13"/>
  <c r="I56" i="13"/>
  <c r="K56" i="13"/>
  <c r="M56" i="13"/>
  <c r="O56" i="13"/>
  <c r="Q56" i="13"/>
  <c r="V56" i="13"/>
  <c r="G57" i="13"/>
  <c r="M57" i="13" s="1"/>
  <c r="I57" i="13"/>
  <c r="K57" i="13"/>
  <c r="O57" i="13"/>
  <c r="Q57" i="13"/>
  <c r="V57" i="13"/>
  <c r="G58" i="13"/>
  <c r="M58" i="13" s="1"/>
  <c r="I58" i="13"/>
  <c r="K58" i="13"/>
  <c r="O58" i="13"/>
  <c r="Q58" i="13"/>
  <c r="V58" i="13"/>
  <c r="G60" i="13"/>
  <c r="M60" i="13" s="1"/>
  <c r="I60" i="13"/>
  <c r="K60" i="13"/>
  <c r="O60" i="13"/>
  <c r="Q60" i="13"/>
  <c r="V60" i="13"/>
  <c r="G63" i="13"/>
  <c r="I63" i="13"/>
  <c r="K63" i="13"/>
  <c r="M63" i="13"/>
  <c r="O63" i="13"/>
  <c r="Q63" i="13"/>
  <c r="V63" i="13"/>
  <c r="G65" i="13"/>
  <c r="I65" i="13"/>
  <c r="K65" i="13"/>
  <c r="M65" i="13"/>
  <c r="O65" i="13"/>
  <c r="Q65" i="13"/>
  <c r="V65" i="13"/>
  <c r="G68" i="13"/>
  <c r="I68" i="13"/>
  <c r="K68" i="13"/>
  <c r="M68" i="13"/>
  <c r="O68" i="13"/>
  <c r="Q68" i="13"/>
  <c r="V68" i="13"/>
  <c r="G71" i="13"/>
  <c r="M71" i="13" s="1"/>
  <c r="I71" i="13"/>
  <c r="K71" i="13"/>
  <c r="O71" i="13"/>
  <c r="Q71" i="13"/>
  <c r="V71" i="13"/>
  <c r="G74" i="13"/>
  <c r="I74" i="13"/>
  <c r="K74" i="13"/>
  <c r="M74" i="13"/>
  <c r="O74" i="13"/>
  <c r="Q74" i="13"/>
  <c r="V74" i="13"/>
  <c r="G76" i="13"/>
  <c r="M76" i="13" s="1"/>
  <c r="I76" i="13"/>
  <c r="K76" i="13"/>
  <c r="O76" i="13"/>
  <c r="Q76" i="13"/>
  <c r="V76" i="13"/>
  <c r="G77" i="13"/>
  <c r="M77" i="13" s="1"/>
  <c r="I77" i="13"/>
  <c r="K77" i="13"/>
  <c r="O77" i="13"/>
  <c r="Q77" i="13"/>
  <c r="V77" i="13"/>
  <c r="G80" i="13"/>
  <c r="M80" i="13" s="1"/>
  <c r="I80" i="13"/>
  <c r="K80" i="13"/>
  <c r="O80" i="13"/>
  <c r="Q80" i="13"/>
  <c r="V80" i="13"/>
  <c r="G82" i="13"/>
  <c r="I82" i="13"/>
  <c r="K82" i="13"/>
  <c r="M82" i="13"/>
  <c r="O82" i="13"/>
  <c r="Q82" i="13"/>
  <c r="V82" i="13"/>
  <c r="G85" i="13"/>
  <c r="I85" i="13"/>
  <c r="K85" i="13"/>
  <c r="M85" i="13"/>
  <c r="O85" i="13"/>
  <c r="Q85" i="13"/>
  <c r="V85" i="13"/>
  <c r="G88" i="13"/>
  <c r="M88" i="13" s="1"/>
  <c r="I88" i="13"/>
  <c r="K88" i="13"/>
  <c r="K87" i="13" s="1"/>
  <c r="O88" i="13"/>
  <c r="Q88" i="13"/>
  <c r="Q87" i="13" s="1"/>
  <c r="V88" i="13"/>
  <c r="V87" i="13" s="1"/>
  <c r="G90" i="13"/>
  <c r="I90" i="13"/>
  <c r="K90" i="13"/>
  <c r="M90" i="13"/>
  <c r="O90" i="13"/>
  <c r="Q90" i="13"/>
  <c r="V90" i="13"/>
  <c r="G93" i="13"/>
  <c r="G87" i="13" s="1"/>
  <c r="I93" i="13"/>
  <c r="K93" i="13"/>
  <c r="O93" i="13"/>
  <c r="Q93" i="13"/>
  <c r="V93" i="13"/>
  <c r="G96" i="13"/>
  <c r="M96" i="13" s="1"/>
  <c r="I96" i="13"/>
  <c r="I87" i="13" s="1"/>
  <c r="K96" i="13"/>
  <c r="O96" i="13"/>
  <c r="Q96" i="13"/>
  <c r="V96" i="13"/>
  <c r="G98" i="13"/>
  <c r="M98" i="13" s="1"/>
  <c r="I98" i="13"/>
  <c r="K98" i="13"/>
  <c r="O98" i="13"/>
  <c r="Q98" i="13"/>
  <c r="V98" i="13"/>
  <c r="G100" i="13"/>
  <c r="I100" i="13"/>
  <c r="K100" i="13"/>
  <c r="M100" i="13"/>
  <c r="O100" i="13"/>
  <c r="Q100" i="13"/>
  <c r="V100" i="13"/>
  <c r="G102" i="13"/>
  <c r="I102" i="13"/>
  <c r="K102" i="13"/>
  <c r="M102" i="13"/>
  <c r="O102" i="13"/>
  <c r="Q102" i="13"/>
  <c r="V102" i="13"/>
  <c r="G103" i="13"/>
  <c r="M103" i="13" s="1"/>
  <c r="I103" i="13"/>
  <c r="K103" i="13"/>
  <c r="O103" i="13"/>
  <c r="O87" i="13" s="1"/>
  <c r="Q103" i="13"/>
  <c r="V103" i="13"/>
  <c r="G107" i="13"/>
  <c r="M107" i="13" s="1"/>
  <c r="I107" i="13"/>
  <c r="K107" i="13"/>
  <c r="O107" i="13"/>
  <c r="Q107" i="13"/>
  <c r="V107" i="13"/>
  <c r="G110" i="13"/>
  <c r="I110" i="13"/>
  <c r="K110" i="13"/>
  <c r="M110" i="13"/>
  <c r="O110" i="13"/>
  <c r="Q110" i="13"/>
  <c r="V110" i="13"/>
  <c r="G112" i="13"/>
  <c r="M112" i="13" s="1"/>
  <c r="I112" i="13"/>
  <c r="K112" i="13"/>
  <c r="O112" i="13"/>
  <c r="Q112" i="13"/>
  <c r="V112" i="13"/>
  <c r="G114" i="13"/>
  <c r="M114" i="13" s="1"/>
  <c r="I114" i="13"/>
  <c r="K114" i="13"/>
  <c r="O114" i="13"/>
  <c r="Q114" i="13"/>
  <c r="V114" i="13"/>
  <c r="G115" i="13"/>
  <c r="M115" i="13" s="1"/>
  <c r="I115" i="13"/>
  <c r="K115" i="13"/>
  <c r="O115" i="13"/>
  <c r="Q115" i="13"/>
  <c r="V115" i="13"/>
  <c r="G116" i="13"/>
  <c r="I116" i="13"/>
  <c r="K116" i="13"/>
  <c r="M116" i="13"/>
  <c r="O116" i="13"/>
  <c r="Q116" i="13"/>
  <c r="V116" i="13"/>
  <c r="G117" i="13"/>
  <c r="I117" i="13"/>
  <c r="K117" i="13"/>
  <c r="M117" i="13"/>
  <c r="O117" i="13"/>
  <c r="Q117" i="13"/>
  <c r="V117" i="13"/>
  <c r="G118" i="13"/>
  <c r="M118" i="13" s="1"/>
  <c r="I118" i="13"/>
  <c r="K118" i="13"/>
  <c r="O118" i="13"/>
  <c r="Q118" i="13"/>
  <c r="V118" i="13"/>
  <c r="G119" i="13"/>
  <c r="I119" i="13"/>
  <c r="K119" i="13"/>
  <c r="M119" i="13"/>
  <c r="O119" i="13"/>
  <c r="Q119" i="13"/>
  <c r="V119" i="13"/>
  <c r="K120" i="13"/>
  <c r="Q120" i="13"/>
  <c r="V120" i="13"/>
  <c r="G121" i="13"/>
  <c r="G120" i="13" s="1"/>
  <c r="I121" i="13"/>
  <c r="I120" i="13" s="1"/>
  <c r="K121" i="13"/>
  <c r="O121" i="13"/>
  <c r="O120" i="13" s="1"/>
  <c r="Q121" i="13"/>
  <c r="V121" i="13"/>
  <c r="G123" i="13"/>
  <c r="G124" i="13"/>
  <c r="I124" i="13"/>
  <c r="I123" i="13" s="1"/>
  <c r="K124" i="13"/>
  <c r="K123" i="13" s="1"/>
  <c r="M124" i="13"/>
  <c r="M123" i="13" s="1"/>
  <c r="O124" i="13"/>
  <c r="Q124" i="13"/>
  <c r="V124" i="13"/>
  <c r="V123" i="13" s="1"/>
  <c r="G127" i="13"/>
  <c r="I127" i="13"/>
  <c r="K127" i="13"/>
  <c r="M127" i="13"/>
  <c r="O127" i="13"/>
  <c r="O123" i="13" s="1"/>
  <c r="Q127" i="13"/>
  <c r="V127" i="13"/>
  <c r="G128" i="13"/>
  <c r="I128" i="13"/>
  <c r="K128" i="13"/>
  <c r="M128" i="13"/>
  <c r="O128" i="13"/>
  <c r="Q128" i="13"/>
  <c r="V128" i="13"/>
  <c r="G130" i="13"/>
  <c r="M130" i="13" s="1"/>
  <c r="I130" i="13"/>
  <c r="K130" i="13"/>
  <c r="O130" i="13"/>
  <c r="Q130" i="13"/>
  <c r="Q123" i="13" s="1"/>
  <c r="V130" i="13"/>
  <c r="G131" i="13"/>
  <c r="I131" i="13"/>
  <c r="K131" i="13"/>
  <c r="M131" i="13"/>
  <c r="O131" i="13"/>
  <c r="Q131" i="13"/>
  <c r="V131" i="13"/>
  <c r="G132" i="13"/>
  <c r="I132" i="13"/>
  <c r="K132" i="13"/>
  <c r="M132" i="13"/>
  <c r="O132" i="13"/>
  <c r="Q132" i="13"/>
  <c r="V132" i="13"/>
  <c r="G134" i="13"/>
  <c r="M134" i="13" s="1"/>
  <c r="I134" i="13"/>
  <c r="K134" i="13"/>
  <c r="O134" i="13"/>
  <c r="Q134" i="13"/>
  <c r="V134" i="13"/>
  <c r="G136" i="13"/>
  <c r="M136" i="13" s="1"/>
  <c r="I136" i="13"/>
  <c r="K136" i="13"/>
  <c r="O136" i="13"/>
  <c r="Q136" i="13"/>
  <c r="V136" i="13"/>
  <c r="G138" i="13"/>
  <c r="I138" i="13"/>
  <c r="K138" i="13"/>
  <c r="M138" i="13"/>
  <c r="O138" i="13"/>
  <c r="Q138" i="13"/>
  <c r="V138" i="13"/>
  <c r="AE141" i="13"/>
  <c r="G44" i="12"/>
  <c r="BA42" i="12"/>
  <c r="BA39" i="12"/>
  <c r="BA37" i="12"/>
  <c r="BA36" i="12"/>
  <c r="BA34" i="12"/>
  <c r="BA32" i="12"/>
  <c r="BA22" i="12"/>
  <c r="BA19" i="12"/>
  <c r="BA18" i="12"/>
  <c r="BA15" i="12"/>
  <c r="BA13" i="12"/>
  <c r="BA11" i="12"/>
  <c r="G8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I12" i="12"/>
  <c r="K12" i="12"/>
  <c r="M12" i="12"/>
  <c r="O12" i="12"/>
  <c r="Q12" i="12"/>
  <c r="V12" i="12"/>
  <c r="G14" i="12"/>
  <c r="I14" i="12"/>
  <c r="K14" i="12"/>
  <c r="M14" i="12"/>
  <c r="O14" i="12"/>
  <c r="Q14" i="12"/>
  <c r="V14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G21" i="12"/>
  <c r="M21" i="12" s="1"/>
  <c r="I21" i="12"/>
  <c r="K21" i="12"/>
  <c r="O21" i="12"/>
  <c r="Q21" i="12"/>
  <c r="V21" i="12"/>
  <c r="G31" i="12"/>
  <c r="M31" i="12" s="1"/>
  <c r="I31" i="12"/>
  <c r="K31" i="12"/>
  <c r="O31" i="12"/>
  <c r="Q31" i="12"/>
  <c r="V31" i="12"/>
  <c r="G33" i="12"/>
  <c r="M33" i="12" s="1"/>
  <c r="I33" i="12"/>
  <c r="K33" i="12"/>
  <c r="O33" i="12"/>
  <c r="Q33" i="12"/>
  <c r="V33" i="12"/>
  <c r="G35" i="12"/>
  <c r="M35" i="12" s="1"/>
  <c r="I35" i="12"/>
  <c r="K35" i="12"/>
  <c r="O35" i="12"/>
  <c r="Q35" i="12"/>
  <c r="V35" i="12"/>
  <c r="G38" i="12"/>
  <c r="I38" i="12"/>
  <c r="K38" i="12"/>
  <c r="M38" i="12"/>
  <c r="O38" i="12"/>
  <c r="Q38" i="12"/>
  <c r="V38" i="12"/>
  <c r="G40" i="12"/>
  <c r="I40" i="12"/>
  <c r="K40" i="12"/>
  <c r="M40" i="12"/>
  <c r="O40" i="12"/>
  <c r="Q40" i="12"/>
  <c r="V40" i="12"/>
  <c r="G41" i="12"/>
  <c r="M41" i="12" s="1"/>
  <c r="I41" i="12"/>
  <c r="K41" i="12"/>
  <c r="O41" i="12"/>
  <c r="Q41" i="12"/>
  <c r="V41" i="12"/>
  <c r="AE44" i="12"/>
  <c r="AF44" i="12"/>
  <c r="I20" i="1"/>
  <c r="I19" i="1"/>
  <c r="I18" i="1"/>
  <c r="I17" i="1"/>
  <c r="I16" i="1"/>
  <c r="I63" i="1"/>
  <c r="J62" i="1" s="1"/>
  <c r="F45" i="1"/>
  <c r="G23" i="1" s="1"/>
  <c r="G45" i="1"/>
  <c r="G25" i="1" s="1"/>
  <c r="A25" i="1" s="1"/>
  <c r="A26" i="1" s="1"/>
  <c r="G26" i="1" s="1"/>
  <c r="H44" i="1"/>
  <c r="I44" i="1" s="1"/>
  <c r="H42" i="1"/>
  <c r="H41" i="1"/>
  <c r="I41" i="1" s="1"/>
  <c r="H40" i="1"/>
  <c r="I40" i="1" s="1"/>
  <c r="H39" i="1"/>
  <c r="H45" i="1" s="1"/>
  <c r="J28" i="1"/>
  <c r="J26" i="1"/>
  <c r="G38" i="1"/>
  <c r="F38" i="1"/>
  <c r="J23" i="1"/>
  <c r="J24" i="1"/>
  <c r="J25" i="1"/>
  <c r="J27" i="1"/>
  <c r="E24" i="1"/>
  <c r="E26" i="1"/>
  <c r="J58" i="1" l="1"/>
  <c r="J59" i="1"/>
  <c r="J60" i="1"/>
  <c r="J61" i="1"/>
  <c r="J57" i="1"/>
  <c r="A23" i="1"/>
  <c r="A24" i="1" s="1"/>
  <c r="G24" i="1" s="1"/>
  <c r="A27" i="1" s="1"/>
  <c r="A29" i="1" s="1"/>
  <c r="G29" i="1" s="1"/>
  <c r="G27" i="1" s="1"/>
  <c r="G28" i="1"/>
  <c r="M52" i="13"/>
  <c r="AF141" i="13"/>
  <c r="G52" i="13"/>
  <c r="M121" i="13"/>
  <c r="M120" i="13" s="1"/>
  <c r="M93" i="13"/>
  <c r="M87" i="13" s="1"/>
  <c r="M9" i="13"/>
  <c r="M8" i="13" s="1"/>
  <c r="M8" i="12"/>
  <c r="I21" i="1"/>
  <c r="I39" i="1"/>
  <c r="I45" i="1" s="1"/>
  <c r="J63" i="1" l="1"/>
  <c r="J39" i="1"/>
  <c r="J45" i="1" s="1"/>
  <c r="J41" i="1"/>
  <c r="J44" i="1"/>
  <c r="J40" i="1"/>
  <c r="J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Kuchař</author>
  </authors>
  <commentList>
    <comment ref="S6" authorId="0" shapeId="0" xr:uid="{7774E237-AFF7-475F-813F-AD3C78CCE35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A417C6D-E383-4B1D-BDAD-720B18E99C1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Kuchař</author>
  </authors>
  <commentList>
    <comment ref="S6" authorId="0" shapeId="0" xr:uid="{5ACFC00E-EE0E-4040-84F6-08382CACE6D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BBD226F-F6A1-484C-9E49-CD3E0E6C579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<sst xmlns="http://schemas.openxmlformats.org/spreadsheetml/2006/main" count="969" uniqueCount="365">
  <si>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</si>
  <si>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</si>
  <si>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</si>
  <si>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</si>
  <si>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</si>
  <si>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</si>
  <si>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</si>
  <si>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</si>
  <si>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</si>
  <si>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</si>
  <si>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</si>
  <si>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</si>
  <si>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</si>
  <si>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</si>
  <si>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</si>
  <si>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</si>
  <si>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</si>
  <si>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</si>
  <si>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</si>
  <si>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</si>
  <si>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</si>
  <si>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</si>
  <si>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</si>
  <si>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</si>
  <si>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</si>
  <si>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</si>
  <si>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</si>
  <si>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</si>
  <si>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</si>
  <si>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</si>
  <si>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</si>
  <si>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</si>
  <si>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</si>
  <si>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</si>
  <si>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</si>
  <si>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</si>
  <si>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</si>
  <si>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</si>
  <si>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</si>
  <si>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</si>
  <si>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</si>
  <si>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</si>
  <si>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</si>
  <si>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Karel Kuchař</t>
  </si>
  <si>
    <t>85_2</t>
  </si>
  <si>
    <t>VÝSTAVBA PARKOVACÍCH STÁNÍ A CHODNÍKŮ, OTROKOVICE - KVÍTKOVICE, I.etapa</t>
  </si>
  <si>
    <t>NELL PROJEKT s.r.o.</t>
  </si>
  <si>
    <t>Zarámí 428</t>
  </si>
  <si>
    <t>Zlín</t>
  </si>
  <si>
    <t>76001</t>
  </si>
  <si>
    <t>29209081</t>
  </si>
  <si>
    <t>CZ29209081</t>
  </si>
  <si>
    <t>Stavba</t>
  </si>
  <si>
    <t>Ostatní a vedlejší náklady</t>
  </si>
  <si>
    <t>1</t>
  </si>
  <si>
    <t>Vedlejší rozpočtové náklady</t>
  </si>
  <si>
    <t>Stavební objekt</t>
  </si>
  <si>
    <t>2</t>
  </si>
  <si>
    <t>VÝSTAVBA PARKOVACÍCH STÁNÍ A CHODNÍKŮ, OTROKOVICE - KVÍTKOVICE</t>
  </si>
  <si>
    <t>SO 101 - PARKOVIŠTĚ, CHODNÍKY - I. etapa, parkoviště naproti garážím</t>
  </si>
  <si>
    <t>Celkem za stavbu</t>
  </si>
  <si>
    <t>CZK</t>
  </si>
  <si>
    <t>#POPS</t>
  </si>
  <si>
    <t>Popis stavby: 85_2 - VÝSTAVBA PARKOVACÍCH STÁNÍ A CHODNÍKŮ, OTROKOVICE - KVÍTKOVICE, I.etapa</t>
  </si>
  <si>
    <t>#POPO</t>
  </si>
  <si>
    <t>Popis objektu: 1 - Vedlejší rozpočtové náklady</t>
  </si>
  <si>
    <t>#POPR</t>
  </si>
  <si>
    <t>Popis rozpočtu: 1 - Vedlejší rozpočtové náklady</t>
  </si>
  <si>
    <t>Popis objektu: 2 - VÝSTAVBA PARKOVACÍCH STÁNÍ A CHODNÍKŮ, OTROKOVICE - KVÍTKOVICE</t>
  </si>
  <si>
    <t>Popis rozpočtu: 1 - SO 101 - PARKOVIŠTĚ, CHODNÍKY - I. etapa, parkoviště naproti garážím</t>
  </si>
  <si>
    <t>Rekapitulace dílů</t>
  </si>
  <si>
    <t>Typ dílu</t>
  </si>
  <si>
    <t>Zemní práce</t>
  </si>
  <si>
    <t>5</t>
  </si>
  <si>
    <t>Komunikace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</si>
  <si>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</si>
  <si>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</si>
  <si>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</si>
  <si>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</si>
  <si>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</si>
  <si>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</si>
  <si>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</si>
  <si>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</si>
  <si>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</si>
  <si>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</si>
  <si>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</si>
  <si>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</si>
  <si>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</si>
  <si>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</si>
  <si>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</si>
  <si>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</si>
  <si>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</si>
  <si>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</si>
  <si>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</si>
  <si>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</si>
  <si>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</si>
  <si>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</si>
  <si>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</si>
  <si>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</si>
  <si>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</si>
  <si>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</si>
  <si>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</si>
  <si>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</si>
  <si>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</si>
  <si>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</si>
  <si>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</si>
  <si>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</si>
  <si>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</si>
  <si>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</si>
  <si>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</si>
  <si>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</si>
  <si>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</si>
  <si>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</si>
  <si>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</si>
  <si>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</si>
  <si>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22/ I</t>
  </si>
  <si>
    <t>Indiv</t>
  </si>
  <si>
    <t>VRN</t>
  </si>
  <si>
    <t>POL99_8</t>
  </si>
  <si>
    <t>POP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</si>
  <si>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</si>
  <si>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</si>
  <si>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</si>
  <si>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</si>
  <si>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005241020R</t>
  </si>
  <si>
    <t xml:space="preserve">Geodetické zaměření skutečného provedení  </t>
  </si>
  <si>
    <t>- náklady na provedení skutečného zaměření stavby v rozsahu nezbytném pro zápis změny do katastru nemovitostí.</t>
  </si>
  <si>
    <t>R4</t>
  </si>
  <si>
    <t>Úklid staveniště před protokolárním předáním a převzetím díla</t>
  </si>
  <si>
    <t>soubor</t>
  </si>
  <si>
    <t>Vlastní</t>
  </si>
  <si>
    <t>Práce</t>
  </si>
  <si>
    <t>POL1_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</si>
  <si>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</si>
  <si>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</si>
  <si>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</si>
  <si>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- 3x vyhotovení - dokumentace v listinné a 2x na CD vdigitální podobě v souladu se stavebním zákonem a provádějícími předpisy, zakreslení změn PD, vč. revizí, prohlášení o shodě apod.</t>
  </si>
  <si>
    <t>- 6x vyhotovéní - geometrický plán pro výkup pozemků - dokumentace v listinné a digitální podobě</t>
  </si>
  <si>
    <t>00523  R</t>
  </si>
  <si>
    <t>Zkoušky a revize</t>
  </si>
  <si>
    <t>Náklady zhotovitele, související s prováděním zkoušek a revizí předepsaných technickými normami, TP nebo objednatelem a které jsou pro provedení díla nezbytné.</t>
  </si>
  <si>
    <t>Např.:</t>
  </si>
  <si>
    <t>ČSN 72 1006 - Kontrola zhutnění zemin a sypanin</t>
  </si>
  <si>
    <t>ČSN 73 6175 - Měření a hodnocení nerovnosti povrchů vozovek</t>
  </si>
  <si>
    <t>ČSN 73 6192 - Rázové zatěžovací zkoušky vozovek a podloží</t>
  </si>
  <si>
    <t>ČSN EN 1610 - Provádění stok a kanalizačních přípojek a jejich zkoušení</t>
  </si>
  <si>
    <t>TKP 18 Beton pro konstrukce</t>
  </si>
  <si>
    <t>ČSN  EN 206  Beton</t>
  </si>
  <si>
    <t>atd.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</si>
  <si>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</si>
  <si>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</si>
  <si>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</si>
  <si>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</si>
  <si>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</si>
  <si>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</si>
  <si>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R</t>
  </si>
  <si>
    <t>Fotodokumentace stavby</t>
  </si>
  <si>
    <t>Fotodokumentace stavby před zahájením stavby, v průběhu výstavby a po stavbě. Zařazení fotek do fotoalba v časové posloupnosti a popisem činnosti a číslem objektů v listinné a digitální podobě.</t>
  </si>
  <si>
    <t>Zhotovitel zaznamená průběh prací. Fotky budou dokládat postup prací po jednotlivých dnech a fakturovaných položkách, nasazení jednotlivých mechanizmů, prováděných zkouškách, bude předáno na CD s popisem po jednotlivých dnech.</t>
  </si>
  <si>
    <t>005121 R</t>
  </si>
  <si>
    <t>Zařízení staveniště</t>
  </si>
  <si>
    <t>Náklady spojené se zřízením přípojek energií k objektům zařízení staveniště, vybudování případných měřících odběrných míst a zařízení, případná příprava území pro objekty ZS a vlastní vybudování objektů ZS vč. oplocení, zabezpečení proti neoprávněnému vstupu nepovolaných osob. Provoz zařízení staveniště – náklady na vybavení objektů ZS, ostraha staveniště, osvětlení staveniště, náklady na energie v rámci provozu ZS, náklady na úklid v prostorách ZS, náklady na potřebnou údržbu a opravy na objektech ZS a na přípojkách energií. Odstranění objektů ZS včetně přípojek energií a jejich odvoz. Náklady na úpravu povrchů po odstranění ZS a úklid ploch ZS.</t>
  </si>
  <si>
    <t>R1</t>
  </si>
  <si>
    <t>Kompletační a koordinační činnost</t>
  </si>
  <si>
    <t>R3</t>
  </si>
  <si>
    <t>Uvedení všech povrchů dotčených stavbou do původního stavu</t>
  </si>
  <si>
    <t>Uvedení všech povrchů dotčených stavbou do původního stavu (komunikace, chodníky zeleň, příkopy, propustky), včetně opravy, údržby a průběžného čištění, kropení komunikací užívaných v průběhu stavby</t>
  </si>
  <si>
    <t>SUM</t>
  </si>
  <si>
    <t>Geodetické zaměření rohů stavby, stabilizace bodů a sestavení laviček.</t>
  </si>
  <si>
    <t>END</t>
  </si>
  <si>
    <t>Položkový soupis prací a dodávek</t>
  </si>
  <si>
    <t>113202111R00</t>
  </si>
  <si>
    <t>Vytrhání obrub z krajníků nebo obrubníků stojatých</t>
  </si>
  <si>
    <t>m</t>
  </si>
  <si>
    <t>822-1</t>
  </si>
  <si>
    <t>s vybouráním lože, s přemístěním hmot na skládku na vzdálenost do 3 m nebo naložením na dopravní prostředek</t>
  </si>
  <si>
    <t>SPI</t>
  </si>
  <si>
    <t>betonových : 60</t>
  </si>
  <si>
    <t>VV</t>
  </si>
  <si>
    <t>přídlažba : 16</t>
  </si>
  <si>
    <t>122202202R00</t>
  </si>
  <si>
    <t>Odkopávky a prokopávky pro silnice v hornině 3 přes 100 do 1 000 m3</t>
  </si>
  <si>
    <t>m3</t>
  </si>
  <si>
    <t>800-1</t>
  </si>
  <si>
    <t>s přemístěním výkopku v příčných profilech na vzdálenost do 15 m nebo s naložením na dopravní prostředek.</t>
  </si>
  <si>
    <t>sanace : 332,4*0,3</t>
  </si>
  <si>
    <t>parkoviště : 294*0,6</t>
  </si>
  <si>
    <t>167101102R00</t>
  </si>
  <si>
    <t>Nakládání, skládání, překládání neulehlého výkopku nakládání výkopku_x000D_
 přes 100 m3, z horniny 1 až 4</t>
  </si>
  <si>
    <t>276,12</t>
  </si>
  <si>
    <t>162701105R00</t>
  </si>
  <si>
    <t>Vodorovné přemístění výkopku z horniny 1 až 4, na vzdálenost přes 9 000  do 10 000 m</t>
  </si>
  <si>
    <t>po suchu, bez ohledu na druh dopravního prostředku, bez naložení výkopku, avšak se složením bez rozhrnutí,</t>
  </si>
  <si>
    <t>171201201R00</t>
  </si>
  <si>
    <t>Uložení sypaniny na dočasnou skládku tak, že na 1 m2 plochy připadá přes 2 m3 výkopku nebo ornice</t>
  </si>
  <si>
    <t>199000002R00</t>
  </si>
  <si>
    <t>Poplatky za skládku horniny 1- 4</t>
  </si>
  <si>
    <t>113151314R00</t>
  </si>
  <si>
    <t>Odstranění podkladu, krytu frézováním povrch živičný, plochy přes 500 m2 na jednom objektu nebo při provádění pruhu šířky přes  750 mm s překážkami v trase, tloušťky 50 mm</t>
  </si>
  <si>
    <t>m2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</si>
  <si>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</si>
  <si>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Plocha ze situace : 45</t>
  </si>
  <si>
    <t>171101121R00</t>
  </si>
  <si>
    <t>Uložení sypaniny do násypů zhutněných z hornin nesoudržných _x000D_
 kamenitých</t>
  </si>
  <si>
    <t>s rozprostřením sypaniny ve vrstvách a s hrubým urovnáním,</t>
  </si>
  <si>
    <t>sanace v případě neúnosného podloží : 332,4*0,3</t>
  </si>
  <si>
    <t>583417034R1</t>
  </si>
  <si>
    <t>Kamenivo drcené frakce  0/150 Zlínský kraj</t>
  </si>
  <si>
    <t>t</t>
  </si>
  <si>
    <t>Kalkul</t>
  </si>
  <si>
    <t>Specifikace</t>
  </si>
  <si>
    <t>POL3_</t>
  </si>
  <si>
    <t>99,72*2,2</t>
  </si>
  <si>
    <t>568111111R00</t>
  </si>
  <si>
    <t>Vyztužení podkladní vrstvy z geotextilie, sklon povrchu do 1:5, role šířky 3 m</t>
  </si>
  <si>
    <t>332,4</t>
  </si>
  <si>
    <t>67352024R</t>
  </si>
  <si>
    <t>geotextilie PP; funkce separační, ochranná, výztužná, filtrační; plošná hmotnost 215 g/m2; tl. při 2 kPa 1,00 mm</t>
  </si>
  <si>
    <t>SPCM</t>
  </si>
  <si>
    <t>332,4*1,2</t>
  </si>
  <si>
    <t>182001111R00</t>
  </si>
  <si>
    <t>Plošná úprava terénu, nerovnosti do 10 cm v rovině</t>
  </si>
  <si>
    <t>181101102R00</t>
  </si>
  <si>
    <t>Úprava pláně v zářezech v hornině 1 až 4, se zhutněním</t>
  </si>
  <si>
    <t>vyrovnáním výškových rozdílů, ploch vodorovných a ploch do sklonu 1 : 5.</t>
  </si>
  <si>
    <t>112101102R00</t>
  </si>
  <si>
    <t>Kácení stromů listnatých_x000D_
 o průměru kmene přes 300 do 500 mm</t>
  </si>
  <si>
    <t>kus</t>
  </si>
  <si>
    <t>s odřezáním kmene a odvětvením, včetně případného odklizení kmene a větví na oddělené hromady na vzdálenost do 50 m nebo s naložením na dopravní prostředek,</t>
  </si>
  <si>
    <t>112201102R00</t>
  </si>
  <si>
    <t>Odstranění pařezů pod úrovní terénu vykopáním_x000D_
 o průměru přes 300 do 500 mm</t>
  </si>
  <si>
    <t>s jejich vykopáním nebo vytrháním, s přesekáním kořenů a s případným nutným přemístěním pařezů na hromady do vzdálenosti do 50 m nebo s naložením na dopravní prostředek,</t>
  </si>
  <si>
    <t>162301422R00</t>
  </si>
  <si>
    <t>Vodorovné přemístění větví, kmenů, nebo pařezů pařezů, průměru kmene přes 300 do 500 mm, na vzdálenost do 5 000 m</t>
  </si>
  <si>
    <t>POL1_1</t>
  </si>
  <si>
    <t xml:space="preserve"> s naložením, složením a dopravou,</t>
  </si>
  <si>
    <t>162301412R00</t>
  </si>
  <si>
    <t>Vodorovné přemístění větví, kmenů, nebo pařezů kmenů stromů listnatých, průměru kmene přes 300 do 500 mm, na vzdálenost do 5 000 m</t>
  </si>
  <si>
    <t>162301402R00</t>
  </si>
  <si>
    <t>Vodorovné přemístění větví, kmenů, nebo pařezů větví stromů listnatých, průměru kmene přes 300 do 500 mm, na vzdálenost do 5 000 m</t>
  </si>
  <si>
    <t>174201202R00</t>
  </si>
  <si>
    <t>Zásyp jam po pařezech průměru přes 300 do 500 mm</t>
  </si>
  <si>
    <t>výkopkem z horniny získané při dobývání pařezů s hrubým urovnáním povrchu zasypávky,</t>
  </si>
  <si>
    <t>596291113R00</t>
  </si>
  <si>
    <t>Řezání zámkové dlažby tloušťky 80 mm</t>
  </si>
  <si>
    <t>59217476R</t>
  </si>
  <si>
    <t>obrubník silniční nájezdový; materiál beton; l = 1000,0 mm; š = 150,0 mm; h = 150,0 mm; barva šedá</t>
  </si>
  <si>
    <t>59</t>
  </si>
  <si>
    <t>59217480R</t>
  </si>
  <si>
    <t>obrubník silniční přechodový levý; materiál beton; l = 1000,0 mm; š = 150,0 mm; výškový rozsah h = 150 až 250 mm; barva šedá</t>
  </si>
  <si>
    <t>59217481R</t>
  </si>
  <si>
    <t>obrubník silniční přechodový pravý; materiál beton; l = 1000,0 mm; š = 150,0 mm; výškový rozsah h = 150 až 250 mm; barva šedá</t>
  </si>
  <si>
    <t>59217010R</t>
  </si>
  <si>
    <t>obrubník silniční materiál beton; l = 1000,0 mm; š = 150,0 mm; h = 250,0 mm; barva přírodní</t>
  </si>
  <si>
    <t>100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</si>
  <si>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</si>
  <si>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</si>
  <si>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</si>
  <si>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Plocha ze Situace : 245</t>
  </si>
  <si>
    <t>59248202R</t>
  </si>
  <si>
    <t>dlažba betonová zámková, drenážní; povrch hladký; šedá; l = 240 mm; š = 135 mm; tl. 80,0 mm</t>
  </si>
  <si>
    <t>245*1,05</t>
  </si>
  <si>
    <t>564731111R00</t>
  </si>
  <si>
    <t>Podklad nebo kryt z kameniva hrubého drceného tloušťka po zhutnění 100 mm</t>
  </si>
  <si>
    <t>velikost 32 - 63 mm s rozprostřením a zhutněním</t>
  </si>
  <si>
    <t>564761111R00</t>
  </si>
  <si>
    <t>Podklad nebo kryt z kameniva hrubého drceného tloušťka po zhutnění 200 mm</t>
  </si>
  <si>
    <t>245*1,2</t>
  </si>
  <si>
    <t>564231111R00</t>
  </si>
  <si>
    <t>Podklad nebo podsyp ze štěrkopísku tloušťka po zhutnění 100 mm</t>
  </si>
  <si>
    <t>s rozprostřením, vlhčením a zhutněním</t>
  </si>
  <si>
    <t>577141212R00</t>
  </si>
  <si>
    <t>Beton asfaltový s rozprostřením a zhutněním v pruhu šířky do 3 m, ACO 8 nebo ACO 11 nebo ACO 16, tloušťky 50 mm, plochy přes 1000 m2</t>
  </si>
  <si>
    <t>ACO 11, plocha ze situace : 45</t>
  </si>
  <si>
    <t>573231111R00</t>
  </si>
  <si>
    <t>Postřik živičný spojovací bez posypu kamenivem ze silniční emulze, v množství od 0,5 do 0,7 kg/m2</t>
  </si>
  <si>
    <t>Plocha ze Situace : 32</t>
  </si>
  <si>
    <t>59245030R</t>
  </si>
  <si>
    <t>dlažba betonová zámková, dvouvrstvá; kost; šedá; l = 200 mm; š = 165 mm; tl. 80,0 mm</t>
  </si>
  <si>
    <t>32*1,03</t>
  </si>
  <si>
    <t>567122111R00</t>
  </si>
  <si>
    <t>Podklad z kameniva zpevněného cementem SC C8/10, tloušťka po zhutnění 120 mm</t>
  </si>
  <si>
    <t>bez dilatačních spár, s rozprostřením a zhutněním, ošetřením povrchu podkladu vodou</t>
  </si>
  <si>
    <t>Plocha ze Situace : 32*1,1</t>
  </si>
  <si>
    <t>564861111R00</t>
  </si>
  <si>
    <t>Podklad ze štěrkodrti s rozprostřením a zhutněním frakce 0-63 mm, tloušťka po zhutnění 200 mm</t>
  </si>
  <si>
    <t>R-položka</t>
  </si>
  <si>
    <t>POL12_1</t>
  </si>
  <si>
    <t>32*1,2</t>
  </si>
  <si>
    <t>9178621111R0T00</t>
  </si>
  <si>
    <t>Osazení stojat. obrub.bet. s opěrou,lože z C 20/25</t>
  </si>
  <si>
    <t>160</t>
  </si>
  <si>
    <t>919735112R00</t>
  </si>
  <si>
    <t>Řezání stávajících krytů nebo podkladů živičných, hloubky přes 50 do 100 mm</t>
  </si>
  <si>
    <t>včetně spotřeby vody</t>
  </si>
  <si>
    <t>62*2</t>
  </si>
  <si>
    <t>919721211R00</t>
  </si>
  <si>
    <t>Dilatační spáry vkládané vyplněné asfaltovou zálivkou</t>
  </si>
  <si>
    <t>v cementobetonovém krytu s odstraněním vložek, s vyčištěním a vyplněním spár</t>
  </si>
  <si>
    <t>62</t>
  </si>
  <si>
    <t>917932131R00</t>
  </si>
  <si>
    <t>Osazení silniční přídlažby  z betonových dlaždic o rozměru 500x250 mm,  , lože z betonu C20/25, bez dodávky přídlažby</t>
  </si>
  <si>
    <t>16</t>
  </si>
  <si>
    <t>592162116R</t>
  </si>
  <si>
    <t>přídlažba silniční; beton; l = 500 mm; š = 250 mm; h = 80 mm; přírodní</t>
  </si>
  <si>
    <t>16*1,03*2</t>
  </si>
  <si>
    <t>283248184R</t>
  </si>
  <si>
    <t>práh vodicí plast recyklovaný; š = 80 mm; l = 780 mm; h = 60 mm; spoj zámkový</t>
  </si>
  <si>
    <t>18*2</t>
  </si>
  <si>
    <t>597101111R001</t>
  </si>
  <si>
    <t>Montáž Práh vodicí PVC Carstop  780x80x60 mm barvený, včetně kotev</t>
  </si>
  <si>
    <t xml:space="preserve">ks    </t>
  </si>
  <si>
    <t>RTS 17/ I</t>
  </si>
  <si>
    <t>915721121R00</t>
  </si>
  <si>
    <t>Vodorovné značení krytů plastem nehlučné, stopčar, zeber, stínů, šipek, nápisů, přechodů apod.</t>
  </si>
  <si>
    <t>V10b : 16*0,125*5,5</t>
  </si>
  <si>
    <t>V10f : 2*2</t>
  </si>
  <si>
    <t>zebra : 3,5</t>
  </si>
  <si>
    <t>915791112R00</t>
  </si>
  <si>
    <t xml:space="preserve">Předznačení pro vodorovné značení pro stopčáry, zebry,stíny, šipky, nápisy, přechody </t>
  </si>
  <si>
    <t>stříkané barvou nebo prováděné z nátěrových hmot</t>
  </si>
  <si>
    <t>18,5</t>
  </si>
  <si>
    <t>914001125R00</t>
  </si>
  <si>
    <t xml:space="preserve">Osazení a montáž svislých dopravních značek značka, na sloupek,sloup, konzolu nebo objekt,  </t>
  </si>
  <si>
    <t>914001111R00</t>
  </si>
  <si>
    <t xml:space="preserve">Osazení a montáž svislých dopravních značek sloupek, do betonového základu,  </t>
  </si>
  <si>
    <t>404459502R</t>
  </si>
  <si>
    <t>příslušenství k dopr.značení sloupek Fe 60 pozinkovaný, délka 2500 mm</t>
  </si>
  <si>
    <t>404459516R</t>
  </si>
  <si>
    <t>příslušenství k dopr.značení kotevní patka pr.60 kompletní, čtyřkotevní včetně šroubů a krytek</t>
  </si>
  <si>
    <t>404459534R</t>
  </si>
  <si>
    <t>příslušenství k dopr.značení upínací svorka na sloupek pr. 60 nebo 70 mm, včetně spojovacího materiálu</t>
  </si>
  <si>
    <t>404459540R</t>
  </si>
  <si>
    <t>příslušenství k dopr.značení plastové víčko na sloupek pr. 60 mm</t>
  </si>
  <si>
    <t>40445050.AR</t>
  </si>
  <si>
    <t>značka dopravní silniční svislá; informativní provozní IP11-IP13; tvar obdélník svislý; 500x700 mm; štít z pozink.plechu s dvoj.ohybem,retroref.folie I.tř.; záruka 7 let</t>
  </si>
  <si>
    <t>40445159.AR</t>
  </si>
  <si>
    <t>značka dopravní silniční svislá; dodatková tabule E8; tvar obdélník; 500x150 mm; štít z pozink.plechu s dvoj.ohybem,retroref.folie I.tř.; záruka 7 let</t>
  </si>
  <si>
    <t>938908411R00</t>
  </si>
  <si>
    <t>Očištění povrchu saponátovým roztokem saponátovým roztokem</t>
  </si>
  <si>
    <t>povrchu živičného, betonového nebo dlážděného</t>
  </si>
  <si>
    <t>979087212R00</t>
  </si>
  <si>
    <t>Nakládání na dopravní prostředky suti</t>
  </si>
  <si>
    <t>pro vodorovnou dopravu</t>
  </si>
  <si>
    <t>10,35+11,4</t>
  </si>
  <si>
    <t>979082213R00</t>
  </si>
  <si>
    <t>Vodorovná doprava suti po suchu bez naložení, ale se složením a hrubým urovnáním na vzdálenost do 1 km</t>
  </si>
  <si>
    <t>979082219R00</t>
  </si>
  <si>
    <t>Vodorovná doprava suti po suchu příplatek k ceně za každý další i započatý 1 km přes 1 km</t>
  </si>
  <si>
    <t>21,75*9</t>
  </si>
  <si>
    <t>979093111R00</t>
  </si>
  <si>
    <t>Uložení suti na skládku bez zhutnění</t>
  </si>
  <si>
    <t>979990112R00</t>
  </si>
  <si>
    <t xml:space="preserve">Poplatek za skládku obalovaný asfalt </t>
  </si>
  <si>
    <t>801-3</t>
  </si>
  <si>
    <t>979990103R00</t>
  </si>
  <si>
    <t>Poplatek za skládku beton do 30x30 cm</t>
  </si>
  <si>
    <t>beton, kamenivo</t>
  </si>
  <si>
    <t>998222011R00</t>
  </si>
  <si>
    <t>Přesun hmot pozemních komunikací, kryt z kameniva jakékoliv délky objektu</t>
  </si>
  <si>
    <t>vodorovně do 200 m</t>
  </si>
  <si>
    <t>998223011R00</t>
  </si>
  <si>
    <t>Přesun hmot pozemních komunikací, kryt dlážděný jakékoliv délky objektu</t>
  </si>
  <si>
    <t>998225111R00</t>
  </si>
  <si>
    <t>Přesun hmot komunikací a letišť, kryt živičný jakékoliv délky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</si>
</sst>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4" t="s">
        <v>39</v>
      </c>
      <c r="B2" s="74"/>
      <c r="C2" s="74"/>
      <c r="D2" s="74"/>
      <c r="E2" s="74"/>
      <c r="F2" s="74"/>
      <c r="G2" s="74"/>
    </row>
  </sheetData>
  <sheetProtection algorithmName="SHA-512" hashValue="ZxgvNRxwxGJeWEvgGyAkbqmYs78PRlZSdWUX+bLXefh/3fOEwZi6T6wB/dZ4ACsxj0Wn6ArzR+ITw9YPtBE3iA==" saltValue="C1rVxMZyDSdF9wcx5ky/g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 x14ac:dyDescent="0.2">
      <c r="A2" s="2"/>
      <c r="B2" s="109" t="s">
        <v>22</v>
      </c>
      <c r="C2" s="110"/>
      <c r="D2" s="111" t="s">
        <v>44</v>
      </c>
      <c r="E2" s="112" t="s">
        <v>45</v>
      </c>
      <c r="F2" s="113"/>
      <c r="G2" s="113"/>
      <c r="H2" s="113"/>
      <c r="I2" s="113"/>
      <c r="J2" s="114"/>
      <c r="O2" s="1"/>
    </row>
    <row r="3" spans="1:15" ht="27" hidden="1" customHeight="1" x14ac:dyDescent="0.2">
      <c r="A3" s="2"/>
      <c r="B3" s="115"/>
      <c r="C3" s="110"/>
      <c r="D3" s="116"/>
      <c r="E3" s="117"/>
      <c r="F3" s="118"/>
      <c r="G3" s="118"/>
      <c r="H3" s="118"/>
      <c r="I3" s="118"/>
      <c r="J3" s="119"/>
    </row>
    <row r="4" spans="1:15" ht="23.25" customHeight="1" x14ac:dyDescent="0.2">
      <c r="A4" s="2"/>
      <c r="B4" s="120"/>
      <c r="C4" s="121"/>
      <c r="D4" s="122"/>
      <c r="E4" s="123"/>
      <c r="F4" s="123"/>
      <c r="G4" s="123"/>
      <c r="H4" s="123"/>
      <c r="I4" s="123"/>
      <c r="J4" s="124"/>
    </row>
    <row r="5" spans="1:15" ht="24" customHeight="1" x14ac:dyDescent="0.2">
      <c r="A5" s="2"/>
      <c r="B5" s="31" t="s">
        <v>42</v>
      </c>
      <c r="D5" s="90"/>
      <c r="E5" s="91"/>
      <c r="F5" s="91"/>
      <c r="G5" s="91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84"/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93"/>
      <c r="F7" s="94"/>
      <c r="G7" s="9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5" t="s">
        <v>46</v>
      </c>
      <c r="H8" s="18" t="s">
        <v>40</v>
      </c>
      <c r="I8" s="128" t="s">
        <v>50</v>
      </c>
      <c r="J8" s="8"/>
    </row>
    <row r="9" spans="1:15" ht="15.75" hidden="1" customHeight="1" x14ac:dyDescent="0.2">
      <c r="A9" s="2"/>
      <c r="B9" s="2"/>
      <c r="D9" s="125" t="s">
        <v>47</v>
      </c>
      <c r="H9" s="18" t="s">
        <v>34</v>
      </c>
      <c r="I9" s="128" t="s">
        <v>51</v>
      </c>
      <c r="J9" s="8"/>
    </row>
    <row r="10" spans="1:15" ht="15.75" hidden="1" customHeight="1" x14ac:dyDescent="0.2">
      <c r="A10" s="2"/>
      <c r="B10" s="35"/>
      <c r="C10" s="55"/>
      <c r="D10" s="127" t="s">
        <v>49</v>
      </c>
      <c r="E10" s="126" t="s">
        <v>48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4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5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57" t="s">
        <v>43</v>
      </c>
      <c r="E14" s="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3"/>
      <c r="E15" s="85"/>
      <c r="F15" s="85"/>
      <c r="G15" s="86"/>
      <c r="H15" s="86"/>
      <c r="I15" s="86" t="s">
        <v>29</v>
      </c>
      <c r="J15" s="87"/>
    </row>
    <row r="16" spans="1:15" ht="23.25" customHeight="1" x14ac:dyDescent="0.2">
      <c r="A16" s="196" t="s">
        <v>24</v>
      </c>
      <c r="B16" s="38" t="s">
        <v>24</v>
      </c>
      <c r="C16" s="60"/>
      <c r="D16" s="61"/>
      <c r="E16" s="81"/>
      <c r="F16" s="82"/>
      <c r="G16" s="81"/>
      <c r="H16" s="82"/>
      <c r="I16" s="81">
        <f>SUMIF(F57:F62,A16,I57:I62)+SUMIF(F57:F62,"PSU",I57:I62)</f>
        <v>0</v>
      </c>
      <c r="J16" s="83"/>
    </row>
    <row r="17" spans="1:10" ht="23.25" customHeight="1" x14ac:dyDescent="0.2">
      <c r="A17" s="196" t="s">
        <v>25</v>
      </c>
      <c r="B17" s="38" t="s">
        <v>25</v>
      </c>
      <c r="C17" s="60"/>
      <c r="D17" s="61"/>
      <c r="E17" s="81"/>
      <c r="F17" s="82"/>
      <c r="G17" s="81"/>
      <c r="H17" s="82"/>
      <c r="I17" s="81">
        <f>SUMIF(F57:F62,A17,I57:I62)</f>
        <v>0</v>
      </c>
      <c r="J17" s="83"/>
    </row>
    <row r="18" spans="1:10" ht="23.25" customHeight="1" x14ac:dyDescent="0.2">
      <c r="A18" s="196" t="s">
        <v>26</v>
      </c>
      <c r="B18" s="38" t="s">
        <v>26</v>
      </c>
      <c r="C18" s="60"/>
      <c r="D18" s="61"/>
      <c r="E18" s="81"/>
      <c r="F18" s="82"/>
      <c r="G18" s="81"/>
      <c r="H18" s="82"/>
      <c r="I18" s="81">
        <f>SUMIF(F57:F62,A18,I57:I62)</f>
        <v>0</v>
      </c>
      <c r="J18" s="83"/>
    </row>
    <row r="19" spans="1:10" ht="23.25" customHeight="1" x14ac:dyDescent="0.2">
      <c r="A19" s="196" t="s">
        <v>81</v>
      </c>
      <c r="B19" s="38" t="s">
        <v>27</v>
      </c>
      <c r="C19" s="60"/>
      <c r="D19" s="61"/>
      <c r="E19" s="81"/>
      <c r="F19" s="82"/>
      <c r="G19" s="81"/>
      <c r="H19" s="82"/>
      <c r="I19" s="81">
        <f>SUMIF(F57:F62,A19,I57:I62)</f>
        <v>0</v>
      </c>
      <c r="J19" s="83"/>
    </row>
    <row r="20" spans="1:10" ht="23.25" customHeight="1" x14ac:dyDescent="0.2">
      <c r="A20" s="196" t="s">
        <v>82</v>
      </c>
      <c r="B20" s="38" t="s">
        <v>28</v>
      </c>
      <c r="C20" s="60"/>
      <c r="D20" s="61"/>
      <c r="E20" s="81"/>
      <c r="F20" s="82"/>
      <c r="G20" s="81"/>
      <c r="H20" s="82"/>
      <c r="I20" s="81">
        <f>SUMIF(F57:F62,A20,I57:I62)</f>
        <v>0</v>
      </c>
      <c r="J20" s="83"/>
    </row>
    <row r="21" spans="1:10" ht="23.25" customHeight="1" x14ac:dyDescent="0.2">
      <c r="A21" s="2"/>
      <c r="B21" s="48" t="s">
        <v>29</v>
      </c>
      <c r="C21" s="62"/>
      <c r="D21" s="63"/>
      <c r="E21" s="88"/>
      <c r="F21" s="89"/>
      <c r="G21" s="88"/>
      <c r="H21" s="89"/>
      <c r="I21" s="88">
        <f>SUM(I16:J20)</f>
        <v>0</v>
      </c>
      <c r="J21" s="100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0"/>
      <c r="D23" s="61"/>
      <c r="E23" s="65">
        <v>15</v>
      </c>
      <c r="F23" s="39" t="s">
        <v>0</v>
      </c>
      <c r="G23" s="98">
        <f>ZakladDPHSniVypocet</f>
        <v>0</v>
      </c>
      <c r="H23" s="99"/>
      <c r="I23" s="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0"/>
      <c r="D24" s="61"/>
      <c r="E24" s="65">
        <f>SazbaDPH1</f>
        <v>15</v>
      </c>
      <c r="F24" s="39" t="s">
        <v>0</v>
      </c>
      <c r="G24" s="96">
        <f>IF(A24&gt;50, ROUNDUP(A23, 0), ROUNDDOWN(A23, 0))</f>
        <v>0</v>
      </c>
      <c r="H24" s="97"/>
      <c r="I24" s="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0"/>
      <c r="D25" s="61"/>
      <c r="E25" s="65">
        <v>21</v>
      </c>
      <c r="F25" s="39" t="s">
        <v>0</v>
      </c>
      <c r="G25" s="98">
        <f>ZakladDPHZaklVypocet</f>
        <v>0</v>
      </c>
      <c r="H25" s="99"/>
      <c r="I25" s="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6"/>
      <c r="D26" s="53"/>
      <c r="E26" s="67">
        <f>SazbaDPH2</f>
        <v>21</v>
      </c>
      <c r="F26" s="30" t="s">
        <v>0</v>
      </c>
      <c r="G26" s="78">
        <f>IF(A26&gt;50, ROUNDUP(A25, 0), ROUNDDOWN(A25, 0))</f>
        <v>0</v>
      </c>
      <c r="H26" s="79"/>
      <c r="I26" s="7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8"/>
      <c r="D27" s="69"/>
      <c r="E27" s="68"/>
      <c r="F27" s="16"/>
      <c r="G27" s="80">
        <f>CenaCelkem-(ZakladDPHSni+DPHSni+ZakladDPHZakl+DPHZakl)</f>
        <v>0</v>
      </c>
      <c r="H27" s="80"/>
      <c r="I27" s="80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23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35</v>
      </c>
      <c r="C29" s="172"/>
      <c r="D29" s="172"/>
      <c r="E29" s="172"/>
      <c r="F29" s="173"/>
      <c r="G29" s="174">
        <f>IF(A29&gt;50, ROUNDUP(A27, 0), ROUNDDOWN(A27, 0))</f>
        <v>0</v>
      </c>
      <c r="H29" s="174"/>
      <c r="I29" s="174"/>
      <c r="J29" s="175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101"/>
      <c r="E34" s="102"/>
      <c r="G34" s="103"/>
      <c r="H34" s="104"/>
      <c r="I34" s="104"/>
      <c r="J34" s="25"/>
    </row>
    <row r="35" spans="1:10" ht="12.75" customHeight="1" x14ac:dyDescent="0.2">
      <c r="A35" s="2"/>
      <c r="B35" s="2"/>
      <c r="D35" s="95" t="s">
        <v>2</v>
      </c>
      <c r="E35" s="95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52</v>
      </c>
      <c r="C39" s="148"/>
      <c r="D39" s="148"/>
      <c r="E39" s="148"/>
      <c r="F39" s="149">
        <f>'1 1 Naklady'!AE44+'2 1 Pol'!AE141</f>
        <v>0</v>
      </c>
      <c r="G39" s="150">
        <f>'1 1 Naklady'!AF44+'2 1 Pol'!AF141</f>
        <v>0</v>
      </c>
      <c r="H39" s="151">
        <f>(F39*SazbaDPH1/100)+(G39*SazbaDPH2/100)</f>
        <v>0</v>
      </c>
      <c r="I39" s="151">
        <f>F39+G39+H39</f>
        <v>0</v>
      </c>
      <c r="J39" s="152" t="str">
        <f>IF(_xlfn.SINGLE(CenaCelkemVypocet)=0,"",I39/_xlfn.SINGLE(CenaCelkemVypocet)*100)</f>
        <v/>
      </c>
    </row>
    <row r="40" spans="1:10" ht="25.5" customHeight="1" x14ac:dyDescent="0.2">
      <c r="A40" s="137">
        <v>2</v>
      </c>
      <c r="B40" s="153"/>
      <c r="C40" s="154" t="s">
        <v>53</v>
      </c>
      <c r="D40" s="154"/>
      <c r="E40" s="154"/>
      <c r="F40" s="155">
        <f>'1 1 Naklady'!AE44</f>
        <v>0</v>
      </c>
      <c r="G40" s="156">
        <f>'1 1 Naklady'!AF44</f>
        <v>0</v>
      </c>
      <c r="H40" s="156">
        <f>(F40*SazbaDPH1/100)+(G40*SazbaDPH2/100)</f>
        <v>0</v>
      </c>
      <c r="I40" s="156">
        <f>F40+G40+H40</f>
        <v>0</v>
      </c>
      <c r="J40" s="157" t="str">
        <f>IF(_xlfn.SINGLE(CenaCelkemVypocet)=0,"",I40/_xlfn.SINGLE(CenaCelkemVypocet)*100)</f>
        <v/>
      </c>
    </row>
    <row r="41" spans="1:10" ht="25.5" customHeight="1" x14ac:dyDescent="0.2">
      <c r="A41" s="137">
        <v>3</v>
      </c>
      <c r="B41" s="158" t="s">
        <v>54</v>
      </c>
      <c r="C41" s="148" t="s">
        <v>55</v>
      </c>
      <c r="D41" s="148"/>
      <c r="E41" s="148"/>
      <c r="F41" s="159">
        <f>'1 1 Naklady'!AE44</f>
        <v>0</v>
      </c>
      <c r="G41" s="151">
        <f>'1 1 Naklady'!AF44</f>
        <v>0</v>
      </c>
      <c r="H41" s="151">
        <f>(F41*SazbaDPH1/100)+(G41*SazbaDPH2/100)</f>
        <v>0</v>
      </c>
      <c r="I41" s="151">
        <f>F41+G41+H41</f>
        <v>0</v>
      </c>
      <c r="J41" s="152" t="str">
        <f>IF(_xlfn.SINGLE(CenaCelkemVypocet)=0,"",I41/_xlfn.SINGLE(CenaCelkemVypocet)*100)</f>
        <v/>
      </c>
    </row>
    <row r="42" spans="1:10" ht="25.5" customHeight="1" x14ac:dyDescent="0.2">
      <c r="A42" s="137">
        <v>2</v>
      </c>
      <c r="B42" s="153"/>
      <c r="C42" s="154" t="s">
        <v>56</v>
      </c>
      <c r="D42" s="154"/>
      <c r="E42" s="154"/>
      <c r="F42" s="155"/>
      <c r="G42" s="156"/>
      <c r="H42" s="156">
        <f>(F42*SazbaDPH1/100)+(G42*SazbaDPH2/100)</f>
        <v>0</v>
      </c>
      <c r="I42" s="156"/>
      <c r="J42" s="157"/>
    </row>
    <row r="43" spans="1:10" ht="25.5" customHeight="1" x14ac:dyDescent="0.2">
      <c r="A43" s="137">
        <v>2</v>
      </c>
      <c r="B43" s="153" t="s">
        <v>57</v>
      </c>
      <c r="C43" s="154" t="s">
        <v>58</v>
      </c>
      <c r="D43" s="154"/>
      <c r="E43" s="154"/>
      <c r="F43" s="155">
        <f>'2 1 Pol'!AE141</f>
        <v>0</v>
      </c>
      <c r="G43" s="156">
        <f>'2 1 Pol'!AF141</f>
        <v>0</v>
      </c>
      <c r="H43" s="156">
        <f>(F43*SazbaDPH1/100)+(G43*SazbaDPH2/100)</f>
        <v>0</v>
      </c>
      <c r="I43" s="156">
        <f>F43+G43+H43</f>
        <v>0</v>
      </c>
      <c r="J43" s="157" t="str">
        <f>IF(_xlfn.SINGLE(CenaCelkemVypocet)=0,"",I43/_xlfn.SINGLE(CenaCelkemVypocet)*100)</f>
        <v/>
      </c>
    </row>
    <row r="44" spans="1:10" ht="25.5" customHeight="1" x14ac:dyDescent="0.2">
      <c r="A44" s="137">
        <v>3</v>
      </c>
      <c r="B44" s="158" t="s">
        <v>54</v>
      </c>
      <c r="C44" s="148" t="s">
        <v>59</v>
      </c>
      <c r="D44" s="148"/>
      <c r="E44" s="148"/>
      <c r="F44" s="159">
        <f>'2 1 Pol'!AE141</f>
        <v>0</v>
      </c>
      <c r="G44" s="151">
        <f>'2 1 Pol'!AF141</f>
        <v>0</v>
      </c>
      <c r="H44" s="151">
        <f>(F44*SazbaDPH1/100)+(G44*SazbaDPH2/100)</f>
        <v>0</v>
      </c>
      <c r="I44" s="151">
        <f>F44+G44+H44</f>
        <v>0</v>
      </c>
      <c r="J44" s="152" t="str">
        <f>IF(_xlfn.SINGLE(CenaCelkemVypocet)=0,"",I44/_xlfn.SINGLE(CenaCelkemVypocet)*100)</f>
        <v/>
      </c>
    </row>
    <row r="45" spans="1:10" ht="25.5" customHeight="1" x14ac:dyDescent="0.2">
      <c r="A45" s="137"/>
      <c r="B45" s="160" t="s">
        <v>60</v>
      </c>
      <c r="C45" s="161"/>
      <c r="D45" s="161"/>
      <c r="E45" s="162"/>
      <c r="F45" s="163">
        <f>SUMIF(A39:A44,"=1",F39:F44)</f>
        <v>0</v>
      </c>
      <c r="G45" s="164">
        <f>SUMIF(A39:A44,"=1",G39:G44)</f>
        <v>0</v>
      </c>
      <c r="H45" s="164">
        <f>SUMIF(A39:A44,"=1",H39:H44)</f>
        <v>0</v>
      </c>
      <c r="I45" s="164">
        <f>SUMIF(A39:A44,"=1",I39:I44)</f>
        <v>0</v>
      </c>
      <c r="J45" s="165">
        <f>SUMIF(A39:A44,"=1",J39:J44)</f>
        <v>0</v>
      </c>
    </row>
    <row r="47" spans="1:10" x14ac:dyDescent="0.2">
      <c r="A47" t="s">
        <v>62</v>
      </c>
      <c r="B47" t="s">
        <v>63</v>
      </c>
    </row>
    <row r="48" spans="1:10" x14ac:dyDescent="0.2">
      <c r="A48" t="s">
        <v>64</v>
      </c>
      <c r="B48" t="s">
        <v>65</v>
      </c>
    </row>
    <row r="49" spans="1:10" x14ac:dyDescent="0.2">
      <c r="A49" t="s">
        <v>66</v>
      </c>
      <c r="B49" t="s">
        <v>67</v>
      </c>
    </row>
    <row r="50" spans="1:10" x14ac:dyDescent="0.2">
      <c r="A50" t="s">
        <v>64</v>
      </c>
      <c r="B50" t="s">
        <v>68</v>
      </c>
    </row>
    <row r="51" spans="1:10" x14ac:dyDescent="0.2">
      <c r="A51" t="s">
        <v>66</v>
      </c>
      <c r="B51" t="s">
        <v>69</v>
      </c>
    </row>
    <row r="54" spans="1:10" ht="15.75" x14ac:dyDescent="0.25">
      <c r="B54" s="176" t="s">
        <v>70</v>
      </c>
    </row>
    <row r="56" spans="1:10" ht="25.5" customHeight="1" x14ac:dyDescent="0.2">
      <c r="A56" s="178"/>
      <c r="B56" s="181" t="s">
        <v>17</v>
      </c>
      <c r="C56" s="181" t="s">
        <v>5</v>
      </c>
      <c r="D56" s="182"/>
      <c r="E56" s="182"/>
      <c r="F56" s="183" t="s">
        <v>71</v>
      </c>
      <c r="G56" s="183"/>
      <c r="H56" s="183"/>
      <c r="I56" s="183" t="s">
        <v>29</v>
      </c>
      <c r="J56" s="183" t="s">
        <v>0</v>
      </c>
    </row>
    <row r="57" spans="1:10" ht="36.75" customHeight="1" x14ac:dyDescent="0.2">
      <c r="A57" s="179"/>
      <c r="B57" s="184" t="s">
        <v>54</v>
      </c>
      <c r="C57" s="185" t="s">
        <v>72</v>
      </c>
      <c r="D57" s="186"/>
      <c r="E57" s="186"/>
      <c r="F57" s="192" t="s">
        <v>24</v>
      </c>
      <c r="G57" s="193"/>
      <c r="H57" s="193"/>
      <c r="I57" s="193">
        <f>'2 1 Pol'!G8</f>
        <v>0</v>
      </c>
      <c r="J57" s="190" t="str">
        <f>IF(I63=0,"",I57/I63*100)</f>
        <v/>
      </c>
    </row>
    <row r="58" spans="1:10" ht="36.75" customHeight="1" x14ac:dyDescent="0.2">
      <c r="A58" s="179"/>
      <c r="B58" s="184" t="s">
        <v>73</v>
      </c>
      <c r="C58" s="185" t="s">
        <v>74</v>
      </c>
      <c r="D58" s="186"/>
      <c r="E58" s="186"/>
      <c r="F58" s="192" t="s">
        <v>24</v>
      </c>
      <c r="G58" s="193"/>
      <c r="H58" s="193"/>
      <c r="I58" s="193">
        <f>'2 1 Pol'!G52</f>
        <v>0</v>
      </c>
      <c r="J58" s="190" t="str">
        <f>IF(I63=0,"",I58/I63*100)</f>
        <v/>
      </c>
    </row>
    <row r="59" spans="1:10" ht="36.75" customHeight="1" x14ac:dyDescent="0.2">
      <c r="A59" s="179"/>
      <c r="B59" s="184" t="s">
        <v>75</v>
      </c>
      <c r="C59" s="185" t="s">
        <v>76</v>
      </c>
      <c r="D59" s="186"/>
      <c r="E59" s="186"/>
      <c r="F59" s="192" t="s">
        <v>24</v>
      </c>
      <c r="G59" s="193"/>
      <c r="H59" s="193"/>
      <c r="I59" s="193">
        <f>'2 1 Pol'!G87</f>
        <v>0</v>
      </c>
      <c r="J59" s="190" t="str">
        <f>IF(I63=0,"",I59/I63*100)</f>
        <v/>
      </c>
    </row>
    <row r="60" spans="1:10" ht="36.75" customHeight="1" x14ac:dyDescent="0.2">
      <c r="A60" s="179"/>
      <c r="B60" s="184" t="s">
        <v>77</v>
      </c>
      <c r="C60" s="185" t="s">
        <v>78</v>
      </c>
      <c r="D60" s="186"/>
      <c r="E60" s="186"/>
      <c r="F60" s="192" t="s">
        <v>24</v>
      </c>
      <c r="G60" s="193"/>
      <c r="H60" s="193"/>
      <c r="I60" s="193">
        <f>'2 1 Pol'!G120</f>
        <v>0</v>
      </c>
      <c r="J60" s="190" t="str">
        <f>IF(I63=0,"",I60/I63*100)</f>
        <v/>
      </c>
    </row>
    <row r="61" spans="1:10" ht="36.75" customHeight="1" x14ac:dyDescent="0.2">
      <c r="A61" s="179"/>
      <c r="B61" s="184" t="s">
        <v>79</v>
      </c>
      <c r="C61" s="185" t="s">
        <v>80</v>
      </c>
      <c r="D61" s="186"/>
      <c r="E61" s="186"/>
      <c r="F61" s="192" t="s">
        <v>24</v>
      </c>
      <c r="G61" s="193"/>
      <c r="H61" s="193"/>
      <c r="I61" s="193">
        <f>'2 1 Pol'!G123</f>
        <v>0</v>
      </c>
      <c r="J61" s="190" t="str">
        <f>IF(I63=0,"",I61/I63*100)</f>
        <v/>
      </c>
    </row>
    <row r="62" spans="1:10" ht="36.75" customHeight="1" x14ac:dyDescent="0.2">
      <c r="A62" s="179"/>
      <c r="B62" s="184" t="s">
        <v>81</v>
      </c>
      <c r="C62" s="185" t="s">
        <v>27</v>
      </c>
      <c r="D62" s="186"/>
      <c r="E62" s="186"/>
      <c r="F62" s="192" t="s">
        <v>81</v>
      </c>
      <c r="G62" s="193"/>
      <c r="H62" s="193"/>
      <c r="I62" s="193">
        <f>'1 1 Naklady'!G8</f>
        <v>0</v>
      </c>
      <c r="J62" s="190" t="str">
        <f>IF(I63=0,"",I62/I63*100)</f>
        <v/>
      </c>
    </row>
    <row r="63" spans="1:10" ht="25.5" customHeight="1" x14ac:dyDescent="0.2">
      <c r="A63" s="180"/>
      <c r="B63" s="187" t="s">
        <v>1</v>
      </c>
      <c r="C63" s="188"/>
      <c r="D63" s="189"/>
      <c r="E63" s="189"/>
      <c r="F63" s="194"/>
      <c r="G63" s="195"/>
      <c r="H63" s="195"/>
      <c r="I63" s="195">
        <f>SUM(I57:I62)</f>
        <v>0</v>
      </c>
      <c r="J63" s="191">
        <f>SUM(J57:J62)</f>
        <v>0</v>
      </c>
    </row>
    <row r="64" spans="1:10" x14ac:dyDescent="0.2">
      <c r="F64" s="135"/>
      <c r="G64" s="135"/>
      <c r="H64" s="135"/>
      <c r="I64" s="135"/>
      <c r="J64" s="136"/>
    </row>
    <row r="65" spans="6:10" x14ac:dyDescent="0.2">
      <c r="F65" s="135"/>
      <c r="G65" s="135"/>
      <c r="H65" s="135"/>
      <c r="I65" s="135"/>
      <c r="J65" s="136"/>
    </row>
    <row r="66" spans="6:10" x14ac:dyDescent="0.2">
      <c r="F66" s="135"/>
      <c r="G66" s="135"/>
      <c r="H66" s="135"/>
      <c r="I66" s="135"/>
      <c r="J66" s="136"/>
    </row>
  </sheetData>
  <sheetProtection algorithmName="SHA-512" hashValue="dmStxb/lFUHuTQvE/lxTQ9XYSrl2K39QIn4BSfCBeAf4m1X/6IKNhgX2cbDkH46hbWWp7RhXGDgYuAleTi1chA==" saltValue="Z2ZfYyH5zOjok585F0Ohz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60:E60"/>
    <mergeCell ref="C61:E61"/>
    <mergeCell ref="C62:E62"/>
    <mergeCell ref="C44:E44"/>
    <mergeCell ref="B45:E45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5" t="s">
        <v>6</v>
      </c>
      <c r="B1" s="105"/>
      <c r="C1" s="106"/>
      <c r="D1" s="105"/>
      <c r="E1" s="105"/>
      <c r="F1" s="105"/>
      <c r="G1" s="105"/>
    </row>
    <row r="2" spans="1:7" ht="24.95" customHeight="1" x14ac:dyDescent="0.2">
      <c r="A2" s="50" t="s">
        <v>7</v>
      </c>
      <c r="B2" s="49"/>
      <c r="C2" s="107"/>
      <c r="D2" s="107"/>
      <c r="E2" s="107"/>
      <c r="F2" s="107"/>
      <c r="G2" s="108"/>
    </row>
    <row r="3" spans="1:7" ht="24.95" customHeight="1" x14ac:dyDescent="0.2">
      <c r="A3" s="50" t="s">
        <v>8</v>
      </c>
      <c r="B3" s="49"/>
      <c r="C3" s="107"/>
      <c r="D3" s="107"/>
      <c r="E3" s="107"/>
      <c r="F3" s="107"/>
      <c r="G3" s="108"/>
    </row>
    <row r="4" spans="1:7" ht="24.95" customHeight="1" x14ac:dyDescent="0.2">
      <c r="A4" s="50" t="s">
        <v>9</v>
      </c>
      <c r="B4" s="49"/>
      <c r="C4" s="107"/>
      <c r="D4" s="107"/>
      <c r="E4" s="107"/>
      <c r="F4" s="107"/>
      <c r="G4" s="108"/>
    </row>
    <row r="5" spans="1:7" x14ac:dyDescent="0.2">
      <c r="B5" s="4"/>
      <c r="C5" s="5"/>
      <c r="D5" s="6"/>
    </row>
  </sheetData>
  <sheetProtection algorithmName="SHA-512" hashValue="8r0p2BZXoB5JKY3gK9Dh+SoRLtQGp6Y1rRX7xQ0WF3TEGZCmxt8ArPNdCva50lALre+6rjGsZxhwL3cPFnBN0g==" saltValue="QicdZKOcC6Ayi7HjNKpkH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F5A0-1A67-4B29-9CE9-20344861FB9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83</v>
      </c>
      <c r="B1" s="197"/>
      <c r="C1" s="197"/>
      <c r="D1" s="197"/>
      <c r="E1" s="197"/>
      <c r="F1" s="197"/>
      <c r="G1" s="197"/>
      <c r="AG1" t="s">
        <v>84</v>
      </c>
    </row>
    <row r="2" spans="1:60" ht="24.95" customHeight="1" x14ac:dyDescent="0.2">
      <c r="A2" s="198" t="s">
        <v>7</v>
      </c>
      <c r="B2" s="49" t="s">
        <v>44</v>
      </c>
      <c r="C2" s="201" t="s">
        <v>45</v>
      </c>
      <c r="D2" s="199"/>
      <c r="E2" s="199"/>
      <c r="F2" s="199"/>
      <c r="G2" s="200"/>
      <c r="AG2" t="s">
        <v>85</v>
      </c>
    </row>
    <row r="3" spans="1:60" ht="24.95" customHeight="1" x14ac:dyDescent="0.2">
      <c r="A3" s="198" t="s">
        <v>8</v>
      </c>
      <c r="B3" s="49" t="s">
        <v>54</v>
      </c>
      <c r="C3" s="201" t="s">
        <v>55</v>
      </c>
      <c r="D3" s="199"/>
      <c r="E3" s="199"/>
      <c r="F3" s="199"/>
      <c r="G3" s="200"/>
      <c r="AC3" s="177" t="s">
        <v>86</v>
      </c>
      <c r="AG3" t="s">
        <v>87</v>
      </c>
    </row>
    <row r="4" spans="1:60" ht="24.95" customHeight="1" x14ac:dyDescent="0.2">
      <c r="A4" s="202" t="s">
        <v>9</v>
      </c>
      <c r="B4" s="203" t="s">
        <v>54</v>
      </c>
      <c r="C4" s="204" t="s">
        <v>55</v>
      </c>
      <c r="D4" s="205"/>
      <c r="E4" s="205"/>
      <c r="F4" s="205"/>
      <c r="G4" s="206"/>
      <c r="AG4" t="s">
        <v>88</v>
      </c>
    </row>
    <row r="5" spans="1:60" x14ac:dyDescent="0.2">
      <c r="D5" s="10"/>
    </row>
    <row r="6" spans="1:60" ht="38.25" x14ac:dyDescent="0.2">
      <c r="A6" s="208" t="s">
        <v>89</v>
      </c>
      <c r="B6" s="210" t="s">
        <v>90</v>
      </c>
      <c r="C6" s="210" t="s">
        <v>91</v>
      </c>
      <c r="D6" s="209" t="s">
        <v>92</v>
      </c>
      <c r="E6" s="208" t="s">
        <v>93</v>
      </c>
      <c r="F6" s="207" t="s">
        <v>94</v>
      </c>
      <c r="G6" s="208" t="s">
        <v>29</v>
      </c>
      <c r="H6" s="211" t="s">
        <v>30</v>
      </c>
      <c r="I6" s="211" t="s">
        <v>95</v>
      </c>
      <c r="J6" s="211" t="s">
        <v>31</v>
      </c>
      <c r="K6" s="211" t="s">
        <v>96</v>
      </c>
      <c r="L6" s="211" t="s">
        <v>97</v>
      </c>
      <c r="M6" s="211" t="s">
        <v>98</v>
      </c>
      <c r="N6" s="211" t="s">
        <v>99</v>
      </c>
      <c r="O6" s="211" t="s">
        <v>100</v>
      </c>
      <c r="P6" s="211" t="s">
        <v>101</v>
      </c>
      <c r="Q6" s="211" t="s">
        <v>102</v>
      </c>
      <c r="R6" s="211" t="s">
        <v>103</v>
      </c>
      <c r="S6" s="211" t="s">
        <v>104</v>
      </c>
      <c r="T6" s="211" t="s">
        <v>105</v>
      </c>
      <c r="U6" s="211" t="s">
        <v>106</v>
      </c>
      <c r="V6" s="211" t="s">
        <v>107</v>
      </c>
      <c r="W6" s="211" t="s">
        <v>108</v>
      </c>
      <c r="X6" s="211" t="s">
        <v>109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</row>
    <row r="8" spans="1:60" x14ac:dyDescent="0.2">
      <c r="A8" s="224" t="s">
        <v>110</v>
      </c>
      <c r="B8" s="225" t="s">
        <v>81</v>
      </c>
      <c r="C8" s="248" t="s">
        <v>27</v>
      </c>
      <c r="D8" s="226"/>
      <c r="E8" s="227"/>
      <c r="F8" s="228"/>
      <c r="G8" s="228">
        <f>SUMIF(AG9:AG42,"&lt;&gt;NOR",G9:G42)</f>
        <v>0</v>
      </c>
      <c r="H8" s="228"/>
      <c r="I8" s="228">
        <f>SUM(I9:I42)</f>
        <v>0</v>
      </c>
      <c r="J8" s="228"/>
      <c r="K8" s="228">
        <f>SUM(K9:K42)</f>
        <v>0</v>
      </c>
      <c r="L8" s="228"/>
      <c r="M8" s="228">
        <f>SUM(M9:M42)</f>
        <v>0</v>
      </c>
      <c r="N8" s="227"/>
      <c r="O8" s="227">
        <f>SUM(O9:O42)</f>
        <v>0</v>
      </c>
      <c r="P8" s="227"/>
      <c r="Q8" s="227">
        <f>SUM(Q9:Q42)</f>
        <v>0</v>
      </c>
      <c r="R8" s="228"/>
      <c r="S8" s="228"/>
      <c r="T8" s="229"/>
      <c r="U8" s="223"/>
      <c r="V8" s="223">
        <f>SUM(V9:V42)</f>
        <v>0</v>
      </c>
      <c r="W8" s="223"/>
      <c r="X8" s="223"/>
      <c r="AG8" t="s">
        <v>111</v>
      </c>
    </row>
    <row r="9" spans="1:60" outlineLevel="1" x14ac:dyDescent="0.2">
      <c r="A9" s="231">
        <v>1</v>
      </c>
      <c r="B9" s="232" t="s">
        <v>112</v>
      </c>
      <c r="C9" s="249" t="s">
        <v>113</v>
      </c>
      <c r="D9" s="233" t="s">
        <v>114</v>
      </c>
      <c r="E9" s="234">
        <v>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6"/>
      <c r="S9" s="236" t="s">
        <v>115</v>
      </c>
      <c r="T9" s="237" t="s">
        <v>116</v>
      </c>
      <c r="U9" s="222">
        <v>0</v>
      </c>
      <c r="V9" s="222">
        <f>ROUND(E9*U9,2)</f>
        <v>0</v>
      </c>
      <c r="W9" s="222"/>
      <c r="X9" s="222" t="s">
        <v>117</v>
      </c>
      <c r="Y9" s="212"/>
      <c r="Z9" s="212"/>
      <c r="AA9" s="212"/>
      <c r="AB9" s="212"/>
      <c r="AC9" s="212"/>
      <c r="AD9" s="212"/>
      <c r="AE9" s="212"/>
      <c r="AF9" s="212"/>
      <c r="AG9" s="212" t="s">
        <v>118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50" t="s">
        <v>168</v>
      </c>
      <c r="D10" s="238"/>
      <c r="E10" s="238"/>
      <c r="F10" s="238"/>
      <c r="G10" s="238"/>
      <c r="H10" s="222"/>
      <c r="I10" s="222"/>
      <c r="J10" s="222"/>
      <c r="K10" s="222"/>
      <c r="L10" s="222"/>
      <c r="M10" s="222"/>
      <c r="N10" s="221"/>
      <c r="O10" s="221"/>
      <c r="P10" s="221"/>
      <c r="Q10" s="221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119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2.5" outlineLevel="1" x14ac:dyDescent="0.2">
      <c r="A11" s="219"/>
      <c r="B11" s="220"/>
      <c r="C11" s="251" t="s">
        <v>120</v>
      </c>
      <c r="D11" s="240"/>
      <c r="E11" s="240"/>
      <c r="F11" s="240"/>
      <c r="G11" s="240"/>
      <c r="H11" s="222"/>
      <c r="I11" s="222"/>
      <c r="J11" s="222"/>
      <c r="K11" s="222"/>
      <c r="L11" s="222"/>
      <c r="M11" s="222"/>
      <c r="N11" s="221"/>
      <c r="O11" s="221"/>
      <c r="P11" s="221"/>
      <c r="Q11" s="221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119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39" t="str">
        <f>C11</f>
        <v>Vyhotovení protokolu o vytyčení stavby se seznamem souřadnic vytyčených bodů a jejich polohopisnými (S-JTSK) a výškopisnými (Bpv) hodnotami.</v>
      </c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31">
        <v>2</v>
      </c>
      <c r="B12" s="232" t="s">
        <v>121</v>
      </c>
      <c r="C12" s="249" t="s">
        <v>122</v>
      </c>
      <c r="D12" s="233" t="s">
        <v>114</v>
      </c>
      <c r="E12" s="234">
        <v>1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6"/>
      <c r="S12" s="236" t="s">
        <v>115</v>
      </c>
      <c r="T12" s="237" t="s">
        <v>116</v>
      </c>
      <c r="U12" s="222">
        <v>0</v>
      </c>
      <c r="V12" s="222">
        <f>ROUND(E12*U12,2)</f>
        <v>0</v>
      </c>
      <c r="W12" s="222"/>
      <c r="X12" s="222" t="s">
        <v>117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118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50" t="s">
        <v>123</v>
      </c>
      <c r="D13" s="238"/>
      <c r="E13" s="238"/>
      <c r="F13" s="238"/>
      <c r="G13" s="238"/>
      <c r="H13" s="222"/>
      <c r="I13" s="222"/>
      <c r="J13" s="222"/>
      <c r="K13" s="222"/>
      <c r="L13" s="222"/>
      <c r="M13" s="222"/>
      <c r="N13" s="221"/>
      <c r="O13" s="221"/>
      <c r="P13" s="221"/>
      <c r="Q13" s="221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119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39" t="str">
        <f>C13</f>
        <v>Zaměření a vytýčení stávajících inženýrských sítí v místě stavby z hlediska jejich ochrany při provádění stavby.</v>
      </c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31">
        <v>3</v>
      </c>
      <c r="B14" s="232" t="s">
        <v>124</v>
      </c>
      <c r="C14" s="249" t="s">
        <v>125</v>
      </c>
      <c r="D14" s="233" t="s">
        <v>114</v>
      </c>
      <c r="E14" s="234">
        <v>1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4">
        <v>0</v>
      </c>
      <c r="O14" s="234">
        <f>ROUND(E14*N14,2)</f>
        <v>0</v>
      </c>
      <c r="P14" s="234">
        <v>0</v>
      </c>
      <c r="Q14" s="234">
        <f>ROUND(E14*P14,2)</f>
        <v>0</v>
      </c>
      <c r="R14" s="236"/>
      <c r="S14" s="236" t="s">
        <v>115</v>
      </c>
      <c r="T14" s="237" t="s">
        <v>116</v>
      </c>
      <c r="U14" s="222">
        <v>0</v>
      </c>
      <c r="V14" s="222">
        <f>ROUND(E14*U14,2)</f>
        <v>0</v>
      </c>
      <c r="W14" s="222"/>
      <c r="X14" s="222" t="s">
        <v>117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118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50" t="s">
        <v>126</v>
      </c>
      <c r="D15" s="238"/>
      <c r="E15" s="238"/>
      <c r="F15" s="238"/>
      <c r="G15" s="238"/>
      <c r="H15" s="222"/>
      <c r="I15" s="222"/>
      <c r="J15" s="222"/>
      <c r="K15" s="222"/>
      <c r="L15" s="222"/>
      <c r="M15" s="222"/>
      <c r="N15" s="221"/>
      <c r="O15" s="221"/>
      <c r="P15" s="221"/>
      <c r="Q15" s="221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119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39" t="str">
        <f>C15</f>
        <v>- náklady na provedení skutečného zaměření stavby v rozsahu nezbytném pro zápis změny do katastru nemovitostí.</v>
      </c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41">
        <v>4</v>
      </c>
      <c r="B16" s="242" t="s">
        <v>127</v>
      </c>
      <c r="C16" s="252" t="s">
        <v>128</v>
      </c>
      <c r="D16" s="243" t="s">
        <v>129</v>
      </c>
      <c r="E16" s="244">
        <v>1</v>
      </c>
      <c r="F16" s="245"/>
      <c r="G16" s="246">
        <f>ROUND(E16*F16,2)</f>
        <v>0</v>
      </c>
      <c r="H16" s="245"/>
      <c r="I16" s="246">
        <f>ROUND(E16*H16,2)</f>
        <v>0</v>
      </c>
      <c r="J16" s="245"/>
      <c r="K16" s="246">
        <f>ROUND(E16*J16,2)</f>
        <v>0</v>
      </c>
      <c r="L16" s="246">
        <v>21</v>
      </c>
      <c r="M16" s="246">
        <f>G16*(1+L16/100)</f>
        <v>0</v>
      </c>
      <c r="N16" s="244">
        <v>0</v>
      </c>
      <c r="O16" s="244">
        <f>ROUND(E16*N16,2)</f>
        <v>0</v>
      </c>
      <c r="P16" s="244">
        <v>0</v>
      </c>
      <c r="Q16" s="244">
        <f>ROUND(E16*P16,2)</f>
        <v>0</v>
      </c>
      <c r="R16" s="246"/>
      <c r="S16" s="246" t="s">
        <v>130</v>
      </c>
      <c r="T16" s="247" t="s">
        <v>116</v>
      </c>
      <c r="U16" s="222">
        <v>0</v>
      </c>
      <c r="V16" s="222">
        <f>ROUND(E16*U16,2)</f>
        <v>0</v>
      </c>
      <c r="W16" s="222"/>
      <c r="X16" s="222" t="s">
        <v>131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132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31">
        <v>5</v>
      </c>
      <c r="B17" s="232" t="s">
        <v>133</v>
      </c>
      <c r="C17" s="249" t="s">
        <v>134</v>
      </c>
      <c r="D17" s="233" t="s">
        <v>114</v>
      </c>
      <c r="E17" s="234">
        <v>1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4">
        <v>0</v>
      </c>
      <c r="O17" s="234">
        <f>ROUND(E17*N17,2)</f>
        <v>0</v>
      </c>
      <c r="P17" s="234">
        <v>0</v>
      </c>
      <c r="Q17" s="234">
        <f>ROUND(E17*P17,2)</f>
        <v>0</v>
      </c>
      <c r="R17" s="236"/>
      <c r="S17" s="236" t="s">
        <v>115</v>
      </c>
      <c r="T17" s="237" t="s">
        <v>116</v>
      </c>
      <c r="U17" s="222">
        <v>0</v>
      </c>
      <c r="V17" s="222">
        <f>ROUND(E17*U17,2)</f>
        <v>0</v>
      </c>
      <c r="W17" s="222"/>
      <c r="X17" s="222" t="s">
        <v>117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118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50" t="s">
        <v>135</v>
      </c>
      <c r="D18" s="238"/>
      <c r="E18" s="238"/>
      <c r="F18" s="238"/>
      <c r="G18" s="238"/>
      <c r="H18" s="222"/>
      <c r="I18" s="222"/>
      <c r="J18" s="222"/>
      <c r="K18" s="222"/>
      <c r="L18" s="222"/>
      <c r="M18" s="222"/>
      <c r="N18" s="221"/>
      <c r="O18" s="221"/>
      <c r="P18" s="221"/>
      <c r="Q18" s="221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119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39" t="str">
        <f>C18</f>
        <v>Náklady na vyhotovení dokumentace skutečného provedení stavby a její předání objednateli v požadované formě a požadovaném počtu.</v>
      </c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19"/>
      <c r="B19" s="220"/>
      <c r="C19" s="251" t="s">
        <v>136</v>
      </c>
      <c r="D19" s="240"/>
      <c r="E19" s="240"/>
      <c r="F19" s="240"/>
      <c r="G19" s="240"/>
      <c r="H19" s="222"/>
      <c r="I19" s="222"/>
      <c r="J19" s="222"/>
      <c r="K19" s="222"/>
      <c r="L19" s="222"/>
      <c r="M19" s="222"/>
      <c r="N19" s="221"/>
      <c r="O19" s="221"/>
      <c r="P19" s="221"/>
      <c r="Q19" s="221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119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39" t="str">
        <f>C19</f>
        <v>- 3x vyhotovení - dokumentace v listinné a 2x na CD vdigitální podobě v souladu se stavebním zákonem a provádějícími předpisy, zakreslení změn PD, vč. revizí, prohlášení o shodě apod.</v>
      </c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51" t="s">
        <v>137</v>
      </c>
      <c r="D20" s="240"/>
      <c r="E20" s="240"/>
      <c r="F20" s="240"/>
      <c r="G20" s="240"/>
      <c r="H20" s="222"/>
      <c r="I20" s="222"/>
      <c r="J20" s="222"/>
      <c r="K20" s="222"/>
      <c r="L20" s="222"/>
      <c r="M20" s="222"/>
      <c r="N20" s="221"/>
      <c r="O20" s="221"/>
      <c r="P20" s="221"/>
      <c r="Q20" s="221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119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31">
        <v>6</v>
      </c>
      <c r="B21" s="232" t="s">
        <v>138</v>
      </c>
      <c r="C21" s="249" t="s">
        <v>139</v>
      </c>
      <c r="D21" s="233" t="s">
        <v>114</v>
      </c>
      <c r="E21" s="234">
        <v>1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21</v>
      </c>
      <c r="M21" s="236">
        <f>G21*(1+L21/100)</f>
        <v>0</v>
      </c>
      <c r="N21" s="234">
        <v>0</v>
      </c>
      <c r="O21" s="234">
        <f>ROUND(E21*N21,2)</f>
        <v>0</v>
      </c>
      <c r="P21" s="234">
        <v>0</v>
      </c>
      <c r="Q21" s="234">
        <f>ROUND(E21*P21,2)</f>
        <v>0</v>
      </c>
      <c r="R21" s="236"/>
      <c r="S21" s="236" t="s">
        <v>115</v>
      </c>
      <c r="T21" s="237" t="s">
        <v>116</v>
      </c>
      <c r="U21" s="222">
        <v>0</v>
      </c>
      <c r="V21" s="222">
        <f>ROUND(E21*U21,2)</f>
        <v>0</v>
      </c>
      <c r="W21" s="222"/>
      <c r="X21" s="222" t="s">
        <v>117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118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 x14ac:dyDescent="0.2">
      <c r="A22" s="219"/>
      <c r="B22" s="220"/>
      <c r="C22" s="250" t="s">
        <v>140</v>
      </c>
      <c r="D22" s="238"/>
      <c r="E22" s="238"/>
      <c r="F22" s="238"/>
      <c r="G22" s="238"/>
      <c r="H22" s="222"/>
      <c r="I22" s="222"/>
      <c r="J22" s="222"/>
      <c r="K22" s="222"/>
      <c r="L22" s="222"/>
      <c r="M22" s="222"/>
      <c r="N22" s="221"/>
      <c r="O22" s="221"/>
      <c r="P22" s="221"/>
      <c r="Q22" s="221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119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39" t="str">
        <f>C22</f>
        <v>Náklady zhotovitele, související s prováděním zkoušek a revizí předepsaných technickými normami, TP nebo objednatelem a které jsou pro provedení díla nezbytné.</v>
      </c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51" t="s">
        <v>141</v>
      </c>
      <c r="D23" s="240"/>
      <c r="E23" s="240"/>
      <c r="F23" s="240"/>
      <c r="G23" s="240"/>
      <c r="H23" s="222"/>
      <c r="I23" s="222"/>
      <c r="J23" s="222"/>
      <c r="K23" s="222"/>
      <c r="L23" s="222"/>
      <c r="M23" s="222"/>
      <c r="N23" s="221"/>
      <c r="O23" s="221"/>
      <c r="P23" s="221"/>
      <c r="Q23" s="221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119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51" t="s">
        <v>142</v>
      </c>
      <c r="D24" s="240"/>
      <c r="E24" s="240"/>
      <c r="F24" s="240"/>
      <c r="G24" s="240"/>
      <c r="H24" s="222"/>
      <c r="I24" s="222"/>
      <c r="J24" s="222"/>
      <c r="K24" s="222"/>
      <c r="L24" s="222"/>
      <c r="M24" s="222"/>
      <c r="N24" s="221"/>
      <c r="O24" s="221"/>
      <c r="P24" s="221"/>
      <c r="Q24" s="221"/>
      <c r="R24" s="222"/>
      <c r="S24" s="222"/>
      <c r="T24" s="222"/>
      <c r="U24" s="222"/>
      <c r="V24" s="222"/>
      <c r="W24" s="222"/>
      <c r="X24" s="222"/>
      <c r="Y24" s="212"/>
      <c r="Z24" s="212"/>
      <c r="AA24" s="212"/>
      <c r="AB24" s="212"/>
      <c r="AC24" s="212"/>
      <c r="AD24" s="212"/>
      <c r="AE24" s="212"/>
      <c r="AF24" s="212"/>
      <c r="AG24" s="212" t="s">
        <v>119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51" t="s">
        <v>143</v>
      </c>
      <c r="D25" s="240"/>
      <c r="E25" s="240"/>
      <c r="F25" s="240"/>
      <c r="G25" s="240"/>
      <c r="H25" s="222"/>
      <c r="I25" s="222"/>
      <c r="J25" s="222"/>
      <c r="K25" s="222"/>
      <c r="L25" s="222"/>
      <c r="M25" s="222"/>
      <c r="N25" s="221"/>
      <c r="O25" s="221"/>
      <c r="P25" s="221"/>
      <c r="Q25" s="221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119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51" t="s">
        <v>144</v>
      </c>
      <c r="D26" s="240"/>
      <c r="E26" s="240"/>
      <c r="F26" s="240"/>
      <c r="G26" s="240"/>
      <c r="H26" s="222"/>
      <c r="I26" s="222"/>
      <c r="J26" s="222"/>
      <c r="K26" s="222"/>
      <c r="L26" s="222"/>
      <c r="M26" s="222"/>
      <c r="N26" s="221"/>
      <c r="O26" s="221"/>
      <c r="P26" s="221"/>
      <c r="Q26" s="221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119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51" t="s">
        <v>145</v>
      </c>
      <c r="D27" s="240"/>
      <c r="E27" s="240"/>
      <c r="F27" s="240"/>
      <c r="G27" s="240"/>
      <c r="H27" s="222"/>
      <c r="I27" s="222"/>
      <c r="J27" s="222"/>
      <c r="K27" s="222"/>
      <c r="L27" s="222"/>
      <c r="M27" s="222"/>
      <c r="N27" s="221"/>
      <c r="O27" s="221"/>
      <c r="P27" s="221"/>
      <c r="Q27" s="221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119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51" t="s">
        <v>146</v>
      </c>
      <c r="D28" s="240"/>
      <c r="E28" s="240"/>
      <c r="F28" s="240"/>
      <c r="G28" s="240"/>
      <c r="H28" s="222"/>
      <c r="I28" s="222"/>
      <c r="J28" s="222"/>
      <c r="K28" s="222"/>
      <c r="L28" s="222"/>
      <c r="M28" s="222"/>
      <c r="N28" s="221"/>
      <c r="O28" s="221"/>
      <c r="P28" s="221"/>
      <c r="Q28" s="221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119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51" t="s">
        <v>147</v>
      </c>
      <c r="D29" s="240"/>
      <c r="E29" s="240"/>
      <c r="F29" s="240"/>
      <c r="G29" s="240"/>
      <c r="H29" s="222"/>
      <c r="I29" s="222"/>
      <c r="J29" s="222"/>
      <c r="K29" s="222"/>
      <c r="L29" s="222"/>
      <c r="M29" s="222"/>
      <c r="N29" s="221"/>
      <c r="O29" s="221"/>
      <c r="P29" s="221"/>
      <c r="Q29" s="221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119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51" t="s">
        <v>148</v>
      </c>
      <c r="D30" s="240"/>
      <c r="E30" s="240"/>
      <c r="F30" s="240"/>
      <c r="G30" s="240"/>
      <c r="H30" s="222"/>
      <c r="I30" s="222"/>
      <c r="J30" s="222"/>
      <c r="K30" s="222"/>
      <c r="L30" s="222"/>
      <c r="M30" s="222"/>
      <c r="N30" s="221"/>
      <c r="O30" s="221"/>
      <c r="P30" s="221"/>
      <c r="Q30" s="221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119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31">
        <v>7</v>
      </c>
      <c r="B31" s="232" t="s">
        <v>149</v>
      </c>
      <c r="C31" s="249" t="s">
        <v>150</v>
      </c>
      <c r="D31" s="233" t="s">
        <v>114</v>
      </c>
      <c r="E31" s="234">
        <v>1</v>
      </c>
      <c r="F31" s="235"/>
      <c r="G31" s="236">
        <f>ROUND(E31*F31,2)</f>
        <v>0</v>
      </c>
      <c r="H31" s="235"/>
      <c r="I31" s="236">
        <f>ROUND(E31*H31,2)</f>
        <v>0</v>
      </c>
      <c r="J31" s="235"/>
      <c r="K31" s="236">
        <f>ROUND(E31*J31,2)</f>
        <v>0</v>
      </c>
      <c r="L31" s="236">
        <v>21</v>
      </c>
      <c r="M31" s="236">
        <f>G31*(1+L31/100)</f>
        <v>0</v>
      </c>
      <c r="N31" s="234">
        <v>0</v>
      </c>
      <c r="O31" s="234">
        <f>ROUND(E31*N31,2)</f>
        <v>0</v>
      </c>
      <c r="P31" s="234">
        <v>0</v>
      </c>
      <c r="Q31" s="234">
        <f>ROUND(E31*P31,2)</f>
        <v>0</v>
      </c>
      <c r="R31" s="236"/>
      <c r="S31" s="236" t="s">
        <v>115</v>
      </c>
      <c r="T31" s="237" t="s">
        <v>116</v>
      </c>
      <c r="U31" s="222">
        <v>0</v>
      </c>
      <c r="V31" s="222">
        <f>ROUND(E31*U31,2)</f>
        <v>0</v>
      </c>
      <c r="W31" s="222"/>
      <c r="X31" s="222" t="s">
        <v>117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118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33.75" outlineLevel="1" x14ac:dyDescent="0.2">
      <c r="A32" s="219"/>
      <c r="B32" s="220"/>
      <c r="C32" s="250" t="s">
        <v>151</v>
      </c>
      <c r="D32" s="238"/>
      <c r="E32" s="238"/>
      <c r="F32" s="238"/>
      <c r="G32" s="238"/>
      <c r="H32" s="222"/>
      <c r="I32" s="222"/>
      <c r="J32" s="222"/>
      <c r="K32" s="222"/>
      <c r="L32" s="222"/>
      <c r="M32" s="222"/>
      <c r="N32" s="221"/>
      <c r="O32" s="221"/>
      <c r="P32" s="221"/>
      <c r="Q32" s="221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119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39" t="str">
        <f>C32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31">
        <v>8</v>
      </c>
      <c r="B33" s="232" t="s">
        <v>152</v>
      </c>
      <c r="C33" s="249" t="s">
        <v>153</v>
      </c>
      <c r="D33" s="233" t="s">
        <v>114</v>
      </c>
      <c r="E33" s="234">
        <v>1</v>
      </c>
      <c r="F33" s="235"/>
      <c r="G33" s="236">
        <f>ROUND(E33*F33,2)</f>
        <v>0</v>
      </c>
      <c r="H33" s="235"/>
      <c r="I33" s="236">
        <f>ROUND(E33*H33,2)</f>
        <v>0</v>
      </c>
      <c r="J33" s="235"/>
      <c r="K33" s="236">
        <f>ROUND(E33*J33,2)</f>
        <v>0</v>
      </c>
      <c r="L33" s="236">
        <v>21</v>
      </c>
      <c r="M33" s="236">
        <f>G33*(1+L33/100)</f>
        <v>0</v>
      </c>
      <c r="N33" s="234">
        <v>0</v>
      </c>
      <c r="O33" s="234">
        <f>ROUND(E33*N33,2)</f>
        <v>0</v>
      </c>
      <c r="P33" s="234">
        <v>0</v>
      </c>
      <c r="Q33" s="234">
        <f>ROUND(E33*P33,2)</f>
        <v>0</v>
      </c>
      <c r="R33" s="236"/>
      <c r="S33" s="236" t="s">
        <v>115</v>
      </c>
      <c r="T33" s="237" t="s">
        <v>116</v>
      </c>
      <c r="U33" s="222">
        <v>0</v>
      </c>
      <c r="V33" s="222">
        <f>ROUND(E33*U33,2)</f>
        <v>0</v>
      </c>
      <c r="W33" s="222"/>
      <c r="X33" s="222" t="s">
        <v>117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118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 x14ac:dyDescent="0.2">
      <c r="A34" s="219"/>
      <c r="B34" s="220"/>
      <c r="C34" s="250" t="s">
        <v>154</v>
      </c>
      <c r="D34" s="238"/>
      <c r="E34" s="238"/>
      <c r="F34" s="238"/>
      <c r="G34" s="238"/>
      <c r="H34" s="222"/>
      <c r="I34" s="222"/>
      <c r="J34" s="222"/>
      <c r="K34" s="222"/>
      <c r="L34" s="222"/>
      <c r="M34" s="222"/>
      <c r="N34" s="221"/>
      <c r="O34" s="221"/>
      <c r="P34" s="221"/>
      <c r="Q34" s="221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119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39" t="str">
        <f>C34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31">
        <v>9</v>
      </c>
      <c r="B35" s="232" t="s">
        <v>155</v>
      </c>
      <c r="C35" s="249" t="s">
        <v>156</v>
      </c>
      <c r="D35" s="233" t="s">
        <v>129</v>
      </c>
      <c r="E35" s="234">
        <v>1</v>
      </c>
      <c r="F35" s="235"/>
      <c r="G35" s="236">
        <f>ROUND(E35*F35,2)</f>
        <v>0</v>
      </c>
      <c r="H35" s="235"/>
      <c r="I35" s="236">
        <f>ROUND(E35*H35,2)</f>
        <v>0</v>
      </c>
      <c r="J35" s="235"/>
      <c r="K35" s="236">
        <f>ROUND(E35*J35,2)</f>
        <v>0</v>
      </c>
      <c r="L35" s="236">
        <v>21</v>
      </c>
      <c r="M35" s="236">
        <f>G35*(1+L35/100)</f>
        <v>0</v>
      </c>
      <c r="N35" s="234">
        <v>0</v>
      </c>
      <c r="O35" s="234">
        <f>ROUND(E35*N35,2)</f>
        <v>0</v>
      </c>
      <c r="P35" s="234">
        <v>0</v>
      </c>
      <c r="Q35" s="234">
        <f>ROUND(E35*P35,2)</f>
        <v>0</v>
      </c>
      <c r="R35" s="236"/>
      <c r="S35" s="236" t="s">
        <v>130</v>
      </c>
      <c r="T35" s="237" t="s">
        <v>116</v>
      </c>
      <c r="U35" s="222">
        <v>0</v>
      </c>
      <c r="V35" s="222">
        <f>ROUND(E35*U35,2)</f>
        <v>0</v>
      </c>
      <c r="W35" s="222"/>
      <c r="X35" s="222" t="s">
        <v>117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118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 x14ac:dyDescent="0.2">
      <c r="A36" s="219"/>
      <c r="B36" s="220"/>
      <c r="C36" s="250" t="s">
        <v>157</v>
      </c>
      <c r="D36" s="238"/>
      <c r="E36" s="238"/>
      <c r="F36" s="238"/>
      <c r="G36" s="238"/>
      <c r="H36" s="222"/>
      <c r="I36" s="222"/>
      <c r="J36" s="222"/>
      <c r="K36" s="222"/>
      <c r="L36" s="222"/>
      <c r="M36" s="222"/>
      <c r="N36" s="221"/>
      <c r="O36" s="221"/>
      <c r="P36" s="221"/>
      <c r="Q36" s="221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119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39" t="str">
        <f>C36</f>
        <v>Fotodokumentace stavby před zahájením stavby, v průběhu výstavby a po stavbě. Zařazení fotek do fotoalba v časové posloupnosti a popisem činnosti a číslem objektů v listinné a digitální podobě.</v>
      </c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19"/>
      <c r="B37" s="220"/>
      <c r="C37" s="251" t="s">
        <v>158</v>
      </c>
      <c r="D37" s="240"/>
      <c r="E37" s="240"/>
      <c r="F37" s="240"/>
      <c r="G37" s="240"/>
      <c r="H37" s="222"/>
      <c r="I37" s="222"/>
      <c r="J37" s="222"/>
      <c r="K37" s="222"/>
      <c r="L37" s="222"/>
      <c r="M37" s="222"/>
      <c r="N37" s="221"/>
      <c r="O37" s="221"/>
      <c r="P37" s="221"/>
      <c r="Q37" s="221"/>
      <c r="R37" s="222"/>
      <c r="S37" s="222"/>
      <c r="T37" s="222"/>
      <c r="U37" s="222"/>
      <c r="V37" s="222"/>
      <c r="W37" s="222"/>
      <c r="X37" s="222"/>
      <c r="Y37" s="212"/>
      <c r="Z37" s="212"/>
      <c r="AA37" s="212"/>
      <c r="AB37" s="212"/>
      <c r="AC37" s="212"/>
      <c r="AD37" s="212"/>
      <c r="AE37" s="212"/>
      <c r="AF37" s="212"/>
      <c r="AG37" s="212" t="s">
        <v>119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39" t="str">
        <f>C37</f>
        <v>Zhotovitel zaznamená průběh prací. Fotky budou dokládat postup prací po jednotlivých dnech a fakturovaných položkách, nasazení jednotlivých mechanizmů, prováděných zkouškách, bude předáno na CD s popisem po jednotlivých dnech.</v>
      </c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31">
        <v>10</v>
      </c>
      <c r="B38" s="232" t="s">
        <v>159</v>
      </c>
      <c r="C38" s="249" t="s">
        <v>160</v>
      </c>
      <c r="D38" s="233" t="s">
        <v>114</v>
      </c>
      <c r="E38" s="234">
        <v>1</v>
      </c>
      <c r="F38" s="235"/>
      <c r="G38" s="236">
        <f>ROUND(E38*F38,2)</f>
        <v>0</v>
      </c>
      <c r="H38" s="235"/>
      <c r="I38" s="236">
        <f>ROUND(E38*H38,2)</f>
        <v>0</v>
      </c>
      <c r="J38" s="235"/>
      <c r="K38" s="236">
        <f>ROUND(E38*J38,2)</f>
        <v>0</v>
      </c>
      <c r="L38" s="236">
        <v>21</v>
      </c>
      <c r="M38" s="236">
        <f>G38*(1+L38/100)</f>
        <v>0</v>
      </c>
      <c r="N38" s="234">
        <v>0</v>
      </c>
      <c r="O38" s="234">
        <f>ROUND(E38*N38,2)</f>
        <v>0</v>
      </c>
      <c r="P38" s="234">
        <v>0</v>
      </c>
      <c r="Q38" s="234">
        <f>ROUND(E38*P38,2)</f>
        <v>0</v>
      </c>
      <c r="R38" s="236"/>
      <c r="S38" s="236" t="s">
        <v>115</v>
      </c>
      <c r="T38" s="237" t="s">
        <v>116</v>
      </c>
      <c r="U38" s="222">
        <v>0</v>
      </c>
      <c r="V38" s="222">
        <f>ROUND(E38*U38,2)</f>
        <v>0</v>
      </c>
      <c r="W38" s="222"/>
      <c r="X38" s="222" t="s">
        <v>117</v>
      </c>
      <c r="Y38" s="212"/>
      <c r="Z38" s="212"/>
      <c r="AA38" s="212"/>
      <c r="AB38" s="212"/>
      <c r="AC38" s="212"/>
      <c r="AD38" s="212"/>
      <c r="AE38" s="212"/>
      <c r="AF38" s="212"/>
      <c r="AG38" s="212" t="s">
        <v>118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56.25" outlineLevel="1" x14ac:dyDescent="0.2">
      <c r="A39" s="219"/>
      <c r="B39" s="220"/>
      <c r="C39" s="250" t="s">
        <v>161</v>
      </c>
      <c r="D39" s="238"/>
      <c r="E39" s="238"/>
      <c r="F39" s="238"/>
      <c r="G39" s="238"/>
      <c r="H39" s="222"/>
      <c r="I39" s="222"/>
      <c r="J39" s="222"/>
      <c r="K39" s="222"/>
      <c r="L39" s="222"/>
      <c r="M39" s="222"/>
      <c r="N39" s="221"/>
      <c r="O39" s="221"/>
      <c r="P39" s="221"/>
      <c r="Q39" s="221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119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39" t="str">
        <f>C39</f>
        <v>Náklady spojené se zřízením přípojek energií k objektům zařízení staveniště, vybudování případných měřících odběrných míst a zařízení, případná příprava území pro objekty ZS a vlastní vybudování objektů ZS vč. oplocení, zabezpečení proti neoprávněnému vstupu nepovolaných osob. Provoz zařízení staveniště – náklady na vybavení objektů ZS, ostraha staveniště, osvětlení staveniště, náklady na energie v rámci provozu ZS, náklady na úklid v prostorách ZS, náklady na potřebnou údržbu a opravy na objektech ZS a na přípojkách energií. Odstranění objektů ZS včetně přípojek energií a jejich odvoz. Náklady na úpravu povrchů po odstranění ZS a úklid ploch ZS.</v>
      </c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41">
        <v>11</v>
      </c>
      <c r="B40" s="242" t="s">
        <v>162</v>
      </c>
      <c r="C40" s="252" t="s">
        <v>163</v>
      </c>
      <c r="D40" s="243" t="s">
        <v>129</v>
      </c>
      <c r="E40" s="244">
        <v>1</v>
      </c>
      <c r="F40" s="245"/>
      <c r="G40" s="246">
        <f>ROUND(E40*F40,2)</f>
        <v>0</v>
      </c>
      <c r="H40" s="245"/>
      <c r="I40" s="246">
        <f>ROUND(E40*H40,2)</f>
        <v>0</v>
      </c>
      <c r="J40" s="245"/>
      <c r="K40" s="246">
        <f>ROUND(E40*J40,2)</f>
        <v>0</v>
      </c>
      <c r="L40" s="246">
        <v>21</v>
      </c>
      <c r="M40" s="246">
        <f>G40*(1+L40/100)</f>
        <v>0</v>
      </c>
      <c r="N40" s="244">
        <v>0</v>
      </c>
      <c r="O40" s="244">
        <f>ROUND(E40*N40,2)</f>
        <v>0</v>
      </c>
      <c r="P40" s="244">
        <v>0</v>
      </c>
      <c r="Q40" s="244">
        <f>ROUND(E40*P40,2)</f>
        <v>0</v>
      </c>
      <c r="R40" s="246"/>
      <c r="S40" s="246" t="s">
        <v>130</v>
      </c>
      <c r="T40" s="247" t="s">
        <v>116</v>
      </c>
      <c r="U40" s="222">
        <v>0</v>
      </c>
      <c r="V40" s="222">
        <f>ROUND(E40*U40,2)</f>
        <v>0</v>
      </c>
      <c r="W40" s="222"/>
      <c r="X40" s="222" t="s">
        <v>131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132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31">
        <v>12</v>
      </c>
      <c r="B41" s="232" t="s">
        <v>164</v>
      </c>
      <c r="C41" s="249" t="s">
        <v>165</v>
      </c>
      <c r="D41" s="233" t="s">
        <v>129</v>
      </c>
      <c r="E41" s="234">
        <v>1</v>
      </c>
      <c r="F41" s="235"/>
      <c r="G41" s="236">
        <f>ROUND(E41*F41,2)</f>
        <v>0</v>
      </c>
      <c r="H41" s="235"/>
      <c r="I41" s="236">
        <f>ROUND(E41*H41,2)</f>
        <v>0</v>
      </c>
      <c r="J41" s="235"/>
      <c r="K41" s="236">
        <f>ROUND(E41*J41,2)</f>
        <v>0</v>
      </c>
      <c r="L41" s="236">
        <v>21</v>
      </c>
      <c r="M41" s="236">
        <f>G41*(1+L41/100)</f>
        <v>0</v>
      </c>
      <c r="N41" s="234">
        <v>0</v>
      </c>
      <c r="O41" s="234">
        <f>ROUND(E41*N41,2)</f>
        <v>0</v>
      </c>
      <c r="P41" s="234">
        <v>0</v>
      </c>
      <c r="Q41" s="234">
        <f>ROUND(E41*P41,2)</f>
        <v>0</v>
      </c>
      <c r="R41" s="236"/>
      <c r="S41" s="236" t="s">
        <v>130</v>
      </c>
      <c r="T41" s="237" t="s">
        <v>116</v>
      </c>
      <c r="U41" s="222">
        <v>0</v>
      </c>
      <c r="V41" s="222">
        <f>ROUND(E41*U41,2)</f>
        <v>0</v>
      </c>
      <c r="W41" s="222"/>
      <c r="X41" s="222" t="s">
        <v>131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132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19"/>
      <c r="B42" s="220"/>
      <c r="C42" s="250" t="s">
        <v>166</v>
      </c>
      <c r="D42" s="238"/>
      <c r="E42" s="238"/>
      <c r="F42" s="238"/>
      <c r="G42" s="238"/>
      <c r="H42" s="222"/>
      <c r="I42" s="222"/>
      <c r="J42" s="222"/>
      <c r="K42" s="222"/>
      <c r="L42" s="222"/>
      <c r="M42" s="222"/>
      <c r="N42" s="221"/>
      <c r="O42" s="221"/>
      <c r="P42" s="221"/>
      <c r="Q42" s="221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119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39" t="str">
        <f>C42</f>
        <v>Uvedení všech povrchů dotčených stavbou do původního stavu (komunikace, chodníky zeleň, příkopy, propustky), včetně opravy, údržby a průběžného čištění, kropení komunikací užívaných v průběhu stavby</v>
      </c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3"/>
      <c r="B43" s="4"/>
      <c r="C43" s="253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v>15</v>
      </c>
      <c r="AF43">
        <v>21</v>
      </c>
      <c r="AG43" t="s">
        <v>97</v>
      </c>
    </row>
    <row r="44" spans="1:60" x14ac:dyDescent="0.2">
      <c r="A44" s="215"/>
      <c r="B44" s="216" t="s">
        <v>29</v>
      </c>
      <c r="C44" s="254"/>
      <c r="D44" s="217"/>
      <c r="E44" s="218"/>
      <c r="F44" s="218"/>
      <c r="G44" s="230">
        <f>G8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E44">
        <f>SUMIF(L7:L42,AE43,G7:G42)</f>
        <v>0</v>
      </c>
      <c r="AF44">
        <f>SUMIF(L7:L42,AF43,G7:G42)</f>
        <v>0</v>
      </c>
      <c r="AG44" t="s">
        <v>167</v>
      </c>
    </row>
    <row r="45" spans="1:60" x14ac:dyDescent="0.2">
      <c r="C45" s="255"/>
      <c r="D45" s="10"/>
      <c r="AG45" t="s">
        <v>169</v>
      </c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CYGx13v2dlRZIdZQgT27vuTh/P8SnF8cWHCMgwwxlazSnCyOsTnolKbtDsz1bEhXTYMuASwzf6qzjkWkog5rw==" saltValue="YhXif1CLUUcVFuoTFMcuTQ==" spinCount="100000" sheet="1"/>
  <mergeCells count="26">
    <mergeCell ref="C39:G39"/>
    <mergeCell ref="C42:G42"/>
    <mergeCell ref="C29:G29"/>
    <mergeCell ref="C30:G30"/>
    <mergeCell ref="C32:G32"/>
    <mergeCell ref="C34:G34"/>
    <mergeCell ref="C36:G36"/>
    <mergeCell ref="C37:G37"/>
    <mergeCell ref="C23:G23"/>
    <mergeCell ref="C24:G24"/>
    <mergeCell ref="C25:G25"/>
    <mergeCell ref="C26:G26"/>
    <mergeCell ref="C27:G27"/>
    <mergeCell ref="C28:G28"/>
    <mergeCell ref="C13:G13"/>
    <mergeCell ref="C15:G15"/>
    <mergeCell ref="C18:G18"/>
    <mergeCell ref="C19:G19"/>
    <mergeCell ref="C20:G20"/>
    <mergeCell ref="C22:G22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1DEC-6391-42D8-BDEB-39C53DE3C69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170</v>
      </c>
      <c r="B1" s="197"/>
      <c r="C1" s="197"/>
      <c r="D1" s="197"/>
      <c r="E1" s="197"/>
      <c r="F1" s="197"/>
      <c r="G1" s="197"/>
      <c r="AG1" t="s">
        <v>84</v>
      </c>
    </row>
    <row r="2" spans="1:60" ht="24.95" customHeight="1" x14ac:dyDescent="0.2">
      <c r="A2" s="198" t="s">
        <v>7</v>
      </c>
      <c r="B2" s="49" t="s">
        <v>44</v>
      </c>
      <c r="C2" s="201" t="s">
        <v>45</v>
      </c>
      <c r="D2" s="199"/>
      <c r="E2" s="199"/>
      <c r="F2" s="199"/>
      <c r="G2" s="200"/>
      <c r="AG2" t="s">
        <v>85</v>
      </c>
    </row>
    <row r="3" spans="1:60" ht="24.95" customHeight="1" x14ac:dyDescent="0.2">
      <c r="A3" s="198" t="s">
        <v>8</v>
      </c>
      <c r="B3" s="49" t="s">
        <v>57</v>
      </c>
      <c r="C3" s="201" t="s">
        <v>58</v>
      </c>
      <c r="D3" s="199"/>
      <c r="E3" s="199"/>
      <c r="F3" s="199"/>
      <c r="G3" s="200"/>
      <c r="AC3" s="177" t="s">
        <v>85</v>
      </c>
      <c r="AG3" t="s">
        <v>87</v>
      </c>
    </row>
    <row r="4" spans="1:60" ht="24.95" customHeight="1" x14ac:dyDescent="0.2">
      <c r="A4" s="202" t="s">
        <v>9</v>
      </c>
      <c r="B4" s="203" t="s">
        <v>54</v>
      </c>
      <c r="C4" s="204" t="s">
        <v>59</v>
      </c>
      <c r="D4" s="205"/>
      <c r="E4" s="205"/>
      <c r="F4" s="205"/>
      <c r="G4" s="206"/>
      <c r="AG4" t="s">
        <v>88</v>
      </c>
    </row>
    <row r="5" spans="1:60" x14ac:dyDescent="0.2">
      <c r="D5" s="10"/>
    </row>
    <row r="6" spans="1:60" ht="38.25" x14ac:dyDescent="0.2">
      <c r="A6" s="208" t="s">
        <v>89</v>
      </c>
      <c r="B6" s="210" t="s">
        <v>90</v>
      </c>
      <c r="C6" s="210" t="s">
        <v>91</v>
      </c>
      <c r="D6" s="209" t="s">
        <v>92</v>
      </c>
      <c r="E6" s="208" t="s">
        <v>93</v>
      </c>
      <c r="F6" s="207" t="s">
        <v>94</v>
      </c>
      <c r="G6" s="208" t="s">
        <v>29</v>
      </c>
      <c r="H6" s="211" t="s">
        <v>30</v>
      </c>
      <c r="I6" s="211" t="s">
        <v>95</v>
      </c>
      <c r="J6" s="211" t="s">
        <v>31</v>
      </c>
      <c r="K6" s="211" t="s">
        <v>96</v>
      </c>
      <c r="L6" s="211" t="s">
        <v>97</v>
      </c>
      <c r="M6" s="211" t="s">
        <v>98</v>
      </c>
      <c r="N6" s="211" t="s">
        <v>99</v>
      </c>
      <c r="O6" s="211" t="s">
        <v>100</v>
      </c>
      <c r="P6" s="211" t="s">
        <v>101</v>
      </c>
      <c r="Q6" s="211" t="s">
        <v>102</v>
      </c>
      <c r="R6" s="211" t="s">
        <v>103</v>
      </c>
      <c r="S6" s="211" t="s">
        <v>104</v>
      </c>
      <c r="T6" s="211" t="s">
        <v>105</v>
      </c>
      <c r="U6" s="211" t="s">
        <v>106</v>
      </c>
      <c r="V6" s="211" t="s">
        <v>107</v>
      </c>
      <c r="W6" s="211" t="s">
        <v>108</v>
      </c>
      <c r="X6" s="211" t="s">
        <v>109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</row>
    <row r="8" spans="1:60" x14ac:dyDescent="0.2">
      <c r="A8" s="224" t="s">
        <v>110</v>
      </c>
      <c r="B8" s="225" t="s">
        <v>54</v>
      </c>
      <c r="C8" s="248" t="s">
        <v>72</v>
      </c>
      <c r="D8" s="226"/>
      <c r="E8" s="227"/>
      <c r="F8" s="228"/>
      <c r="G8" s="228">
        <f>SUMIF(AG9:AG51,"&lt;&gt;NOR",G9:G51)</f>
        <v>0</v>
      </c>
      <c r="H8" s="228"/>
      <c r="I8" s="228">
        <f>SUM(I9:I51)</f>
        <v>0</v>
      </c>
      <c r="J8" s="228"/>
      <c r="K8" s="228">
        <f>SUM(K9:K51)</f>
        <v>0</v>
      </c>
      <c r="L8" s="228"/>
      <c r="M8" s="228">
        <f>SUM(M9:M51)</f>
        <v>0</v>
      </c>
      <c r="N8" s="227"/>
      <c r="O8" s="227">
        <f>SUM(O9:O51)</f>
        <v>219.47</v>
      </c>
      <c r="P8" s="227"/>
      <c r="Q8" s="227">
        <f>SUM(Q9:Q51)</f>
        <v>25.47</v>
      </c>
      <c r="R8" s="228"/>
      <c r="S8" s="228"/>
      <c r="T8" s="229"/>
      <c r="U8" s="223"/>
      <c r="V8" s="223">
        <f>SUM(V9:V51)</f>
        <v>154.91</v>
      </c>
      <c r="W8" s="223"/>
      <c r="X8" s="223"/>
      <c r="AG8" t="s">
        <v>111</v>
      </c>
    </row>
    <row r="9" spans="1:60" outlineLevel="1" x14ac:dyDescent="0.2">
      <c r="A9" s="231">
        <v>1</v>
      </c>
      <c r="B9" s="232" t="s">
        <v>171</v>
      </c>
      <c r="C9" s="249" t="s">
        <v>172</v>
      </c>
      <c r="D9" s="233" t="s">
        <v>173</v>
      </c>
      <c r="E9" s="234">
        <v>76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0.27</v>
      </c>
      <c r="Q9" s="234">
        <f>ROUND(E9*P9,2)</f>
        <v>20.52</v>
      </c>
      <c r="R9" s="236" t="s">
        <v>174</v>
      </c>
      <c r="S9" s="236" t="s">
        <v>115</v>
      </c>
      <c r="T9" s="237" t="s">
        <v>115</v>
      </c>
      <c r="U9" s="222">
        <v>0.12</v>
      </c>
      <c r="V9" s="222">
        <f>ROUND(E9*U9,2)</f>
        <v>9.1199999999999992</v>
      </c>
      <c r="W9" s="222"/>
      <c r="X9" s="222" t="s">
        <v>131</v>
      </c>
      <c r="Y9" s="212"/>
      <c r="Z9" s="212"/>
      <c r="AA9" s="212"/>
      <c r="AB9" s="212"/>
      <c r="AC9" s="212"/>
      <c r="AD9" s="212"/>
      <c r="AE9" s="212"/>
      <c r="AF9" s="212"/>
      <c r="AG9" s="212" t="s">
        <v>132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59" t="s">
        <v>175</v>
      </c>
      <c r="D10" s="258"/>
      <c r="E10" s="258"/>
      <c r="F10" s="258"/>
      <c r="G10" s="258"/>
      <c r="H10" s="222"/>
      <c r="I10" s="222"/>
      <c r="J10" s="222"/>
      <c r="K10" s="222"/>
      <c r="L10" s="222"/>
      <c r="M10" s="222"/>
      <c r="N10" s="221"/>
      <c r="O10" s="221"/>
      <c r="P10" s="221"/>
      <c r="Q10" s="221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176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39" t="str">
        <f>C10</f>
        <v>s vybouráním lože, s přemístěním hmot na skládku na vzdálenost do 3 m nebo naložením na dopravní prostředek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0" t="s">
        <v>177</v>
      </c>
      <c r="D11" s="256"/>
      <c r="E11" s="257">
        <v>60</v>
      </c>
      <c r="F11" s="222"/>
      <c r="G11" s="222"/>
      <c r="H11" s="222"/>
      <c r="I11" s="222"/>
      <c r="J11" s="222"/>
      <c r="K11" s="222"/>
      <c r="L11" s="222"/>
      <c r="M11" s="222"/>
      <c r="N11" s="221"/>
      <c r="O11" s="221"/>
      <c r="P11" s="221"/>
      <c r="Q11" s="221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178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60" t="s">
        <v>179</v>
      </c>
      <c r="D12" s="256"/>
      <c r="E12" s="257">
        <v>16</v>
      </c>
      <c r="F12" s="222"/>
      <c r="G12" s="222"/>
      <c r="H12" s="222"/>
      <c r="I12" s="222"/>
      <c r="J12" s="222"/>
      <c r="K12" s="222"/>
      <c r="L12" s="222"/>
      <c r="M12" s="222"/>
      <c r="N12" s="221"/>
      <c r="O12" s="221"/>
      <c r="P12" s="221"/>
      <c r="Q12" s="221"/>
      <c r="R12" s="222"/>
      <c r="S12" s="222"/>
      <c r="T12" s="222"/>
      <c r="U12" s="222"/>
      <c r="V12" s="222"/>
      <c r="W12" s="222"/>
      <c r="X12" s="222"/>
      <c r="Y12" s="212"/>
      <c r="Z12" s="212"/>
      <c r="AA12" s="212"/>
      <c r="AB12" s="212"/>
      <c r="AC12" s="212"/>
      <c r="AD12" s="212"/>
      <c r="AE12" s="212"/>
      <c r="AF12" s="212"/>
      <c r="AG12" s="212" t="s">
        <v>178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31">
        <v>2</v>
      </c>
      <c r="B13" s="232" t="s">
        <v>180</v>
      </c>
      <c r="C13" s="249" t="s">
        <v>181</v>
      </c>
      <c r="D13" s="233" t="s">
        <v>182</v>
      </c>
      <c r="E13" s="234">
        <v>276.12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4">
        <v>0</v>
      </c>
      <c r="O13" s="234">
        <f>ROUND(E13*N13,2)</f>
        <v>0</v>
      </c>
      <c r="P13" s="234">
        <v>0</v>
      </c>
      <c r="Q13" s="234">
        <f>ROUND(E13*P13,2)</f>
        <v>0</v>
      </c>
      <c r="R13" s="236" t="s">
        <v>183</v>
      </c>
      <c r="S13" s="236" t="s">
        <v>115</v>
      </c>
      <c r="T13" s="237" t="s">
        <v>115</v>
      </c>
      <c r="U13" s="222">
        <v>0.22</v>
      </c>
      <c r="V13" s="222">
        <f>ROUND(E13*U13,2)</f>
        <v>60.75</v>
      </c>
      <c r="W13" s="222"/>
      <c r="X13" s="222" t="s">
        <v>131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132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59" t="s">
        <v>184</v>
      </c>
      <c r="D14" s="258"/>
      <c r="E14" s="258"/>
      <c r="F14" s="258"/>
      <c r="G14" s="258"/>
      <c r="H14" s="222"/>
      <c r="I14" s="222"/>
      <c r="J14" s="222"/>
      <c r="K14" s="222"/>
      <c r="L14" s="222"/>
      <c r="M14" s="222"/>
      <c r="N14" s="221"/>
      <c r="O14" s="221"/>
      <c r="P14" s="221"/>
      <c r="Q14" s="221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176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39" t="str">
        <f>C14</f>
        <v>s přemístěním výkopku v příčných profilech na vzdálenost do 15 m nebo s naložením na dopravní prostředek.</v>
      </c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0" t="s">
        <v>185</v>
      </c>
      <c r="D15" s="256"/>
      <c r="E15" s="257">
        <v>99.72</v>
      </c>
      <c r="F15" s="222"/>
      <c r="G15" s="222"/>
      <c r="H15" s="222"/>
      <c r="I15" s="222"/>
      <c r="J15" s="222"/>
      <c r="K15" s="222"/>
      <c r="L15" s="222"/>
      <c r="M15" s="222"/>
      <c r="N15" s="221"/>
      <c r="O15" s="221"/>
      <c r="P15" s="221"/>
      <c r="Q15" s="221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178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0" t="s">
        <v>186</v>
      </c>
      <c r="D16" s="256"/>
      <c r="E16" s="257">
        <v>176.4</v>
      </c>
      <c r="F16" s="222"/>
      <c r="G16" s="222"/>
      <c r="H16" s="222"/>
      <c r="I16" s="222"/>
      <c r="J16" s="222"/>
      <c r="K16" s="222"/>
      <c r="L16" s="222"/>
      <c r="M16" s="222"/>
      <c r="N16" s="221"/>
      <c r="O16" s="221"/>
      <c r="P16" s="221"/>
      <c r="Q16" s="221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178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22.5" outlineLevel="1" x14ac:dyDescent="0.2">
      <c r="A17" s="231">
        <v>3</v>
      </c>
      <c r="B17" s="232" t="s">
        <v>187</v>
      </c>
      <c r="C17" s="249" t="s">
        <v>188</v>
      </c>
      <c r="D17" s="233" t="s">
        <v>182</v>
      </c>
      <c r="E17" s="234">
        <v>276.12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4">
        <v>0</v>
      </c>
      <c r="O17" s="234">
        <f>ROUND(E17*N17,2)</f>
        <v>0</v>
      </c>
      <c r="P17" s="234">
        <v>0</v>
      </c>
      <c r="Q17" s="234">
        <f>ROUND(E17*P17,2)</f>
        <v>0</v>
      </c>
      <c r="R17" s="236" t="s">
        <v>183</v>
      </c>
      <c r="S17" s="236" t="s">
        <v>115</v>
      </c>
      <c r="T17" s="237" t="s">
        <v>115</v>
      </c>
      <c r="U17" s="222">
        <v>0.05</v>
      </c>
      <c r="V17" s="222">
        <f>ROUND(E17*U17,2)</f>
        <v>13.81</v>
      </c>
      <c r="W17" s="222"/>
      <c r="X17" s="222" t="s">
        <v>131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132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60" t="s">
        <v>189</v>
      </c>
      <c r="D18" s="256"/>
      <c r="E18" s="257">
        <v>276.12</v>
      </c>
      <c r="F18" s="222"/>
      <c r="G18" s="222"/>
      <c r="H18" s="222"/>
      <c r="I18" s="222"/>
      <c r="J18" s="222"/>
      <c r="K18" s="222"/>
      <c r="L18" s="222"/>
      <c r="M18" s="222"/>
      <c r="N18" s="221"/>
      <c r="O18" s="221"/>
      <c r="P18" s="221"/>
      <c r="Q18" s="221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178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31">
        <v>4</v>
      </c>
      <c r="B19" s="232" t="s">
        <v>190</v>
      </c>
      <c r="C19" s="249" t="s">
        <v>191</v>
      </c>
      <c r="D19" s="233" t="s">
        <v>182</v>
      </c>
      <c r="E19" s="234">
        <v>276.12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21</v>
      </c>
      <c r="M19" s="236">
        <f>G19*(1+L19/100)</f>
        <v>0</v>
      </c>
      <c r="N19" s="234">
        <v>0</v>
      </c>
      <c r="O19" s="234">
        <f>ROUND(E19*N19,2)</f>
        <v>0</v>
      </c>
      <c r="P19" s="234">
        <v>0</v>
      </c>
      <c r="Q19" s="234">
        <f>ROUND(E19*P19,2)</f>
        <v>0</v>
      </c>
      <c r="R19" s="236" t="s">
        <v>183</v>
      </c>
      <c r="S19" s="236" t="s">
        <v>115</v>
      </c>
      <c r="T19" s="237" t="s">
        <v>115</v>
      </c>
      <c r="U19" s="222">
        <v>0.01</v>
      </c>
      <c r="V19" s="222">
        <f>ROUND(E19*U19,2)</f>
        <v>2.76</v>
      </c>
      <c r="W19" s="222"/>
      <c r="X19" s="222" t="s">
        <v>131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132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59" t="s">
        <v>192</v>
      </c>
      <c r="D20" s="258"/>
      <c r="E20" s="258"/>
      <c r="F20" s="258"/>
      <c r="G20" s="258"/>
      <c r="H20" s="222"/>
      <c r="I20" s="222"/>
      <c r="J20" s="222"/>
      <c r="K20" s="222"/>
      <c r="L20" s="222"/>
      <c r="M20" s="222"/>
      <c r="N20" s="221"/>
      <c r="O20" s="221"/>
      <c r="P20" s="221"/>
      <c r="Q20" s="221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176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39" t="str">
        <f>C20</f>
        <v>po suchu, bez ohledu na druh dopravního prostředku, bez naložení výkopku, avšak se složením bez rozhrnutí,</v>
      </c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60" t="s">
        <v>189</v>
      </c>
      <c r="D21" s="256"/>
      <c r="E21" s="257">
        <v>276.12</v>
      </c>
      <c r="F21" s="222"/>
      <c r="G21" s="222"/>
      <c r="H21" s="222"/>
      <c r="I21" s="222"/>
      <c r="J21" s="222"/>
      <c r="K21" s="222"/>
      <c r="L21" s="222"/>
      <c r="M21" s="222"/>
      <c r="N21" s="221"/>
      <c r="O21" s="221"/>
      <c r="P21" s="221"/>
      <c r="Q21" s="221"/>
      <c r="R21" s="222"/>
      <c r="S21" s="222"/>
      <c r="T21" s="222"/>
      <c r="U21" s="222"/>
      <c r="V21" s="222"/>
      <c r="W21" s="222"/>
      <c r="X21" s="222"/>
      <c r="Y21" s="212"/>
      <c r="Z21" s="212"/>
      <c r="AA21" s="212"/>
      <c r="AB21" s="212"/>
      <c r="AC21" s="212"/>
      <c r="AD21" s="212"/>
      <c r="AE21" s="212"/>
      <c r="AF21" s="212"/>
      <c r="AG21" s="212" t="s">
        <v>178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 x14ac:dyDescent="0.2">
      <c r="A22" s="241">
        <v>5</v>
      </c>
      <c r="B22" s="242" t="s">
        <v>193</v>
      </c>
      <c r="C22" s="252" t="s">
        <v>194</v>
      </c>
      <c r="D22" s="243" t="s">
        <v>182</v>
      </c>
      <c r="E22" s="244">
        <v>276.12</v>
      </c>
      <c r="F22" s="245"/>
      <c r="G22" s="246">
        <f>ROUND(E22*F22,2)</f>
        <v>0</v>
      </c>
      <c r="H22" s="245"/>
      <c r="I22" s="246">
        <f>ROUND(E22*H22,2)</f>
        <v>0</v>
      </c>
      <c r="J22" s="245"/>
      <c r="K22" s="246">
        <f>ROUND(E22*J22,2)</f>
        <v>0</v>
      </c>
      <c r="L22" s="246">
        <v>21</v>
      </c>
      <c r="M22" s="246">
        <f>G22*(1+L22/100)</f>
        <v>0</v>
      </c>
      <c r="N22" s="244">
        <v>0</v>
      </c>
      <c r="O22" s="244">
        <f>ROUND(E22*N22,2)</f>
        <v>0</v>
      </c>
      <c r="P22" s="244">
        <v>0</v>
      </c>
      <c r="Q22" s="244">
        <f>ROUND(E22*P22,2)</f>
        <v>0</v>
      </c>
      <c r="R22" s="246" t="s">
        <v>183</v>
      </c>
      <c r="S22" s="246" t="s">
        <v>115</v>
      </c>
      <c r="T22" s="247" t="s">
        <v>115</v>
      </c>
      <c r="U22" s="222">
        <v>0.01</v>
      </c>
      <c r="V22" s="222">
        <f>ROUND(E22*U22,2)</f>
        <v>2.76</v>
      </c>
      <c r="W22" s="222"/>
      <c r="X22" s="222" t="s">
        <v>131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132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41">
        <v>6</v>
      </c>
      <c r="B23" s="242" t="s">
        <v>195</v>
      </c>
      <c r="C23" s="252" t="s">
        <v>196</v>
      </c>
      <c r="D23" s="243" t="s">
        <v>182</v>
      </c>
      <c r="E23" s="244">
        <v>276.16000000000003</v>
      </c>
      <c r="F23" s="245"/>
      <c r="G23" s="246">
        <f>ROUND(E23*F23,2)</f>
        <v>0</v>
      </c>
      <c r="H23" s="245"/>
      <c r="I23" s="246">
        <f>ROUND(E23*H23,2)</f>
        <v>0</v>
      </c>
      <c r="J23" s="245"/>
      <c r="K23" s="246">
        <f>ROUND(E23*J23,2)</f>
        <v>0</v>
      </c>
      <c r="L23" s="246">
        <v>21</v>
      </c>
      <c r="M23" s="246">
        <f>G23*(1+L23/100)</f>
        <v>0</v>
      </c>
      <c r="N23" s="244">
        <v>0</v>
      </c>
      <c r="O23" s="244">
        <f>ROUND(E23*N23,2)</f>
        <v>0</v>
      </c>
      <c r="P23" s="244">
        <v>0</v>
      </c>
      <c r="Q23" s="244">
        <f>ROUND(E23*P23,2)</f>
        <v>0</v>
      </c>
      <c r="R23" s="246" t="s">
        <v>183</v>
      </c>
      <c r="S23" s="246" t="s">
        <v>115</v>
      </c>
      <c r="T23" s="247" t="s">
        <v>116</v>
      </c>
      <c r="U23" s="222">
        <v>0</v>
      </c>
      <c r="V23" s="222">
        <f>ROUND(E23*U23,2)</f>
        <v>0</v>
      </c>
      <c r="W23" s="222"/>
      <c r="X23" s="222" t="s">
        <v>131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132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33.75" outlineLevel="1" x14ac:dyDescent="0.2">
      <c r="A24" s="231">
        <v>7</v>
      </c>
      <c r="B24" s="232" t="s">
        <v>197</v>
      </c>
      <c r="C24" s="249" t="s">
        <v>198</v>
      </c>
      <c r="D24" s="233" t="s">
        <v>199</v>
      </c>
      <c r="E24" s="234">
        <v>45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4">
        <v>0</v>
      </c>
      <c r="O24" s="234">
        <f>ROUND(E24*N24,2)</f>
        <v>0</v>
      </c>
      <c r="P24" s="234">
        <v>0.11</v>
      </c>
      <c r="Q24" s="234">
        <f>ROUND(E24*P24,2)</f>
        <v>4.95</v>
      </c>
      <c r="R24" s="236" t="s">
        <v>174</v>
      </c>
      <c r="S24" s="236" t="s">
        <v>115</v>
      </c>
      <c r="T24" s="237" t="s">
        <v>115</v>
      </c>
      <c r="U24" s="222">
        <v>0.05</v>
      </c>
      <c r="V24" s="222">
        <f>ROUND(E24*U24,2)</f>
        <v>2.25</v>
      </c>
      <c r="W24" s="222"/>
      <c r="X24" s="222" t="s">
        <v>131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132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19"/>
      <c r="B25" s="220"/>
      <c r="C25" s="259" t="s">
        <v>200</v>
      </c>
      <c r="D25" s="258"/>
      <c r="E25" s="258"/>
      <c r="F25" s="258"/>
      <c r="G25" s="258"/>
      <c r="H25" s="222"/>
      <c r="I25" s="222"/>
      <c r="J25" s="222"/>
      <c r="K25" s="222"/>
      <c r="L25" s="222"/>
      <c r="M25" s="222"/>
      <c r="N25" s="221"/>
      <c r="O25" s="221"/>
      <c r="P25" s="221"/>
      <c r="Q25" s="221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176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39" t="str">
        <f>C25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0" t="s">
        <v>201</v>
      </c>
      <c r="D26" s="256"/>
      <c r="E26" s="257">
        <v>45</v>
      </c>
      <c r="F26" s="222"/>
      <c r="G26" s="222"/>
      <c r="H26" s="222"/>
      <c r="I26" s="222"/>
      <c r="J26" s="222"/>
      <c r="K26" s="222"/>
      <c r="L26" s="222"/>
      <c r="M26" s="222"/>
      <c r="N26" s="221"/>
      <c r="O26" s="221"/>
      <c r="P26" s="221"/>
      <c r="Q26" s="221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178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31">
        <v>8</v>
      </c>
      <c r="B27" s="232" t="s">
        <v>202</v>
      </c>
      <c r="C27" s="249" t="s">
        <v>203</v>
      </c>
      <c r="D27" s="233" t="s">
        <v>182</v>
      </c>
      <c r="E27" s="234">
        <v>99.72</v>
      </c>
      <c r="F27" s="235"/>
      <c r="G27" s="236">
        <f>ROUND(E27*F27,2)</f>
        <v>0</v>
      </c>
      <c r="H27" s="235"/>
      <c r="I27" s="236">
        <f>ROUND(E27*H27,2)</f>
        <v>0</v>
      </c>
      <c r="J27" s="235"/>
      <c r="K27" s="236">
        <f>ROUND(E27*J27,2)</f>
        <v>0</v>
      </c>
      <c r="L27" s="236">
        <v>21</v>
      </c>
      <c r="M27" s="236">
        <f>G27*(1+L27/100)</f>
        <v>0</v>
      </c>
      <c r="N27" s="234">
        <v>0</v>
      </c>
      <c r="O27" s="234">
        <f>ROUND(E27*N27,2)</f>
        <v>0</v>
      </c>
      <c r="P27" s="234">
        <v>0</v>
      </c>
      <c r="Q27" s="234">
        <f>ROUND(E27*P27,2)</f>
        <v>0</v>
      </c>
      <c r="R27" s="236" t="s">
        <v>183</v>
      </c>
      <c r="S27" s="236" t="s">
        <v>115</v>
      </c>
      <c r="T27" s="237" t="s">
        <v>115</v>
      </c>
      <c r="U27" s="222">
        <v>0.05</v>
      </c>
      <c r="V27" s="222">
        <f>ROUND(E27*U27,2)</f>
        <v>4.99</v>
      </c>
      <c r="W27" s="222"/>
      <c r="X27" s="222" t="s">
        <v>131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132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59" t="s">
        <v>204</v>
      </c>
      <c r="D28" s="258"/>
      <c r="E28" s="258"/>
      <c r="F28" s="258"/>
      <c r="G28" s="258"/>
      <c r="H28" s="222"/>
      <c r="I28" s="222"/>
      <c r="J28" s="222"/>
      <c r="K28" s="222"/>
      <c r="L28" s="222"/>
      <c r="M28" s="222"/>
      <c r="N28" s="221"/>
      <c r="O28" s="221"/>
      <c r="P28" s="221"/>
      <c r="Q28" s="221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176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60" t="s">
        <v>205</v>
      </c>
      <c r="D29" s="256"/>
      <c r="E29" s="257">
        <v>99.72</v>
      </c>
      <c r="F29" s="222"/>
      <c r="G29" s="222"/>
      <c r="H29" s="222"/>
      <c r="I29" s="222"/>
      <c r="J29" s="222"/>
      <c r="K29" s="222"/>
      <c r="L29" s="222"/>
      <c r="M29" s="222"/>
      <c r="N29" s="221"/>
      <c r="O29" s="221"/>
      <c r="P29" s="221"/>
      <c r="Q29" s="221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178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31">
        <v>9</v>
      </c>
      <c r="B30" s="232" t="s">
        <v>206</v>
      </c>
      <c r="C30" s="249" t="s">
        <v>207</v>
      </c>
      <c r="D30" s="233" t="s">
        <v>208</v>
      </c>
      <c r="E30" s="234">
        <v>219.38399999999999</v>
      </c>
      <c r="F30" s="235"/>
      <c r="G30" s="236">
        <f>ROUND(E30*F30,2)</f>
        <v>0</v>
      </c>
      <c r="H30" s="235"/>
      <c r="I30" s="236">
        <f>ROUND(E30*H30,2)</f>
        <v>0</v>
      </c>
      <c r="J30" s="235"/>
      <c r="K30" s="236">
        <f>ROUND(E30*J30,2)</f>
        <v>0</v>
      </c>
      <c r="L30" s="236">
        <v>21</v>
      </c>
      <c r="M30" s="236">
        <f>G30*(1+L30/100)</f>
        <v>0</v>
      </c>
      <c r="N30" s="234">
        <v>1</v>
      </c>
      <c r="O30" s="234">
        <f>ROUND(E30*N30,2)</f>
        <v>219.38</v>
      </c>
      <c r="P30" s="234">
        <v>0</v>
      </c>
      <c r="Q30" s="234">
        <f>ROUND(E30*P30,2)</f>
        <v>0</v>
      </c>
      <c r="R30" s="236"/>
      <c r="S30" s="236" t="s">
        <v>130</v>
      </c>
      <c r="T30" s="237" t="s">
        <v>209</v>
      </c>
      <c r="U30" s="222">
        <v>0</v>
      </c>
      <c r="V30" s="222">
        <f>ROUND(E30*U30,2)</f>
        <v>0</v>
      </c>
      <c r="W30" s="222"/>
      <c r="X30" s="222" t="s">
        <v>210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211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60" t="s">
        <v>212</v>
      </c>
      <c r="D31" s="256"/>
      <c r="E31" s="257">
        <v>219.38399999999999</v>
      </c>
      <c r="F31" s="222"/>
      <c r="G31" s="222"/>
      <c r="H31" s="222"/>
      <c r="I31" s="222"/>
      <c r="J31" s="222"/>
      <c r="K31" s="222"/>
      <c r="L31" s="222"/>
      <c r="M31" s="222"/>
      <c r="N31" s="221"/>
      <c r="O31" s="221"/>
      <c r="P31" s="221"/>
      <c r="Q31" s="221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178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31">
        <v>10</v>
      </c>
      <c r="B32" s="232" t="s">
        <v>213</v>
      </c>
      <c r="C32" s="249" t="s">
        <v>214</v>
      </c>
      <c r="D32" s="233" t="s">
        <v>199</v>
      </c>
      <c r="E32" s="234">
        <v>332.4</v>
      </c>
      <c r="F32" s="235"/>
      <c r="G32" s="236">
        <f>ROUND(E32*F32,2)</f>
        <v>0</v>
      </c>
      <c r="H32" s="235"/>
      <c r="I32" s="236">
        <f>ROUND(E32*H32,2)</f>
        <v>0</v>
      </c>
      <c r="J32" s="235"/>
      <c r="K32" s="236">
        <f>ROUND(E32*J32,2)</f>
        <v>0</v>
      </c>
      <c r="L32" s="236">
        <v>21</v>
      </c>
      <c r="M32" s="236">
        <f>G32*(1+L32/100)</f>
        <v>0</v>
      </c>
      <c r="N32" s="234">
        <v>0</v>
      </c>
      <c r="O32" s="234">
        <f>ROUND(E32*N32,2)</f>
        <v>0</v>
      </c>
      <c r="P32" s="234">
        <v>0</v>
      </c>
      <c r="Q32" s="234">
        <f>ROUND(E32*P32,2)</f>
        <v>0</v>
      </c>
      <c r="R32" s="236" t="s">
        <v>174</v>
      </c>
      <c r="S32" s="236" t="s">
        <v>115</v>
      </c>
      <c r="T32" s="237" t="s">
        <v>115</v>
      </c>
      <c r="U32" s="222">
        <v>9.0999999999999998E-2</v>
      </c>
      <c r="V32" s="222">
        <f>ROUND(E32*U32,2)</f>
        <v>30.25</v>
      </c>
      <c r="W32" s="222"/>
      <c r="X32" s="222" t="s">
        <v>131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132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0" t="s">
        <v>215</v>
      </c>
      <c r="D33" s="256"/>
      <c r="E33" s="257">
        <v>332.4</v>
      </c>
      <c r="F33" s="222"/>
      <c r="G33" s="222"/>
      <c r="H33" s="222"/>
      <c r="I33" s="222"/>
      <c r="J33" s="222"/>
      <c r="K33" s="222"/>
      <c r="L33" s="222"/>
      <c r="M33" s="222"/>
      <c r="N33" s="221"/>
      <c r="O33" s="221"/>
      <c r="P33" s="221"/>
      <c r="Q33" s="221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178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 x14ac:dyDescent="0.2">
      <c r="A34" s="231">
        <v>11</v>
      </c>
      <c r="B34" s="232" t="s">
        <v>216</v>
      </c>
      <c r="C34" s="249" t="s">
        <v>217</v>
      </c>
      <c r="D34" s="233" t="s">
        <v>199</v>
      </c>
      <c r="E34" s="234">
        <v>398.88</v>
      </c>
      <c r="F34" s="235"/>
      <c r="G34" s="236">
        <f>ROUND(E34*F34,2)</f>
        <v>0</v>
      </c>
      <c r="H34" s="235"/>
      <c r="I34" s="236">
        <f>ROUND(E34*H34,2)</f>
        <v>0</v>
      </c>
      <c r="J34" s="235"/>
      <c r="K34" s="236">
        <f>ROUND(E34*J34,2)</f>
        <v>0</v>
      </c>
      <c r="L34" s="236">
        <v>21</v>
      </c>
      <c r="M34" s="236">
        <f>G34*(1+L34/100)</f>
        <v>0</v>
      </c>
      <c r="N34" s="234">
        <v>2.2000000000000001E-4</v>
      </c>
      <c r="O34" s="234">
        <f>ROUND(E34*N34,2)</f>
        <v>0.09</v>
      </c>
      <c r="P34" s="234">
        <v>0</v>
      </c>
      <c r="Q34" s="234">
        <f>ROUND(E34*P34,2)</f>
        <v>0</v>
      </c>
      <c r="R34" s="236" t="s">
        <v>218</v>
      </c>
      <c r="S34" s="236" t="s">
        <v>115</v>
      </c>
      <c r="T34" s="237" t="s">
        <v>115</v>
      </c>
      <c r="U34" s="222">
        <v>0</v>
      </c>
      <c r="V34" s="222">
        <f>ROUND(E34*U34,2)</f>
        <v>0</v>
      </c>
      <c r="W34" s="222"/>
      <c r="X34" s="222" t="s">
        <v>210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211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0" t="s">
        <v>219</v>
      </c>
      <c r="D35" s="256"/>
      <c r="E35" s="257">
        <v>398.88</v>
      </c>
      <c r="F35" s="222"/>
      <c r="G35" s="222"/>
      <c r="H35" s="222"/>
      <c r="I35" s="222"/>
      <c r="J35" s="222"/>
      <c r="K35" s="222"/>
      <c r="L35" s="222"/>
      <c r="M35" s="222"/>
      <c r="N35" s="221"/>
      <c r="O35" s="221"/>
      <c r="P35" s="221"/>
      <c r="Q35" s="221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178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41">
        <v>12</v>
      </c>
      <c r="B36" s="242" t="s">
        <v>220</v>
      </c>
      <c r="C36" s="252" t="s">
        <v>221</v>
      </c>
      <c r="D36" s="243" t="s">
        <v>199</v>
      </c>
      <c r="E36" s="244">
        <v>80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4">
        <v>0</v>
      </c>
      <c r="O36" s="244">
        <f>ROUND(E36*N36,2)</f>
        <v>0</v>
      </c>
      <c r="P36" s="244">
        <v>0</v>
      </c>
      <c r="Q36" s="244">
        <f>ROUND(E36*P36,2)</f>
        <v>0</v>
      </c>
      <c r="R36" s="246"/>
      <c r="S36" s="246" t="s">
        <v>115</v>
      </c>
      <c r="T36" s="247" t="s">
        <v>115</v>
      </c>
      <c r="U36" s="222">
        <v>0.09</v>
      </c>
      <c r="V36" s="222">
        <f>ROUND(E36*U36,2)</f>
        <v>7.2</v>
      </c>
      <c r="W36" s="222"/>
      <c r="X36" s="222" t="s">
        <v>131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132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31">
        <v>13</v>
      </c>
      <c r="B37" s="232" t="s">
        <v>222</v>
      </c>
      <c r="C37" s="249" t="s">
        <v>223</v>
      </c>
      <c r="D37" s="233" t="s">
        <v>199</v>
      </c>
      <c r="E37" s="234">
        <v>332.4</v>
      </c>
      <c r="F37" s="235"/>
      <c r="G37" s="236">
        <f>ROUND(E37*F37,2)</f>
        <v>0</v>
      </c>
      <c r="H37" s="235"/>
      <c r="I37" s="236">
        <f>ROUND(E37*H37,2)</f>
        <v>0</v>
      </c>
      <c r="J37" s="235"/>
      <c r="K37" s="236">
        <f>ROUND(E37*J37,2)</f>
        <v>0</v>
      </c>
      <c r="L37" s="236">
        <v>21</v>
      </c>
      <c r="M37" s="236">
        <f>G37*(1+L37/100)</f>
        <v>0</v>
      </c>
      <c r="N37" s="234">
        <v>0</v>
      </c>
      <c r="O37" s="234">
        <f>ROUND(E37*N37,2)</f>
        <v>0</v>
      </c>
      <c r="P37" s="234">
        <v>0</v>
      </c>
      <c r="Q37" s="234">
        <f>ROUND(E37*P37,2)</f>
        <v>0</v>
      </c>
      <c r="R37" s="236" t="s">
        <v>183</v>
      </c>
      <c r="S37" s="236" t="s">
        <v>115</v>
      </c>
      <c r="T37" s="237" t="s">
        <v>115</v>
      </c>
      <c r="U37" s="222">
        <v>0.02</v>
      </c>
      <c r="V37" s="222">
        <f>ROUND(E37*U37,2)</f>
        <v>6.65</v>
      </c>
      <c r="W37" s="222"/>
      <c r="X37" s="222" t="s">
        <v>131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132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59" t="s">
        <v>224</v>
      </c>
      <c r="D38" s="258"/>
      <c r="E38" s="258"/>
      <c r="F38" s="258"/>
      <c r="G38" s="258"/>
      <c r="H38" s="222"/>
      <c r="I38" s="222"/>
      <c r="J38" s="222"/>
      <c r="K38" s="222"/>
      <c r="L38" s="222"/>
      <c r="M38" s="222"/>
      <c r="N38" s="221"/>
      <c r="O38" s="221"/>
      <c r="P38" s="221"/>
      <c r="Q38" s="221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176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0" t="s">
        <v>215</v>
      </c>
      <c r="D39" s="256"/>
      <c r="E39" s="257">
        <v>332.4</v>
      </c>
      <c r="F39" s="222"/>
      <c r="G39" s="222"/>
      <c r="H39" s="222"/>
      <c r="I39" s="222"/>
      <c r="J39" s="222"/>
      <c r="K39" s="222"/>
      <c r="L39" s="222"/>
      <c r="M39" s="222"/>
      <c r="N39" s="221"/>
      <c r="O39" s="221"/>
      <c r="P39" s="221"/>
      <c r="Q39" s="221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178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31">
        <v>14</v>
      </c>
      <c r="B40" s="232" t="s">
        <v>225</v>
      </c>
      <c r="C40" s="249" t="s">
        <v>226</v>
      </c>
      <c r="D40" s="233" t="s">
        <v>227</v>
      </c>
      <c r="E40" s="234">
        <v>3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21</v>
      </c>
      <c r="M40" s="236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6" t="s">
        <v>183</v>
      </c>
      <c r="S40" s="236" t="s">
        <v>115</v>
      </c>
      <c r="T40" s="237" t="s">
        <v>115</v>
      </c>
      <c r="U40" s="222">
        <v>0.88</v>
      </c>
      <c r="V40" s="222">
        <f>ROUND(E40*U40,2)</f>
        <v>2.64</v>
      </c>
      <c r="W40" s="222"/>
      <c r="X40" s="222" t="s">
        <v>131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132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 x14ac:dyDescent="0.2">
      <c r="A41" s="219"/>
      <c r="B41" s="220"/>
      <c r="C41" s="259" t="s">
        <v>228</v>
      </c>
      <c r="D41" s="258"/>
      <c r="E41" s="258"/>
      <c r="F41" s="258"/>
      <c r="G41" s="258"/>
      <c r="H41" s="222"/>
      <c r="I41" s="222"/>
      <c r="J41" s="222"/>
      <c r="K41" s="222"/>
      <c r="L41" s="222"/>
      <c r="M41" s="222"/>
      <c r="N41" s="221"/>
      <c r="O41" s="221"/>
      <c r="P41" s="221"/>
      <c r="Q41" s="221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176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39" t="str">
        <f>C41</f>
        <v>s odřezáním kmene a odvětvením, včetně případného odklizení kmene a větví na oddělené hromady na vzdálenost do 50 m nebo s naložením na dopravní prostředek,</v>
      </c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31">
        <v>15</v>
      </c>
      <c r="B42" s="232" t="s">
        <v>229</v>
      </c>
      <c r="C42" s="249" t="s">
        <v>230</v>
      </c>
      <c r="D42" s="233" t="s">
        <v>227</v>
      </c>
      <c r="E42" s="234">
        <v>3</v>
      </c>
      <c r="F42" s="235"/>
      <c r="G42" s="236">
        <f>ROUND(E42*F42,2)</f>
        <v>0</v>
      </c>
      <c r="H42" s="235"/>
      <c r="I42" s="236">
        <f>ROUND(E42*H42,2)</f>
        <v>0</v>
      </c>
      <c r="J42" s="235"/>
      <c r="K42" s="236">
        <f>ROUND(E42*J42,2)</f>
        <v>0</v>
      </c>
      <c r="L42" s="236">
        <v>21</v>
      </c>
      <c r="M42" s="236">
        <f>G42*(1+L42/100)</f>
        <v>0</v>
      </c>
      <c r="N42" s="234">
        <v>5.0000000000000002E-5</v>
      </c>
      <c r="O42" s="234">
        <f>ROUND(E42*N42,2)</f>
        <v>0</v>
      </c>
      <c r="P42" s="234">
        <v>0</v>
      </c>
      <c r="Q42" s="234">
        <f>ROUND(E42*P42,2)</f>
        <v>0</v>
      </c>
      <c r="R42" s="236" t="s">
        <v>183</v>
      </c>
      <c r="S42" s="236" t="s">
        <v>115</v>
      </c>
      <c r="T42" s="237" t="s">
        <v>115</v>
      </c>
      <c r="U42" s="222">
        <v>1.655</v>
      </c>
      <c r="V42" s="222">
        <f>ROUND(E42*U42,2)</f>
        <v>4.97</v>
      </c>
      <c r="W42" s="222"/>
      <c r="X42" s="222" t="s">
        <v>131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132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 x14ac:dyDescent="0.2">
      <c r="A43" s="219"/>
      <c r="B43" s="220"/>
      <c r="C43" s="259" t="s">
        <v>231</v>
      </c>
      <c r="D43" s="258"/>
      <c r="E43" s="258"/>
      <c r="F43" s="258"/>
      <c r="G43" s="258"/>
      <c r="H43" s="222"/>
      <c r="I43" s="222"/>
      <c r="J43" s="222"/>
      <c r="K43" s="222"/>
      <c r="L43" s="222"/>
      <c r="M43" s="222"/>
      <c r="N43" s="221"/>
      <c r="O43" s="221"/>
      <c r="P43" s="221"/>
      <c r="Q43" s="221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176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39" t="str">
        <f>C43</f>
        <v>s jejich vykopáním nebo vytrháním, s přesekáním kořenů a s případným nutným přemístěním pařezů na hromady do vzdálenosti do 50 m nebo s naložením na dopravní prostředek,</v>
      </c>
      <c r="BB43" s="212"/>
      <c r="BC43" s="212"/>
      <c r="BD43" s="212"/>
      <c r="BE43" s="212"/>
      <c r="BF43" s="212"/>
      <c r="BG43" s="212"/>
      <c r="BH43" s="212"/>
    </row>
    <row r="44" spans="1:60" ht="22.5" outlineLevel="1" x14ac:dyDescent="0.2">
      <c r="A44" s="231">
        <v>16</v>
      </c>
      <c r="B44" s="232" t="s">
        <v>232</v>
      </c>
      <c r="C44" s="249" t="s">
        <v>233</v>
      </c>
      <c r="D44" s="233" t="s">
        <v>227</v>
      </c>
      <c r="E44" s="234">
        <v>3</v>
      </c>
      <c r="F44" s="235"/>
      <c r="G44" s="236">
        <f>ROUND(E44*F44,2)</f>
        <v>0</v>
      </c>
      <c r="H44" s="235"/>
      <c r="I44" s="236">
        <f>ROUND(E44*H44,2)</f>
        <v>0</v>
      </c>
      <c r="J44" s="235"/>
      <c r="K44" s="236">
        <f>ROUND(E44*J44,2)</f>
        <v>0</v>
      </c>
      <c r="L44" s="236">
        <v>21</v>
      </c>
      <c r="M44" s="236">
        <f>G44*(1+L44/100)</f>
        <v>0</v>
      </c>
      <c r="N44" s="234">
        <v>0</v>
      </c>
      <c r="O44" s="234">
        <f>ROUND(E44*N44,2)</f>
        <v>0</v>
      </c>
      <c r="P44" s="234">
        <v>0</v>
      </c>
      <c r="Q44" s="234">
        <f>ROUND(E44*P44,2)</f>
        <v>0</v>
      </c>
      <c r="R44" s="236" t="s">
        <v>183</v>
      </c>
      <c r="S44" s="236" t="s">
        <v>115</v>
      </c>
      <c r="T44" s="237" t="s">
        <v>115</v>
      </c>
      <c r="U44" s="222">
        <v>0.30299999999999999</v>
      </c>
      <c r="V44" s="222">
        <f>ROUND(E44*U44,2)</f>
        <v>0.91</v>
      </c>
      <c r="W44" s="222"/>
      <c r="X44" s="222" t="s">
        <v>131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234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59" t="s">
        <v>235</v>
      </c>
      <c r="D45" s="258"/>
      <c r="E45" s="258"/>
      <c r="F45" s="258"/>
      <c r="G45" s="258"/>
      <c r="H45" s="222"/>
      <c r="I45" s="222"/>
      <c r="J45" s="222"/>
      <c r="K45" s="222"/>
      <c r="L45" s="222"/>
      <c r="M45" s="222"/>
      <c r="N45" s="221"/>
      <c r="O45" s="221"/>
      <c r="P45" s="221"/>
      <c r="Q45" s="221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176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1" x14ac:dyDescent="0.2">
      <c r="A46" s="231">
        <v>17</v>
      </c>
      <c r="B46" s="232" t="s">
        <v>236</v>
      </c>
      <c r="C46" s="249" t="s">
        <v>237</v>
      </c>
      <c r="D46" s="233" t="s">
        <v>227</v>
      </c>
      <c r="E46" s="234">
        <v>3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21</v>
      </c>
      <c r="M46" s="236">
        <f>G46*(1+L46/100)</f>
        <v>0</v>
      </c>
      <c r="N46" s="234">
        <v>0</v>
      </c>
      <c r="O46" s="234">
        <f>ROUND(E46*N46,2)</f>
        <v>0</v>
      </c>
      <c r="P46" s="234">
        <v>0</v>
      </c>
      <c r="Q46" s="234">
        <f>ROUND(E46*P46,2)</f>
        <v>0</v>
      </c>
      <c r="R46" s="236" t="s">
        <v>183</v>
      </c>
      <c r="S46" s="236" t="s">
        <v>115</v>
      </c>
      <c r="T46" s="237" t="s">
        <v>115</v>
      </c>
      <c r="U46" s="222">
        <v>0.96</v>
      </c>
      <c r="V46" s="222">
        <f>ROUND(E46*U46,2)</f>
        <v>2.88</v>
      </c>
      <c r="W46" s="222"/>
      <c r="X46" s="222" t="s">
        <v>131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234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59" t="s">
        <v>235</v>
      </c>
      <c r="D47" s="258"/>
      <c r="E47" s="258"/>
      <c r="F47" s="258"/>
      <c r="G47" s="258"/>
      <c r="H47" s="222"/>
      <c r="I47" s="222"/>
      <c r="J47" s="222"/>
      <c r="K47" s="222"/>
      <c r="L47" s="222"/>
      <c r="M47" s="222"/>
      <c r="N47" s="221"/>
      <c r="O47" s="221"/>
      <c r="P47" s="221"/>
      <c r="Q47" s="221"/>
      <c r="R47" s="222"/>
      <c r="S47" s="222"/>
      <c r="T47" s="222"/>
      <c r="U47" s="222"/>
      <c r="V47" s="222"/>
      <c r="W47" s="222"/>
      <c r="X47" s="222"/>
      <c r="Y47" s="212"/>
      <c r="Z47" s="212"/>
      <c r="AA47" s="212"/>
      <c r="AB47" s="212"/>
      <c r="AC47" s="212"/>
      <c r="AD47" s="212"/>
      <c r="AE47" s="212"/>
      <c r="AF47" s="212"/>
      <c r="AG47" s="212" t="s">
        <v>176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31">
        <v>18</v>
      </c>
      <c r="B48" s="232" t="s">
        <v>238</v>
      </c>
      <c r="C48" s="249" t="s">
        <v>239</v>
      </c>
      <c r="D48" s="233" t="s">
        <v>227</v>
      </c>
      <c r="E48" s="234">
        <v>3</v>
      </c>
      <c r="F48" s="235"/>
      <c r="G48" s="236">
        <f>ROUND(E48*F48,2)</f>
        <v>0</v>
      </c>
      <c r="H48" s="235"/>
      <c r="I48" s="236">
        <f>ROUND(E48*H48,2)</f>
        <v>0</v>
      </c>
      <c r="J48" s="235"/>
      <c r="K48" s="236">
        <f>ROUND(E48*J48,2)</f>
        <v>0</v>
      </c>
      <c r="L48" s="236">
        <v>21</v>
      </c>
      <c r="M48" s="236">
        <f>G48*(1+L48/100)</f>
        <v>0</v>
      </c>
      <c r="N48" s="234">
        <v>0</v>
      </c>
      <c r="O48" s="234">
        <f>ROUND(E48*N48,2)</f>
        <v>0</v>
      </c>
      <c r="P48" s="234">
        <v>0</v>
      </c>
      <c r="Q48" s="234">
        <f>ROUND(E48*P48,2)</f>
        <v>0</v>
      </c>
      <c r="R48" s="236" t="s">
        <v>183</v>
      </c>
      <c r="S48" s="236" t="s">
        <v>115</v>
      </c>
      <c r="T48" s="237" t="s">
        <v>115</v>
      </c>
      <c r="U48" s="222">
        <v>0.245</v>
      </c>
      <c r="V48" s="222">
        <f>ROUND(E48*U48,2)</f>
        <v>0.74</v>
      </c>
      <c r="W48" s="222"/>
      <c r="X48" s="222" t="s">
        <v>131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234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59" t="s">
        <v>235</v>
      </c>
      <c r="D49" s="258"/>
      <c r="E49" s="258"/>
      <c r="F49" s="258"/>
      <c r="G49" s="258"/>
      <c r="H49" s="222"/>
      <c r="I49" s="222"/>
      <c r="J49" s="222"/>
      <c r="K49" s="222"/>
      <c r="L49" s="222"/>
      <c r="M49" s="222"/>
      <c r="N49" s="221"/>
      <c r="O49" s="221"/>
      <c r="P49" s="221"/>
      <c r="Q49" s="221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176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31">
        <v>19</v>
      </c>
      <c r="B50" s="232" t="s">
        <v>240</v>
      </c>
      <c r="C50" s="249" t="s">
        <v>241</v>
      </c>
      <c r="D50" s="233" t="s">
        <v>227</v>
      </c>
      <c r="E50" s="234">
        <v>3</v>
      </c>
      <c r="F50" s="235"/>
      <c r="G50" s="236">
        <f>ROUND(E50*F50,2)</f>
        <v>0</v>
      </c>
      <c r="H50" s="235"/>
      <c r="I50" s="236">
        <f>ROUND(E50*H50,2)</f>
        <v>0</v>
      </c>
      <c r="J50" s="235"/>
      <c r="K50" s="236">
        <f>ROUND(E50*J50,2)</f>
        <v>0</v>
      </c>
      <c r="L50" s="236">
        <v>21</v>
      </c>
      <c r="M50" s="236">
        <f>G50*(1+L50/100)</f>
        <v>0</v>
      </c>
      <c r="N50" s="234">
        <v>0</v>
      </c>
      <c r="O50" s="234">
        <f>ROUND(E50*N50,2)</f>
        <v>0</v>
      </c>
      <c r="P50" s="234">
        <v>0</v>
      </c>
      <c r="Q50" s="234">
        <f>ROUND(E50*P50,2)</f>
        <v>0</v>
      </c>
      <c r="R50" s="236" t="s">
        <v>183</v>
      </c>
      <c r="S50" s="236" t="s">
        <v>115</v>
      </c>
      <c r="T50" s="237" t="s">
        <v>115</v>
      </c>
      <c r="U50" s="222">
        <v>0.74199999999999999</v>
      </c>
      <c r="V50" s="222">
        <f>ROUND(E50*U50,2)</f>
        <v>2.23</v>
      </c>
      <c r="W50" s="222"/>
      <c r="X50" s="222" t="s">
        <v>131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234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59" t="s">
        <v>242</v>
      </c>
      <c r="D51" s="258"/>
      <c r="E51" s="258"/>
      <c r="F51" s="258"/>
      <c r="G51" s="258"/>
      <c r="H51" s="222"/>
      <c r="I51" s="222"/>
      <c r="J51" s="222"/>
      <c r="K51" s="222"/>
      <c r="L51" s="222"/>
      <c r="M51" s="222"/>
      <c r="N51" s="221"/>
      <c r="O51" s="221"/>
      <c r="P51" s="221"/>
      <c r="Q51" s="221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176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x14ac:dyDescent="0.2">
      <c r="A52" s="224" t="s">
        <v>110</v>
      </c>
      <c r="B52" s="225" t="s">
        <v>73</v>
      </c>
      <c r="C52" s="248" t="s">
        <v>74</v>
      </c>
      <c r="D52" s="226"/>
      <c r="E52" s="227"/>
      <c r="F52" s="228"/>
      <c r="G52" s="228">
        <f>SUMIF(AG53:AG86,"&lt;&gt;NOR",G53:G86)</f>
        <v>0</v>
      </c>
      <c r="H52" s="228"/>
      <c r="I52" s="228">
        <f>SUM(I53:I86)</f>
        <v>0</v>
      </c>
      <c r="J52" s="228"/>
      <c r="K52" s="228">
        <f>SUM(K53:K86)</f>
        <v>0</v>
      </c>
      <c r="L52" s="228"/>
      <c r="M52" s="228">
        <f>SUM(M53:M86)</f>
        <v>0</v>
      </c>
      <c r="N52" s="227"/>
      <c r="O52" s="227">
        <f>SUM(O53:O86)</f>
        <v>353.96000000000004</v>
      </c>
      <c r="P52" s="227"/>
      <c r="Q52" s="227">
        <f>SUM(Q53:Q86)</f>
        <v>0</v>
      </c>
      <c r="R52" s="228"/>
      <c r="S52" s="228"/>
      <c r="T52" s="229"/>
      <c r="U52" s="223"/>
      <c r="V52" s="223">
        <f>SUM(V53:V86)</f>
        <v>180.05</v>
      </c>
      <c r="W52" s="223"/>
      <c r="X52" s="223"/>
      <c r="AG52" t="s">
        <v>111</v>
      </c>
    </row>
    <row r="53" spans="1:60" outlineLevel="1" x14ac:dyDescent="0.2">
      <c r="A53" s="241">
        <v>20</v>
      </c>
      <c r="B53" s="242" t="s">
        <v>243</v>
      </c>
      <c r="C53" s="252" t="s">
        <v>244</v>
      </c>
      <c r="D53" s="243" t="s">
        <v>173</v>
      </c>
      <c r="E53" s="244">
        <v>40</v>
      </c>
      <c r="F53" s="245"/>
      <c r="G53" s="246">
        <f>ROUND(E53*F53,2)</f>
        <v>0</v>
      </c>
      <c r="H53" s="245"/>
      <c r="I53" s="246">
        <f>ROUND(E53*H53,2)</f>
        <v>0</v>
      </c>
      <c r="J53" s="245"/>
      <c r="K53" s="246">
        <f>ROUND(E53*J53,2)</f>
        <v>0</v>
      </c>
      <c r="L53" s="246">
        <v>21</v>
      </c>
      <c r="M53" s="246">
        <f>G53*(1+L53/100)</f>
        <v>0</v>
      </c>
      <c r="N53" s="244">
        <v>3.6000000000000002E-4</v>
      </c>
      <c r="O53" s="244">
        <f>ROUND(E53*N53,2)</f>
        <v>0.01</v>
      </c>
      <c r="P53" s="244">
        <v>0</v>
      </c>
      <c r="Q53" s="244">
        <f>ROUND(E53*P53,2)</f>
        <v>0</v>
      </c>
      <c r="R53" s="246" t="s">
        <v>174</v>
      </c>
      <c r="S53" s="246" t="s">
        <v>115</v>
      </c>
      <c r="T53" s="247" t="s">
        <v>115</v>
      </c>
      <c r="U53" s="222">
        <v>0.43</v>
      </c>
      <c r="V53" s="222">
        <f>ROUND(E53*U53,2)</f>
        <v>17.2</v>
      </c>
      <c r="W53" s="222"/>
      <c r="X53" s="222" t="s">
        <v>131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132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31">
        <v>21</v>
      </c>
      <c r="B54" s="232" t="s">
        <v>245</v>
      </c>
      <c r="C54" s="249" t="s">
        <v>246</v>
      </c>
      <c r="D54" s="233" t="s">
        <v>227</v>
      </c>
      <c r="E54" s="234">
        <v>59</v>
      </c>
      <c r="F54" s="235"/>
      <c r="G54" s="236">
        <f>ROUND(E54*F54,2)</f>
        <v>0</v>
      </c>
      <c r="H54" s="235"/>
      <c r="I54" s="236">
        <f>ROUND(E54*H54,2)</f>
        <v>0</v>
      </c>
      <c r="J54" s="235"/>
      <c r="K54" s="236">
        <f>ROUND(E54*J54,2)</f>
        <v>0</v>
      </c>
      <c r="L54" s="236">
        <v>21</v>
      </c>
      <c r="M54" s="236">
        <f>G54*(1+L54/100)</f>
        <v>0</v>
      </c>
      <c r="N54" s="234">
        <v>4.8300000000000003E-2</v>
      </c>
      <c r="O54" s="234">
        <f>ROUND(E54*N54,2)</f>
        <v>2.85</v>
      </c>
      <c r="P54" s="234">
        <v>0</v>
      </c>
      <c r="Q54" s="234">
        <f>ROUND(E54*P54,2)</f>
        <v>0</v>
      </c>
      <c r="R54" s="236" t="s">
        <v>218</v>
      </c>
      <c r="S54" s="236" t="s">
        <v>115</v>
      </c>
      <c r="T54" s="237" t="s">
        <v>115</v>
      </c>
      <c r="U54" s="222">
        <v>0</v>
      </c>
      <c r="V54" s="222">
        <f>ROUND(E54*U54,2)</f>
        <v>0</v>
      </c>
      <c r="W54" s="222"/>
      <c r="X54" s="222" t="s">
        <v>210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211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60" t="s">
        <v>247</v>
      </c>
      <c r="D55" s="256"/>
      <c r="E55" s="257">
        <v>59</v>
      </c>
      <c r="F55" s="222"/>
      <c r="G55" s="222"/>
      <c r="H55" s="222"/>
      <c r="I55" s="222"/>
      <c r="J55" s="222"/>
      <c r="K55" s="222"/>
      <c r="L55" s="222"/>
      <c r="M55" s="222"/>
      <c r="N55" s="221"/>
      <c r="O55" s="221"/>
      <c r="P55" s="221"/>
      <c r="Q55" s="221"/>
      <c r="R55" s="222"/>
      <c r="S55" s="222"/>
      <c r="T55" s="222"/>
      <c r="U55" s="222"/>
      <c r="V55" s="222"/>
      <c r="W55" s="222"/>
      <c r="X55" s="222"/>
      <c r="Y55" s="212"/>
      <c r="Z55" s="212"/>
      <c r="AA55" s="212"/>
      <c r="AB55" s="212"/>
      <c r="AC55" s="212"/>
      <c r="AD55" s="212"/>
      <c r="AE55" s="212"/>
      <c r="AF55" s="212"/>
      <c r="AG55" s="212" t="s">
        <v>178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 x14ac:dyDescent="0.2">
      <c r="A56" s="241">
        <v>22</v>
      </c>
      <c r="B56" s="242" t="s">
        <v>248</v>
      </c>
      <c r="C56" s="252" t="s">
        <v>249</v>
      </c>
      <c r="D56" s="243" t="s">
        <v>227</v>
      </c>
      <c r="E56" s="244">
        <v>3</v>
      </c>
      <c r="F56" s="245"/>
      <c r="G56" s="246">
        <f>ROUND(E56*F56,2)</f>
        <v>0</v>
      </c>
      <c r="H56" s="245"/>
      <c r="I56" s="246">
        <f>ROUND(E56*H56,2)</f>
        <v>0</v>
      </c>
      <c r="J56" s="245"/>
      <c r="K56" s="246">
        <f>ROUND(E56*J56,2)</f>
        <v>0</v>
      </c>
      <c r="L56" s="246">
        <v>21</v>
      </c>
      <c r="M56" s="246">
        <f>G56*(1+L56/100)</f>
        <v>0</v>
      </c>
      <c r="N56" s="244">
        <v>6.7000000000000004E-2</v>
      </c>
      <c r="O56" s="244">
        <f>ROUND(E56*N56,2)</f>
        <v>0.2</v>
      </c>
      <c r="P56" s="244">
        <v>0</v>
      </c>
      <c r="Q56" s="244">
        <f>ROUND(E56*P56,2)</f>
        <v>0</v>
      </c>
      <c r="R56" s="246" t="s">
        <v>218</v>
      </c>
      <c r="S56" s="246" t="s">
        <v>115</v>
      </c>
      <c r="T56" s="247" t="s">
        <v>115</v>
      </c>
      <c r="U56" s="222">
        <v>0</v>
      </c>
      <c r="V56" s="222">
        <f>ROUND(E56*U56,2)</f>
        <v>0</v>
      </c>
      <c r="W56" s="222"/>
      <c r="X56" s="222" t="s">
        <v>210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211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22.5" outlineLevel="1" x14ac:dyDescent="0.2">
      <c r="A57" s="241">
        <v>23</v>
      </c>
      <c r="B57" s="242" t="s">
        <v>250</v>
      </c>
      <c r="C57" s="252" t="s">
        <v>251</v>
      </c>
      <c r="D57" s="243" t="s">
        <v>227</v>
      </c>
      <c r="E57" s="244">
        <v>3</v>
      </c>
      <c r="F57" s="245"/>
      <c r="G57" s="246">
        <f>ROUND(E57*F57,2)</f>
        <v>0</v>
      </c>
      <c r="H57" s="245"/>
      <c r="I57" s="246">
        <f>ROUND(E57*H57,2)</f>
        <v>0</v>
      </c>
      <c r="J57" s="245"/>
      <c r="K57" s="246">
        <f>ROUND(E57*J57,2)</f>
        <v>0</v>
      </c>
      <c r="L57" s="246">
        <v>21</v>
      </c>
      <c r="M57" s="246">
        <f>G57*(1+L57/100)</f>
        <v>0</v>
      </c>
      <c r="N57" s="244">
        <v>6.7000000000000004E-2</v>
      </c>
      <c r="O57" s="244">
        <f>ROUND(E57*N57,2)</f>
        <v>0.2</v>
      </c>
      <c r="P57" s="244">
        <v>0</v>
      </c>
      <c r="Q57" s="244">
        <f>ROUND(E57*P57,2)</f>
        <v>0</v>
      </c>
      <c r="R57" s="246" t="s">
        <v>218</v>
      </c>
      <c r="S57" s="246" t="s">
        <v>115</v>
      </c>
      <c r="T57" s="247" t="s">
        <v>115</v>
      </c>
      <c r="U57" s="222">
        <v>0</v>
      </c>
      <c r="V57" s="222">
        <f>ROUND(E57*U57,2)</f>
        <v>0</v>
      </c>
      <c r="W57" s="222"/>
      <c r="X57" s="222" t="s">
        <v>210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211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22.5" outlineLevel="1" x14ac:dyDescent="0.2">
      <c r="A58" s="231">
        <v>24</v>
      </c>
      <c r="B58" s="232" t="s">
        <v>252</v>
      </c>
      <c r="C58" s="249" t="s">
        <v>253</v>
      </c>
      <c r="D58" s="233" t="s">
        <v>227</v>
      </c>
      <c r="E58" s="234">
        <v>100</v>
      </c>
      <c r="F58" s="235"/>
      <c r="G58" s="236">
        <f>ROUND(E58*F58,2)</f>
        <v>0</v>
      </c>
      <c r="H58" s="235"/>
      <c r="I58" s="236">
        <f>ROUND(E58*H58,2)</f>
        <v>0</v>
      </c>
      <c r="J58" s="235"/>
      <c r="K58" s="236">
        <f>ROUND(E58*J58,2)</f>
        <v>0</v>
      </c>
      <c r="L58" s="236">
        <v>21</v>
      </c>
      <c r="M58" s="236">
        <f>G58*(1+L58/100)</f>
        <v>0</v>
      </c>
      <c r="N58" s="234">
        <v>8.1970000000000001E-2</v>
      </c>
      <c r="O58" s="234">
        <f>ROUND(E58*N58,2)</f>
        <v>8.1999999999999993</v>
      </c>
      <c r="P58" s="234">
        <v>0</v>
      </c>
      <c r="Q58" s="234">
        <f>ROUND(E58*P58,2)</f>
        <v>0</v>
      </c>
      <c r="R58" s="236" t="s">
        <v>218</v>
      </c>
      <c r="S58" s="236" t="s">
        <v>115</v>
      </c>
      <c r="T58" s="237" t="s">
        <v>115</v>
      </c>
      <c r="U58" s="222">
        <v>0</v>
      </c>
      <c r="V58" s="222">
        <f>ROUND(E58*U58,2)</f>
        <v>0</v>
      </c>
      <c r="W58" s="222"/>
      <c r="X58" s="222" t="s">
        <v>210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211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60" t="s">
        <v>254</v>
      </c>
      <c r="D59" s="256"/>
      <c r="E59" s="257">
        <v>100</v>
      </c>
      <c r="F59" s="222"/>
      <c r="G59" s="222"/>
      <c r="H59" s="222"/>
      <c r="I59" s="222"/>
      <c r="J59" s="222"/>
      <c r="K59" s="222"/>
      <c r="L59" s="222"/>
      <c r="M59" s="222"/>
      <c r="N59" s="221"/>
      <c r="O59" s="221"/>
      <c r="P59" s="221"/>
      <c r="Q59" s="221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178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31">
        <v>25</v>
      </c>
      <c r="B60" s="232" t="s">
        <v>255</v>
      </c>
      <c r="C60" s="249" t="s">
        <v>256</v>
      </c>
      <c r="D60" s="233" t="s">
        <v>199</v>
      </c>
      <c r="E60" s="234">
        <v>245</v>
      </c>
      <c r="F60" s="235"/>
      <c r="G60" s="236">
        <f>ROUND(E60*F60,2)</f>
        <v>0</v>
      </c>
      <c r="H60" s="235"/>
      <c r="I60" s="236">
        <f>ROUND(E60*H60,2)</f>
        <v>0</v>
      </c>
      <c r="J60" s="235"/>
      <c r="K60" s="236">
        <f>ROUND(E60*J60,2)</f>
        <v>0</v>
      </c>
      <c r="L60" s="236">
        <v>21</v>
      </c>
      <c r="M60" s="236">
        <f>G60*(1+L60/100)</f>
        <v>0</v>
      </c>
      <c r="N60" s="234">
        <v>7.3899999999999993E-2</v>
      </c>
      <c r="O60" s="234">
        <f>ROUND(E60*N60,2)</f>
        <v>18.11</v>
      </c>
      <c r="P60" s="234">
        <v>0</v>
      </c>
      <c r="Q60" s="234">
        <f>ROUND(E60*P60,2)</f>
        <v>0</v>
      </c>
      <c r="R60" s="236" t="s">
        <v>174</v>
      </c>
      <c r="S60" s="236" t="s">
        <v>115</v>
      </c>
      <c r="T60" s="237" t="s">
        <v>115</v>
      </c>
      <c r="U60" s="222">
        <v>0.47799999999999998</v>
      </c>
      <c r="V60" s="222">
        <f>ROUND(E60*U60,2)</f>
        <v>117.11</v>
      </c>
      <c r="W60" s="222"/>
      <c r="X60" s="222" t="s">
        <v>131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132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 x14ac:dyDescent="0.2">
      <c r="A61" s="219"/>
      <c r="B61" s="220"/>
      <c r="C61" s="259" t="s">
        <v>257</v>
      </c>
      <c r="D61" s="258"/>
      <c r="E61" s="258"/>
      <c r="F61" s="258"/>
      <c r="G61" s="258"/>
      <c r="H61" s="222"/>
      <c r="I61" s="222"/>
      <c r="J61" s="222"/>
      <c r="K61" s="222"/>
      <c r="L61" s="222"/>
      <c r="M61" s="222"/>
      <c r="N61" s="221"/>
      <c r="O61" s="221"/>
      <c r="P61" s="221"/>
      <c r="Q61" s="221"/>
      <c r="R61" s="222"/>
      <c r="S61" s="222"/>
      <c r="T61" s="222"/>
      <c r="U61" s="222"/>
      <c r="V61" s="222"/>
      <c r="W61" s="222"/>
      <c r="X61" s="222"/>
      <c r="Y61" s="212"/>
      <c r="Z61" s="212"/>
      <c r="AA61" s="212"/>
      <c r="AB61" s="212"/>
      <c r="AC61" s="212"/>
      <c r="AD61" s="212"/>
      <c r="AE61" s="212"/>
      <c r="AF61" s="212"/>
      <c r="AG61" s="212" t="s">
        <v>176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39" t="str">
        <f>C61</f>
        <v>s provedením lože z kameniva drceného, s vyplněním spár, s dvojitým hutněním a se smetením přebytečného materiálu na krajnici. S dodáním hmot pro lože a výplň spár.</v>
      </c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60" t="s">
        <v>258</v>
      </c>
      <c r="D62" s="256"/>
      <c r="E62" s="257">
        <v>245</v>
      </c>
      <c r="F62" s="222"/>
      <c r="G62" s="222"/>
      <c r="H62" s="222"/>
      <c r="I62" s="222"/>
      <c r="J62" s="222"/>
      <c r="K62" s="222"/>
      <c r="L62" s="222"/>
      <c r="M62" s="222"/>
      <c r="N62" s="221"/>
      <c r="O62" s="221"/>
      <c r="P62" s="221"/>
      <c r="Q62" s="221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178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22.5" outlineLevel="1" x14ac:dyDescent="0.2">
      <c r="A63" s="231">
        <v>26</v>
      </c>
      <c r="B63" s="232" t="s">
        <v>259</v>
      </c>
      <c r="C63" s="249" t="s">
        <v>260</v>
      </c>
      <c r="D63" s="233" t="s">
        <v>199</v>
      </c>
      <c r="E63" s="234">
        <v>257.25</v>
      </c>
      <c r="F63" s="235"/>
      <c r="G63" s="236">
        <f>ROUND(E63*F63,2)</f>
        <v>0</v>
      </c>
      <c r="H63" s="235"/>
      <c r="I63" s="236">
        <f>ROUND(E63*H63,2)</f>
        <v>0</v>
      </c>
      <c r="J63" s="235"/>
      <c r="K63" s="236">
        <f>ROUND(E63*J63,2)</f>
        <v>0</v>
      </c>
      <c r="L63" s="236">
        <v>21</v>
      </c>
      <c r="M63" s="236">
        <f>G63*(1+L63/100)</f>
        <v>0</v>
      </c>
      <c r="N63" s="234">
        <v>0.17199999999999999</v>
      </c>
      <c r="O63" s="234">
        <f>ROUND(E63*N63,2)</f>
        <v>44.25</v>
      </c>
      <c r="P63" s="234">
        <v>0</v>
      </c>
      <c r="Q63" s="234">
        <f>ROUND(E63*P63,2)</f>
        <v>0</v>
      </c>
      <c r="R63" s="236" t="s">
        <v>218</v>
      </c>
      <c r="S63" s="236" t="s">
        <v>115</v>
      </c>
      <c r="T63" s="237" t="s">
        <v>115</v>
      </c>
      <c r="U63" s="222">
        <v>0</v>
      </c>
      <c r="V63" s="222">
        <f>ROUND(E63*U63,2)</f>
        <v>0</v>
      </c>
      <c r="W63" s="222"/>
      <c r="X63" s="222" t="s">
        <v>210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211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60" t="s">
        <v>261</v>
      </c>
      <c r="D64" s="256"/>
      <c r="E64" s="257">
        <v>257.25</v>
      </c>
      <c r="F64" s="222"/>
      <c r="G64" s="222"/>
      <c r="H64" s="222"/>
      <c r="I64" s="222"/>
      <c r="J64" s="222"/>
      <c r="K64" s="222"/>
      <c r="L64" s="222"/>
      <c r="M64" s="222"/>
      <c r="N64" s="221"/>
      <c r="O64" s="221"/>
      <c r="P64" s="221"/>
      <c r="Q64" s="221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178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31">
        <v>27</v>
      </c>
      <c r="B65" s="232" t="s">
        <v>262</v>
      </c>
      <c r="C65" s="249" t="s">
        <v>263</v>
      </c>
      <c r="D65" s="233" t="s">
        <v>199</v>
      </c>
      <c r="E65" s="234">
        <v>245</v>
      </c>
      <c r="F65" s="235"/>
      <c r="G65" s="236">
        <f>ROUND(E65*F65,2)</f>
        <v>0</v>
      </c>
      <c r="H65" s="235"/>
      <c r="I65" s="236">
        <f>ROUND(E65*H65,2)</f>
        <v>0</v>
      </c>
      <c r="J65" s="235"/>
      <c r="K65" s="236">
        <f>ROUND(E65*J65,2)</f>
        <v>0</v>
      </c>
      <c r="L65" s="236">
        <v>21</v>
      </c>
      <c r="M65" s="236">
        <f>G65*(1+L65/100)</f>
        <v>0</v>
      </c>
      <c r="N65" s="234">
        <v>0.215</v>
      </c>
      <c r="O65" s="234">
        <f>ROUND(E65*N65,2)</f>
        <v>52.68</v>
      </c>
      <c r="P65" s="234">
        <v>0</v>
      </c>
      <c r="Q65" s="234">
        <f>ROUND(E65*P65,2)</f>
        <v>0</v>
      </c>
      <c r="R65" s="236" t="s">
        <v>174</v>
      </c>
      <c r="S65" s="236" t="s">
        <v>115</v>
      </c>
      <c r="T65" s="237" t="s">
        <v>115</v>
      </c>
      <c r="U65" s="222">
        <v>0.03</v>
      </c>
      <c r="V65" s="222">
        <f>ROUND(E65*U65,2)</f>
        <v>7.35</v>
      </c>
      <c r="W65" s="222"/>
      <c r="X65" s="222" t="s">
        <v>131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132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59" t="s">
        <v>264</v>
      </c>
      <c r="D66" s="258"/>
      <c r="E66" s="258"/>
      <c r="F66" s="258"/>
      <c r="G66" s="258"/>
      <c r="H66" s="222"/>
      <c r="I66" s="222"/>
      <c r="J66" s="222"/>
      <c r="K66" s="222"/>
      <c r="L66" s="222"/>
      <c r="M66" s="222"/>
      <c r="N66" s="221"/>
      <c r="O66" s="221"/>
      <c r="P66" s="221"/>
      <c r="Q66" s="221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176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60" t="s">
        <v>258</v>
      </c>
      <c r="D67" s="256"/>
      <c r="E67" s="257">
        <v>245</v>
      </c>
      <c r="F67" s="222"/>
      <c r="G67" s="222"/>
      <c r="H67" s="222"/>
      <c r="I67" s="222"/>
      <c r="J67" s="222"/>
      <c r="K67" s="222"/>
      <c r="L67" s="222"/>
      <c r="M67" s="222"/>
      <c r="N67" s="221"/>
      <c r="O67" s="221"/>
      <c r="P67" s="221"/>
      <c r="Q67" s="221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178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31">
        <v>28</v>
      </c>
      <c r="B68" s="232" t="s">
        <v>265</v>
      </c>
      <c r="C68" s="249" t="s">
        <v>266</v>
      </c>
      <c r="D68" s="233" t="s">
        <v>199</v>
      </c>
      <c r="E68" s="234">
        <v>294</v>
      </c>
      <c r="F68" s="235"/>
      <c r="G68" s="236">
        <f>ROUND(E68*F68,2)</f>
        <v>0</v>
      </c>
      <c r="H68" s="235"/>
      <c r="I68" s="236">
        <f>ROUND(E68*H68,2)</f>
        <v>0</v>
      </c>
      <c r="J68" s="235"/>
      <c r="K68" s="236">
        <f>ROUND(E68*J68,2)</f>
        <v>0</v>
      </c>
      <c r="L68" s="236">
        <v>21</v>
      </c>
      <c r="M68" s="236">
        <f>G68*(1+L68/100)</f>
        <v>0</v>
      </c>
      <c r="N68" s="234">
        <v>0.43</v>
      </c>
      <c r="O68" s="234">
        <f>ROUND(E68*N68,2)</f>
        <v>126.42</v>
      </c>
      <c r="P68" s="234">
        <v>0</v>
      </c>
      <c r="Q68" s="234">
        <f>ROUND(E68*P68,2)</f>
        <v>0</v>
      </c>
      <c r="R68" s="236" t="s">
        <v>174</v>
      </c>
      <c r="S68" s="236" t="s">
        <v>115</v>
      </c>
      <c r="T68" s="237" t="s">
        <v>115</v>
      </c>
      <c r="U68" s="222">
        <v>0.03</v>
      </c>
      <c r="V68" s="222">
        <f>ROUND(E68*U68,2)</f>
        <v>8.82</v>
      </c>
      <c r="W68" s="222"/>
      <c r="X68" s="222" t="s">
        <v>131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132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59" t="s">
        <v>264</v>
      </c>
      <c r="D69" s="258"/>
      <c r="E69" s="258"/>
      <c r="F69" s="258"/>
      <c r="G69" s="258"/>
      <c r="H69" s="222"/>
      <c r="I69" s="222"/>
      <c r="J69" s="222"/>
      <c r="K69" s="222"/>
      <c r="L69" s="222"/>
      <c r="M69" s="222"/>
      <c r="N69" s="221"/>
      <c r="O69" s="221"/>
      <c r="P69" s="221"/>
      <c r="Q69" s="221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176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60" t="s">
        <v>267</v>
      </c>
      <c r="D70" s="256"/>
      <c r="E70" s="257">
        <v>294</v>
      </c>
      <c r="F70" s="222"/>
      <c r="G70" s="222"/>
      <c r="H70" s="222"/>
      <c r="I70" s="222"/>
      <c r="J70" s="222"/>
      <c r="K70" s="222"/>
      <c r="L70" s="222"/>
      <c r="M70" s="222"/>
      <c r="N70" s="221"/>
      <c r="O70" s="221"/>
      <c r="P70" s="221"/>
      <c r="Q70" s="221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178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31">
        <v>29</v>
      </c>
      <c r="B71" s="232" t="s">
        <v>268</v>
      </c>
      <c r="C71" s="249" t="s">
        <v>269</v>
      </c>
      <c r="D71" s="233" t="s">
        <v>199</v>
      </c>
      <c r="E71" s="234">
        <v>294</v>
      </c>
      <c r="F71" s="235"/>
      <c r="G71" s="236">
        <f>ROUND(E71*F71,2)</f>
        <v>0</v>
      </c>
      <c r="H71" s="235"/>
      <c r="I71" s="236">
        <f>ROUND(E71*H71,2)</f>
        <v>0</v>
      </c>
      <c r="J71" s="235"/>
      <c r="K71" s="236">
        <f>ROUND(E71*J71,2)</f>
        <v>0</v>
      </c>
      <c r="L71" s="236">
        <v>21</v>
      </c>
      <c r="M71" s="236">
        <f>G71*(1+L71/100)</f>
        <v>0</v>
      </c>
      <c r="N71" s="234">
        <v>0.2024</v>
      </c>
      <c r="O71" s="234">
        <f>ROUND(E71*N71,2)</f>
        <v>59.51</v>
      </c>
      <c r="P71" s="234">
        <v>0</v>
      </c>
      <c r="Q71" s="234">
        <f>ROUND(E71*P71,2)</f>
        <v>0</v>
      </c>
      <c r="R71" s="236" t="s">
        <v>174</v>
      </c>
      <c r="S71" s="236" t="s">
        <v>115</v>
      </c>
      <c r="T71" s="237" t="s">
        <v>115</v>
      </c>
      <c r="U71" s="222">
        <v>0.03</v>
      </c>
      <c r="V71" s="222">
        <f>ROUND(E71*U71,2)</f>
        <v>8.82</v>
      </c>
      <c r="W71" s="222"/>
      <c r="X71" s="222" t="s">
        <v>131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132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59" t="s">
        <v>270</v>
      </c>
      <c r="D72" s="258"/>
      <c r="E72" s="258"/>
      <c r="F72" s="258"/>
      <c r="G72" s="258"/>
      <c r="H72" s="222"/>
      <c r="I72" s="222"/>
      <c r="J72" s="222"/>
      <c r="K72" s="222"/>
      <c r="L72" s="222"/>
      <c r="M72" s="222"/>
      <c r="N72" s="221"/>
      <c r="O72" s="221"/>
      <c r="P72" s="221"/>
      <c r="Q72" s="221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176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60" t="s">
        <v>267</v>
      </c>
      <c r="D73" s="256"/>
      <c r="E73" s="257">
        <v>294</v>
      </c>
      <c r="F73" s="222"/>
      <c r="G73" s="222"/>
      <c r="H73" s="222"/>
      <c r="I73" s="222"/>
      <c r="J73" s="222"/>
      <c r="K73" s="222"/>
      <c r="L73" s="222"/>
      <c r="M73" s="222"/>
      <c r="N73" s="221"/>
      <c r="O73" s="221"/>
      <c r="P73" s="221"/>
      <c r="Q73" s="221"/>
      <c r="R73" s="222"/>
      <c r="S73" s="222"/>
      <c r="T73" s="222"/>
      <c r="U73" s="222"/>
      <c r="V73" s="222"/>
      <c r="W73" s="222"/>
      <c r="X73" s="222"/>
      <c r="Y73" s="212"/>
      <c r="Z73" s="212"/>
      <c r="AA73" s="212"/>
      <c r="AB73" s="212"/>
      <c r="AC73" s="212"/>
      <c r="AD73" s="212"/>
      <c r="AE73" s="212"/>
      <c r="AF73" s="212"/>
      <c r="AG73" s="212" t="s">
        <v>178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31">
        <v>30</v>
      </c>
      <c r="B74" s="232" t="s">
        <v>271</v>
      </c>
      <c r="C74" s="249" t="s">
        <v>272</v>
      </c>
      <c r="D74" s="233" t="s">
        <v>199</v>
      </c>
      <c r="E74" s="234">
        <v>45</v>
      </c>
      <c r="F74" s="235"/>
      <c r="G74" s="236">
        <f>ROUND(E74*F74,2)</f>
        <v>0</v>
      </c>
      <c r="H74" s="235"/>
      <c r="I74" s="236">
        <f>ROUND(E74*H74,2)</f>
        <v>0</v>
      </c>
      <c r="J74" s="235"/>
      <c r="K74" s="236">
        <f>ROUND(E74*J74,2)</f>
        <v>0</v>
      </c>
      <c r="L74" s="236">
        <v>21</v>
      </c>
      <c r="M74" s="236">
        <f>G74*(1+L74/100)</f>
        <v>0</v>
      </c>
      <c r="N74" s="234">
        <v>0.12715000000000001</v>
      </c>
      <c r="O74" s="234">
        <f>ROUND(E74*N74,2)</f>
        <v>5.72</v>
      </c>
      <c r="P74" s="234">
        <v>0</v>
      </c>
      <c r="Q74" s="234">
        <f>ROUND(E74*P74,2)</f>
        <v>0</v>
      </c>
      <c r="R74" s="236" t="s">
        <v>174</v>
      </c>
      <c r="S74" s="236" t="s">
        <v>115</v>
      </c>
      <c r="T74" s="237" t="s">
        <v>115</v>
      </c>
      <c r="U74" s="222">
        <v>7.0000000000000007E-2</v>
      </c>
      <c r="V74" s="222">
        <f>ROUND(E74*U74,2)</f>
        <v>3.15</v>
      </c>
      <c r="W74" s="222"/>
      <c r="X74" s="222" t="s">
        <v>131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132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60" t="s">
        <v>273</v>
      </c>
      <c r="D75" s="256"/>
      <c r="E75" s="257">
        <v>45</v>
      </c>
      <c r="F75" s="222"/>
      <c r="G75" s="222"/>
      <c r="H75" s="222"/>
      <c r="I75" s="222"/>
      <c r="J75" s="222"/>
      <c r="K75" s="222"/>
      <c r="L75" s="222"/>
      <c r="M75" s="222"/>
      <c r="N75" s="221"/>
      <c r="O75" s="221"/>
      <c r="P75" s="221"/>
      <c r="Q75" s="221"/>
      <c r="R75" s="222"/>
      <c r="S75" s="222"/>
      <c r="T75" s="222"/>
      <c r="U75" s="222"/>
      <c r="V75" s="222"/>
      <c r="W75" s="222"/>
      <c r="X75" s="222"/>
      <c r="Y75" s="212"/>
      <c r="Z75" s="212"/>
      <c r="AA75" s="212"/>
      <c r="AB75" s="212"/>
      <c r="AC75" s="212"/>
      <c r="AD75" s="212"/>
      <c r="AE75" s="212"/>
      <c r="AF75" s="212"/>
      <c r="AG75" s="212" t="s">
        <v>178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22.5" outlineLevel="1" x14ac:dyDescent="0.2">
      <c r="A76" s="241">
        <v>31</v>
      </c>
      <c r="B76" s="242" t="s">
        <v>274</v>
      </c>
      <c r="C76" s="252" t="s">
        <v>275</v>
      </c>
      <c r="D76" s="243" t="s">
        <v>199</v>
      </c>
      <c r="E76" s="244">
        <v>45</v>
      </c>
      <c r="F76" s="245"/>
      <c r="G76" s="246">
        <f>ROUND(E76*F76,2)</f>
        <v>0</v>
      </c>
      <c r="H76" s="245"/>
      <c r="I76" s="246">
        <f>ROUND(E76*H76,2)</f>
        <v>0</v>
      </c>
      <c r="J76" s="245"/>
      <c r="K76" s="246">
        <f>ROUND(E76*J76,2)</f>
        <v>0</v>
      </c>
      <c r="L76" s="246">
        <v>21</v>
      </c>
      <c r="M76" s="246">
        <f>G76*(1+L76/100)</f>
        <v>0</v>
      </c>
      <c r="N76" s="244">
        <v>7.1000000000000002E-4</v>
      </c>
      <c r="O76" s="244">
        <f>ROUND(E76*N76,2)</f>
        <v>0.03</v>
      </c>
      <c r="P76" s="244">
        <v>0</v>
      </c>
      <c r="Q76" s="244">
        <f>ROUND(E76*P76,2)</f>
        <v>0</v>
      </c>
      <c r="R76" s="246" t="s">
        <v>174</v>
      </c>
      <c r="S76" s="246" t="s">
        <v>115</v>
      </c>
      <c r="T76" s="247" t="s">
        <v>115</v>
      </c>
      <c r="U76" s="222">
        <v>2E-3</v>
      </c>
      <c r="V76" s="222">
        <f>ROUND(E76*U76,2)</f>
        <v>0.09</v>
      </c>
      <c r="W76" s="222"/>
      <c r="X76" s="222" t="s">
        <v>131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132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31">
        <v>32</v>
      </c>
      <c r="B77" s="232" t="s">
        <v>255</v>
      </c>
      <c r="C77" s="249" t="s">
        <v>256</v>
      </c>
      <c r="D77" s="233" t="s">
        <v>199</v>
      </c>
      <c r="E77" s="234">
        <v>32</v>
      </c>
      <c r="F77" s="235"/>
      <c r="G77" s="236">
        <f>ROUND(E77*F77,2)</f>
        <v>0</v>
      </c>
      <c r="H77" s="235"/>
      <c r="I77" s="236">
        <f>ROUND(E77*H77,2)</f>
        <v>0</v>
      </c>
      <c r="J77" s="235"/>
      <c r="K77" s="236">
        <f>ROUND(E77*J77,2)</f>
        <v>0</v>
      </c>
      <c r="L77" s="236">
        <v>21</v>
      </c>
      <c r="M77" s="236">
        <f>G77*(1+L77/100)</f>
        <v>0</v>
      </c>
      <c r="N77" s="234">
        <v>7.3899999999999993E-2</v>
      </c>
      <c r="O77" s="234">
        <f>ROUND(E77*N77,2)</f>
        <v>2.36</v>
      </c>
      <c r="P77" s="234">
        <v>0</v>
      </c>
      <c r="Q77" s="234">
        <f>ROUND(E77*P77,2)</f>
        <v>0</v>
      </c>
      <c r="R77" s="236" t="s">
        <v>174</v>
      </c>
      <c r="S77" s="236" t="s">
        <v>115</v>
      </c>
      <c r="T77" s="237" t="s">
        <v>115</v>
      </c>
      <c r="U77" s="222">
        <v>0.47799999999999998</v>
      </c>
      <c r="V77" s="222">
        <f>ROUND(E77*U77,2)</f>
        <v>15.3</v>
      </c>
      <c r="W77" s="222"/>
      <c r="X77" s="222" t="s">
        <v>131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132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 x14ac:dyDescent="0.2">
      <c r="A78" s="219"/>
      <c r="B78" s="220"/>
      <c r="C78" s="259" t="s">
        <v>257</v>
      </c>
      <c r="D78" s="258"/>
      <c r="E78" s="258"/>
      <c r="F78" s="258"/>
      <c r="G78" s="258"/>
      <c r="H78" s="222"/>
      <c r="I78" s="222"/>
      <c r="J78" s="222"/>
      <c r="K78" s="222"/>
      <c r="L78" s="222"/>
      <c r="M78" s="222"/>
      <c r="N78" s="221"/>
      <c r="O78" s="221"/>
      <c r="P78" s="221"/>
      <c r="Q78" s="221"/>
      <c r="R78" s="222"/>
      <c r="S78" s="222"/>
      <c r="T78" s="222"/>
      <c r="U78" s="222"/>
      <c r="V78" s="222"/>
      <c r="W78" s="222"/>
      <c r="X78" s="222"/>
      <c r="Y78" s="212"/>
      <c r="Z78" s="212"/>
      <c r="AA78" s="212"/>
      <c r="AB78" s="212"/>
      <c r="AC78" s="212"/>
      <c r="AD78" s="212"/>
      <c r="AE78" s="212"/>
      <c r="AF78" s="212"/>
      <c r="AG78" s="212" t="s">
        <v>176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39" t="str">
        <f>C78</f>
        <v>s provedením lože z kameniva drceného, s vyplněním spár, s dvojitým hutněním a se smetením přebytečného materiálu na krajnici. S dodáním hmot pro lože a výplň spár.</v>
      </c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60" t="s">
        <v>276</v>
      </c>
      <c r="D79" s="256"/>
      <c r="E79" s="257">
        <v>32</v>
      </c>
      <c r="F79" s="222"/>
      <c r="G79" s="222"/>
      <c r="H79" s="222"/>
      <c r="I79" s="222"/>
      <c r="J79" s="222"/>
      <c r="K79" s="222"/>
      <c r="L79" s="222"/>
      <c r="M79" s="222"/>
      <c r="N79" s="221"/>
      <c r="O79" s="221"/>
      <c r="P79" s="221"/>
      <c r="Q79" s="221"/>
      <c r="R79" s="222"/>
      <c r="S79" s="222"/>
      <c r="T79" s="222"/>
      <c r="U79" s="222"/>
      <c r="V79" s="222"/>
      <c r="W79" s="222"/>
      <c r="X79" s="222"/>
      <c r="Y79" s="212"/>
      <c r="Z79" s="212"/>
      <c r="AA79" s="212"/>
      <c r="AB79" s="212"/>
      <c r="AC79" s="212"/>
      <c r="AD79" s="212"/>
      <c r="AE79" s="212"/>
      <c r="AF79" s="212"/>
      <c r="AG79" s="212" t="s">
        <v>178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31">
        <v>33</v>
      </c>
      <c r="B80" s="232" t="s">
        <v>277</v>
      </c>
      <c r="C80" s="249" t="s">
        <v>278</v>
      </c>
      <c r="D80" s="233" t="s">
        <v>199</v>
      </c>
      <c r="E80" s="234">
        <v>32.96</v>
      </c>
      <c r="F80" s="235"/>
      <c r="G80" s="236">
        <f>ROUND(E80*F80,2)</f>
        <v>0</v>
      </c>
      <c r="H80" s="235"/>
      <c r="I80" s="236">
        <f>ROUND(E80*H80,2)</f>
        <v>0</v>
      </c>
      <c r="J80" s="235"/>
      <c r="K80" s="236">
        <f>ROUND(E80*J80,2)</f>
        <v>0</v>
      </c>
      <c r="L80" s="236">
        <v>21</v>
      </c>
      <c r="M80" s="236">
        <f>G80*(1+L80/100)</f>
        <v>0</v>
      </c>
      <c r="N80" s="234">
        <v>0.17280000000000001</v>
      </c>
      <c r="O80" s="234">
        <f>ROUND(E80*N80,2)</f>
        <v>5.7</v>
      </c>
      <c r="P80" s="234">
        <v>0</v>
      </c>
      <c r="Q80" s="234">
        <f>ROUND(E80*P80,2)</f>
        <v>0</v>
      </c>
      <c r="R80" s="236" t="s">
        <v>218</v>
      </c>
      <c r="S80" s="236" t="s">
        <v>115</v>
      </c>
      <c r="T80" s="237" t="s">
        <v>115</v>
      </c>
      <c r="U80" s="222">
        <v>0</v>
      </c>
      <c r="V80" s="222">
        <f>ROUND(E80*U80,2)</f>
        <v>0</v>
      </c>
      <c r="W80" s="222"/>
      <c r="X80" s="222" t="s">
        <v>210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211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60" t="s">
        <v>279</v>
      </c>
      <c r="D81" s="256"/>
      <c r="E81" s="257">
        <v>32.96</v>
      </c>
      <c r="F81" s="222"/>
      <c r="G81" s="222"/>
      <c r="H81" s="222"/>
      <c r="I81" s="222"/>
      <c r="J81" s="222"/>
      <c r="K81" s="222"/>
      <c r="L81" s="222"/>
      <c r="M81" s="222"/>
      <c r="N81" s="221"/>
      <c r="O81" s="221"/>
      <c r="P81" s="221"/>
      <c r="Q81" s="221"/>
      <c r="R81" s="222"/>
      <c r="S81" s="222"/>
      <c r="T81" s="222"/>
      <c r="U81" s="222"/>
      <c r="V81" s="222"/>
      <c r="W81" s="222"/>
      <c r="X81" s="222"/>
      <c r="Y81" s="212"/>
      <c r="Z81" s="212"/>
      <c r="AA81" s="212"/>
      <c r="AB81" s="212"/>
      <c r="AC81" s="212"/>
      <c r="AD81" s="212"/>
      <c r="AE81" s="212"/>
      <c r="AF81" s="212"/>
      <c r="AG81" s="212" t="s">
        <v>178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31">
        <v>34</v>
      </c>
      <c r="B82" s="232" t="s">
        <v>280</v>
      </c>
      <c r="C82" s="249" t="s">
        <v>281</v>
      </c>
      <c r="D82" s="233" t="s">
        <v>199</v>
      </c>
      <c r="E82" s="234">
        <v>35.200000000000003</v>
      </c>
      <c r="F82" s="235"/>
      <c r="G82" s="236">
        <f>ROUND(E82*F82,2)</f>
        <v>0</v>
      </c>
      <c r="H82" s="235"/>
      <c r="I82" s="236">
        <f>ROUND(E82*H82,2)</f>
        <v>0</v>
      </c>
      <c r="J82" s="235"/>
      <c r="K82" s="236">
        <f>ROUND(E82*J82,2)</f>
        <v>0</v>
      </c>
      <c r="L82" s="236">
        <v>21</v>
      </c>
      <c r="M82" s="236">
        <f>G82*(1+L82/100)</f>
        <v>0</v>
      </c>
      <c r="N82" s="234">
        <v>0.30651</v>
      </c>
      <c r="O82" s="234">
        <f>ROUND(E82*N82,2)</f>
        <v>10.79</v>
      </c>
      <c r="P82" s="234">
        <v>0</v>
      </c>
      <c r="Q82" s="234">
        <f>ROUND(E82*P82,2)</f>
        <v>0</v>
      </c>
      <c r="R82" s="236" t="s">
        <v>174</v>
      </c>
      <c r="S82" s="236" t="s">
        <v>115</v>
      </c>
      <c r="T82" s="237" t="s">
        <v>115</v>
      </c>
      <c r="U82" s="222">
        <v>0.03</v>
      </c>
      <c r="V82" s="222">
        <f>ROUND(E82*U82,2)</f>
        <v>1.06</v>
      </c>
      <c r="W82" s="222"/>
      <c r="X82" s="222" t="s">
        <v>131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132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59" t="s">
        <v>282</v>
      </c>
      <c r="D83" s="258"/>
      <c r="E83" s="258"/>
      <c r="F83" s="258"/>
      <c r="G83" s="258"/>
      <c r="H83" s="222"/>
      <c r="I83" s="222"/>
      <c r="J83" s="222"/>
      <c r="K83" s="222"/>
      <c r="L83" s="222"/>
      <c r="M83" s="222"/>
      <c r="N83" s="221"/>
      <c r="O83" s="221"/>
      <c r="P83" s="221"/>
      <c r="Q83" s="221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176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9"/>
      <c r="B84" s="220"/>
      <c r="C84" s="260" t="s">
        <v>283</v>
      </c>
      <c r="D84" s="256"/>
      <c r="E84" s="257">
        <v>35.200000000000003</v>
      </c>
      <c r="F84" s="222"/>
      <c r="G84" s="222"/>
      <c r="H84" s="222"/>
      <c r="I84" s="222"/>
      <c r="J84" s="222"/>
      <c r="K84" s="222"/>
      <c r="L84" s="222"/>
      <c r="M84" s="222"/>
      <c r="N84" s="221"/>
      <c r="O84" s="221"/>
      <c r="P84" s="221"/>
      <c r="Q84" s="221"/>
      <c r="R84" s="222"/>
      <c r="S84" s="222"/>
      <c r="T84" s="222"/>
      <c r="U84" s="222"/>
      <c r="V84" s="222"/>
      <c r="W84" s="222"/>
      <c r="X84" s="222"/>
      <c r="Y84" s="212"/>
      <c r="Z84" s="212"/>
      <c r="AA84" s="212"/>
      <c r="AB84" s="212"/>
      <c r="AC84" s="212"/>
      <c r="AD84" s="212"/>
      <c r="AE84" s="212"/>
      <c r="AF84" s="212"/>
      <c r="AG84" s="212" t="s">
        <v>178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22.5" outlineLevel="1" x14ac:dyDescent="0.2">
      <c r="A85" s="231">
        <v>35</v>
      </c>
      <c r="B85" s="232" t="s">
        <v>284</v>
      </c>
      <c r="C85" s="249" t="s">
        <v>285</v>
      </c>
      <c r="D85" s="233" t="s">
        <v>199</v>
      </c>
      <c r="E85" s="234">
        <v>38.4</v>
      </c>
      <c r="F85" s="235"/>
      <c r="G85" s="236">
        <f>ROUND(E85*F85,2)</f>
        <v>0</v>
      </c>
      <c r="H85" s="235"/>
      <c r="I85" s="236">
        <f>ROUND(E85*H85,2)</f>
        <v>0</v>
      </c>
      <c r="J85" s="235"/>
      <c r="K85" s="236">
        <f>ROUND(E85*J85,2)</f>
        <v>0</v>
      </c>
      <c r="L85" s="236">
        <v>21</v>
      </c>
      <c r="M85" s="236">
        <f>G85*(1+L85/100)</f>
        <v>0</v>
      </c>
      <c r="N85" s="234">
        <v>0.441</v>
      </c>
      <c r="O85" s="234">
        <f>ROUND(E85*N85,2)</f>
        <v>16.93</v>
      </c>
      <c r="P85" s="234">
        <v>0</v>
      </c>
      <c r="Q85" s="234">
        <f>ROUND(E85*P85,2)</f>
        <v>0</v>
      </c>
      <c r="R85" s="236" t="s">
        <v>174</v>
      </c>
      <c r="S85" s="236" t="s">
        <v>115</v>
      </c>
      <c r="T85" s="237" t="s">
        <v>115</v>
      </c>
      <c r="U85" s="222">
        <v>0.03</v>
      </c>
      <c r="V85" s="222">
        <f>ROUND(E85*U85,2)</f>
        <v>1.1499999999999999</v>
      </c>
      <c r="W85" s="222"/>
      <c r="X85" s="222" t="s">
        <v>286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287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60" t="s">
        <v>288</v>
      </c>
      <c r="D86" s="256"/>
      <c r="E86" s="257">
        <v>38.4</v>
      </c>
      <c r="F86" s="222"/>
      <c r="G86" s="222"/>
      <c r="H86" s="222"/>
      <c r="I86" s="222"/>
      <c r="J86" s="222"/>
      <c r="K86" s="222"/>
      <c r="L86" s="222"/>
      <c r="M86" s="222"/>
      <c r="N86" s="221"/>
      <c r="O86" s="221"/>
      <c r="P86" s="221"/>
      <c r="Q86" s="221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178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x14ac:dyDescent="0.2">
      <c r="A87" s="224" t="s">
        <v>110</v>
      </c>
      <c r="B87" s="225" t="s">
        <v>75</v>
      </c>
      <c r="C87" s="248" t="s">
        <v>76</v>
      </c>
      <c r="D87" s="226"/>
      <c r="E87" s="227"/>
      <c r="F87" s="228"/>
      <c r="G87" s="228">
        <f>SUMIF(AG88:AG119,"&lt;&gt;NOR",G88:G119)</f>
        <v>0</v>
      </c>
      <c r="H87" s="228"/>
      <c r="I87" s="228">
        <f>SUM(I88:I119)</f>
        <v>0</v>
      </c>
      <c r="J87" s="228"/>
      <c r="K87" s="228">
        <f>SUM(K88:K119)</f>
        <v>0</v>
      </c>
      <c r="L87" s="228"/>
      <c r="M87" s="228">
        <f>SUM(M88:M119)</f>
        <v>0</v>
      </c>
      <c r="N87" s="227"/>
      <c r="O87" s="227">
        <f>SUM(O88:O119)</f>
        <v>35.71</v>
      </c>
      <c r="P87" s="227"/>
      <c r="Q87" s="227">
        <f>SUM(Q88:Q119)</f>
        <v>0</v>
      </c>
      <c r="R87" s="228"/>
      <c r="S87" s="228"/>
      <c r="T87" s="229"/>
      <c r="U87" s="223"/>
      <c r="V87" s="223">
        <f>SUM(V88:V119)</f>
        <v>91.47</v>
      </c>
      <c r="W87" s="223"/>
      <c r="X87" s="223"/>
      <c r="AG87" t="s">
        <v>111</v>
      </c>
    </row>
    <row r="88" spans="1:60" outlineLevel="1" x14ac:dyDescent="0.2">
      <c r="A88" s="231">
        <v>36</v>
      </c>
      <c r="B88" s="232" t="s">
        <v>289</v>
      </c>
      <c r="C88" s="249" t="s">
        <v>290</v>
      </c>
      <c r="D88" s="233" t="s">
        <v>173</v>
      </c>
      <c r="E88" s="234">
        <v>160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21</v>
      </c>
      <c r="M88" s="236">
        <f>G88*(1+L88/100)</f>
        <v>0</v>
      </c>
      <c r="N88" s="234">
        <v>0.188</v>
      </c>
      <c r="O88" s="234">
        <f>ROUND(E88*N88,2)</f>
        <v>30.08</v>
      </c>
      <c r="P88" s="234">
        <v>0</v>
      </c>
      <c r="Q88" s="234">
        <f>ROUND(E88*P88,2)</f>
        <v>0</v>
      </c>
      <c r="R88" s="236"/>
      <c r="S88" s="236" t="s">
        <v>130</v>
      </c>
      <c r="T88" s="237" t="s">
        <v>116</v>
      </c>
      <c r="U88" s="222">
        <v>0.27</v>
      </c>
      <c r="V88" s="222">
        <f>ROUND(E88*U88,2)</f>
        <v>43.2</v>
      </c>
      <c r="W88" s="222"/>
      <c r="X88" s="222" t="s">
        <v>131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132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60" t="s">
        <v>291</v>
      </c>
      <c r="D89" s="256"/>
      <c r="E89" s="257">
        <v>160</v>
      </c>
      <c r="F89" s="222"/>
      <c r="G89" s="222"/>
      <c r="H89" s="222"/>
      <c r="I89" s="222"/>
      <c r="J89" s="222"/>
      <c r="K89" s="222"/>
      <c r="L89" s="222"/>
      <c r="M89" s="222"/>
      <c r="N89" s="221"/>
      <c r="O89" s="221"/>
      <c r="P89" s="221"/>
      <c r="Q89" s="221"/>
      <c r="R89" s="222"/>
      <c r="S89" s="222"/>
      <c r="T89" s="222"/>
      <c r="U89" s="222"/>
      <c r="V89" s="222"/>
      <c r="W89" s="222"/>
      <c r="X89" s="222"/>
      <c r="Y89" s="212"/>
      <c r="Z89" s="212"/>
      <c r="AA89" s="212"/>
      <c r="AB89" s="212"/>
      <c r="AC89" s="212"/>
      <c r="AD89" s="212"/>
      <c r="AE89" s="212"/>
      <c r="AF89" s="212"/>
      <c r="AG89" s="212" t="s">
        <v>178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31">
        <v>37</v>
      </c>
      <c r="B90" s="232" t="s">
        <v>292</v>
      </c>
      <c r="C90" s="249" t="s">
        <v>293</v>
      </c>
      <c r="D90" s="233" t="s">
        <v>173</v>
      </c>
      <c r="E90" s="234">
        <v>124</v>
      </c>
      <c r="F90" s="235"/>
      <c r="G90" s="236">
        <f>ROUND(E90*F90,2)</f>
        <v>0</v>
      </c>
      <c r="H90" s="235"/>
      <c r="I90" s="236">
        <f>ROUND(E90*H90,2)</f>
        <v>0</v>
      </c>
      <c r="J90" s="235"/>
      <c r="K90" s="236">
        <f>ROUND(E90*J90,2)</f>
        <v>0</v>
      </c>
      <c r="L90" s="236">
        <v>21</v>
      </c>
      <c r="M90" s="236">
        <f>G90*(1+L90/100)</f>
        <v>0</v>
      </c>
      <c r="N90" s="234">
        <v>0</v>
      </c>
      <c r="O90" s="234">
        <f>ROUND(E90*N90,2)</f>
        <v>0</v>
      </c>
      <c r="P90" s="234">
        <v>0</v>
      </c>
      <c r="Q90" s="234">
        <f>ROUND(E90*P90,2)</f>
        <v>0</v>
      </c>
      <c r="R90" s="236" t="s">
        <v>174</v>
      </c>
      <c r="S90" s="236" t="s">
        <v>115</v>
      </c>
      <c r="T90" s="237" t="s">
        <v>115</v>
      </c>
      <c r="U90" s="222">
        <v>0.04</v>
      </c>
      <c r="V90" s="222">
        <f>ROUND(E90*U90,2)</f>
        <v>4.96</v>
      </c>
      <c r="W90" s="222"/>
      <c r="X90" s="222" t="s">
        <v>131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132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9"/>
      <c r="B91" s="220"/>
      <c r="C91" s="259" t="s">
        <v>294</v>
      </c>
      <c r="D91" s="258"/>
      <c r="E91" s="258"/>
      <c r="F91" s="258"/>
      <c r="G91" s="258"/>
      <c r="H91" s="222"/>
      <c r="I91" s="222"/>
      <c r="J91" s="222"/>
      <c r="K91" s="222"/>
      <c r="L91" s="222"/>
      <c r="M91" s="222"/>
      <c r="N91" s="221"/>
      <c r="O91" s="221"/>
      <c r="P91" s="221"/>
      <c r="Q91" s="221"/>
      <c r="R91" s="222"/>
      <c r="S91" s="222"/>
      <c r="T91" s="222"/>
      <c r="U91" s="222"/>
      <c r="V91" s="222"/>
      <c r="W91" s="222"/>
      <c r="X91" s="222"/>
      <c r="Y91" s="212"/>
      <c r="Z91" s="212"/>
      <c r="AA91" s="212"/>
      <c r="AB91" s="212"/>
      <c r="AC91" s="212"/>
      <c r="AD91" s="212"/>
      <c r="AE91" s="212"/>
      <c r="AF91" s="212"/>
      <c r="AG91" s="212" t="s">
        <v>176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60" t="s">
        <v>295</v>
      </c>
      <c r="D92" s="256"/>
      <c r="E92" s="257">
        <v>124</v>
      </c>
      <c r="F92" s="222"/>
      <c r="G92" s="222"/>
      <c r="H92" s="222"/>
      <c r="I92" s="222"/>
      <c r="J92" s="222"/>
      <c r="K92" s="222"/>
      <c r="L92" s="222"/>
      <c r="M92" s="222"/>
      <c r="N92" s="221"/>
      <c r="O92" s="221"/>
      <c r="P92" s="221"/>
      <c r="Q92" s="221"/>
      <c r="R92" s="222"/>
      <c r="S92" s="222"/>
      <c r="T92" s="222"/>
      <c r="U92" s="222"/>
      <c r="V92" s="222"/>
      <c r="W92" s="222"/>
      <c r="X92" s="222"/>
      <c r="Y92" s="212"/>
      <c r="Z92" s="212"/>
      <c r="AA92" s="212"/>
      <c r="AB92" s="212"/>
      <c r="AC92" s="212"/>
      <c r="AD92" s="212"/>
      <c r="AE92" s="212"/>
      <c r="AF92" s="212"/>
      <c r="AG92" s="212" t="s">
        <v>178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31">
        <v>38</v>
      </c>
      <c r="B93" s="232" t="s">
        <v>296</v>
      </c>
      <c r="C93" s="249" t="s">
        <v>297</v>
      </c>
      <c r="D93" s="233" t="s">
        <v>173</v>
      </c>
      <c r="E93" s="234">
        <v>62</v>
      </c>
      <c r="F93" s="235"/>
      <c r="G93" s="236">
        <f>ROUND(E93*F93,2)</f>
        <v>0</v>
      </c>
      <c r="H93" s="235"/>
      <c r="I93" s="236">
        <f>ROUND(E93*H93,2)</f>
        <v>0</v>
      </c>
      <c r="J93" s="235"/>
      <c r="K93" s="236">
        <f>ROUND(E93*J93,2)</f>
        <v>0</v>
      </c>
      <c r="L93" s="236">
        <v>21</v>
      </c>
      <c r="M93" s="236">
        <f>G93*(1+L93/100)</f>
        <v>0</v>
      </c>
      <c r="N93" s="234">
        <v>4.3E-3</v>
      </c>
      <c r="O93" s="234">
        <f>ROUND(E93*N93,2)</f>
        <v>0.27</v>
      </c>
      <c r="P93" s="234">
        <v>0</v>
      </c>
      <c r="Q93" s="234">
        <f>ROUND(E93*P93,2)</f>
        <v>0</v>
      </c>
      <c r="R93" s="236" t="s">
        <v>174</v>
      </c>
      <c r="S93" s="236" t="s">
        <v>115</v>
      </c>
      <c r="T93" s="237" t="s">
        <v>115</v>
      </c>
      <c r="U93" s="222">
        <v>0.21</v>
      </c>
      <c r="V93" s="222">
        <f>ROUND(E93*U93,2)</f>
        <v>13.02</v>
      </c>
      <c r="W93" s="222"/>
      <c r="X93" s="222" t="s">
        <v>131</v>
      </c>
      <c r="Y93" s="212"/>
      <c r="Z93" s="212"/>
      <c r="AA93" s="212"/>
      <c r="AB93" s="212"/>
      <c r="AC93" s="212"/>
      <c r="AD93" s="212"/>
      <c r="AE93" s="212"/>
      <c r="AF93" s="212"/>
      <c r="AG93" s="212" t="s">
        <v>132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59" t="s">
        <v>298</v>
      </c>
      <c r="D94" s="258"/>
      <c r="E94" s="258"/>
      <c r="F94" s="258"/>
      <c r="G94" s="258"/>
      <c r="H94" s="222"/>
      <c r="I94" s="222"/>
      <c r="J94" s="222"/>
      <c r="K94" s="222"/>
      <c r="L94" s="222"/>
      <c r="M94" s="222"/>
      <c r="N94" s="221"/>
      <c r="O94" s="221"/>
      <c r="P94" s="221"/>
      <c r="Q94" s="221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176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60" t="s">
        <v>299</v>
      </c>
      <c r="D95" s="256"/>
      <c r="E95" s="257">
        <v>62</v>
      </c>
      <c r="F95" s="222"/>
      <c r="G95" s="222"/>
      <c r="H95" s="222"/>
      <c r="I95" s="222"/>
      <c r="J95" s="222"/>
      <c r="K95" s="222"/>
      <c r="L95" s="222"/>
      <c r="M95" s="222"/>
      <c r="N95" s="221"/>
      <c r="O95" s="221"/>
      <c r="P95" s="221"/>
      <c r="Q95" s="221"/>
      <c r="R95" s="222"/>
      <c r="S95" s="222"/>
      <c r="T95" s="222"/>
      <c r="U95" s="222"/>
      <c r="V95" s="222"/>
      <c r="W95" s="222"/>
      <c r="X95" s="222"/>
      <c r="Y95" s="212"/>
      <c r="Z95" s="212"/>
      <c r="AA95" s="212"/>
      <c r="AB95" s="212"/>
      <c r="AC95" s="212"/>
      <c r="AD95" s="212"/>
      <c r="AE95" s="212"/>
      <c r="AF95" s="212"/>
      <c r="AG95" s="212" t="s">
        <v>178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31">
        <v>39</v>
      </c>
      <c r="B96" s="232" t="s">
        <v>300</v>
      </c>
      <c r="C96" s="249" t="s">
        <v>301</v>
      </c>
      <c r="D96" s="233" t="s">
        <v>173</v>
      </c>
      <c r="E96" s="234">
        <v>16</v>
      </c>
      <c r="F96" s="235"/>
      <c r="G96" s="236">
        <f>ROUND(E96*F96,2)</f>
        <v>0</v>
      </c>
      <c r="H96" s="235"/>
      <c r="I96" s="236">
        <f>ROUND(E96*H96,2)</f>
        <v>0</v>
      </c>
      <c r="J96" s="235"/>
      <c r="K96" s="236">
        <f>ROUND(E96*J96,2)</f>
        <v>0</v>
      </c>
      <c r="L96" s="236">
        <v>21</v>
      </c>
      <c r="M96" s="236">
        <f>G96*(1+L96/100)</f>
        <v>0</v>
      </c>
      <c r="N96" s="234">
        <v>5.9049999999999998E-2</v>
      </c>
      <c r="O96" s="234">
        <f>ROUND(E96*N96,2)</f>
        <v>0.94</v>
      </c>
      <c r="P96" s="234">
        <v>0</v>
      </c>
      <c r="Q96" s="234">
        <f>ROUND(E96*P96,2)</f>
        <v>0</v>
      </c>
      <c r="R96" s="236" t="s">
        <v>174</v>
      </c>
      <c r="S96" s="236" t="s">
        <v>115</v>
      </c>
      <c r="T96" s="237" t="s">
        <v>115</v>
      </c>
      <c r="U96" s="222">
        <v>0.26</v>
      </c>
      <c r="V96" s="222">
        <f>ROUND(E96*U96,2)</f>
        <v>4.16</v>
      </c>
      <c r="W96" s="222"/>
      <c r="X96" s="222" t="s">
        <v>131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132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9"/>
      <c r="B97" s="220"/>
      <c r="C97" s="260" t="s">
        <v>302</v>
      </c>
      <c r="D97" s="256"/>
      <c r="E97" s="257">
        <v>16</v>
      </c>
      <c r="F97" s="222"/>
      <c r="G97" s="222"/>
      <c r="H97" s="222"/>
      <c r="I97" s="222"/>
      <c r="J97" s="222"/>
      <c r="K97" s="222"/>
      <c r="L97" s="222"/>
      <c r="M97" s="222"/>
      <c r="N97" s="221"/>
      <c r="O97" s="221"/>
      <c r="P97" s="221"/>
      <c r="Q97" s="221"/>
      <c r="R97" s="222"/>
      <c r="S97" s="222"/>
      <c r="T97" s="222"/>
      <c r="U97" s="222"/>
      <c r="V97" s="222"/>
      <c r="W97" s="222"/>
      <c r="X97" s="222"/>
      <c r="Y97" s="212"/>
      <c r="Z97" s="212"/>
      <c r="AA97" s="212"/>
      <c r="AB97" s="212"/>
      <c r="AC97" s="212"/>
      <c r="AD97" s="212"/>
      <c r="AE97" s="212"/>
      <c r="AF97" s="212"/>
      <c r="AG97" s="212" t="s">
        <v>178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31">
        <v>40</v>
      </c>
      <c r="B98" s="232" t="s">
        <v>303</v>
      </c>
      <c r="C98" s="249" t="s">
        <v>304</v>
      </c>
      <c r="D98" s="233" t="s">
        <v>227</v>
      </c>
      <c r="E98" s="234">
        <v>32.96</v>
      </c>
      <c r="F98" s="235"/>
      <c r="G98" s="236">
        <f>ROUND(E98*F98,2)</f>
        <v>0</v>
      </c>
      <c r="H98" s="235"/>
      <c r="I98" s="236">
        <f>ROUND(E98*H98,2)</f>
        <v>0</v>
      </c>
      <c r="J98" s="235"/>
      <c r="K98" s="236">
        <f>ROUND(E98*J98,2)</f>
        <v>0</v>
      </c>
      <c r="L98" s="236">
        <v>21</v>
      </c>
      <c r="M98" s="236">
        <f>G98*(1+L98/100)</f>
        <v>0</v>
      </c>
      <c r="N98" s="234">
        <v>2.3E-2</v>
      </c>
      <c r="O98" s="234">
        <f>ROUND(E98*N98,2)</f>
        <v>0.76</v>
      </c>
      <c r="P98" s="234">
        <v>0</v>
      </c>
      <c r="Q98" s="234">
        <f>ROUND(E98*P98,2)</f>
        <v>0</v>
      </c>
      <c r="R98" s="236" t="s">
        <v>218</v>
      </c>
      <c r="S98" s="236" t="s">
        <v>115</v>
      </c>
      <c r="T98" s="237" t="s">
        <v>115</v>
      </c>
      <c r="U98" s="222">
        <v>0</v>
      </c>
      <c r="V98" s="222">
        <f>ROUND(E98*U98,2)</f>
        <v>0</v>
      </c>
      <c r="W98" s="222"/>
      <c r="X98" s="222" t="s">
        <v>210</v>
      </c>
      <c r="Y98" s="212"/>
      <c r="Z98" s="212"/>
      <c r="AA98" s="212"/>
      <c r="AB98" s="212"/>
      <c r="AC98" s="212"/>
      <c r="AD98" s="212"/>
      <c r="AE98" s="212"/>
      <c r="AF98" s="212"/>
      <c r="AG98" s="212" t="s">
        <v>211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60" t="s">
        <v>305</v>
      </c>
      <c r="D99" s="256"/>
      <c r="E99" s="257">
        <v>32.96</v>
      </c>
      <c r="F99" s="222"/>
      <c r="G99" s="222"/>
      <c r="H99" s="222"/>
      <c r="I99" s="222"/>
      <c r="J99" s="222"/>
      <c r="K99" s="222"/>
      <c r="L99" s="222"/>
      <c r="M99" s="222"/>
      <c r="N99" s="221"/>
      <c r="O99" s="221"/>
      <c r="P99" s="221"/>
      <c r="Q99" s="221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178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31">
        <v>41</v>
      </c>
      <c r="B100" s="232" t="s">
        <v>306</v>
      </c>
      <c r="C100" s="249" t="s">
        <v>307</v>
      </c>
      <c r="D100" s="233" t="s">
        <v>227</v>
      </c>
      <c r="E100" s="234">
        <v>36</v>
      </c>
      <c r="F100" s="235"/>
      <c r="G100" s="236">
        <f>ROUND(E100*F100,2)</f>
        <v>0</v>
      </c>
      <c r="H100" s="235"/>
      <c r="I100" s="236">
        <f>ROUND(E100*H100,2)</f>
        <v>0</v>
      </c>
      <c r="J100" s="235"/>
      <c r="K100" s="236">
        <f>ROUND(E100*J100,2)</f>
        <v>0</v>
      </c>
      <c r="L100" s="236">
        <v>21</v>
      </c>
      <c r="M100" s="236">
        <f>G100*(1+L100/100)</f>
        <v>0</v>
      </c>
      <c r="N100" s="234">
        <v>2.5000000000000001E-3</v>
      </c>
      <c r="O100" s="234">
        <f>ROUND(E100*N100,2)</f>
        <v>0.09</v>
      </c>
      <c r="P100" s="234">
        <v>0</v>
      </c>
      <c r="Q100" s="234">
        <f>ROUND(E100*P100,2)</f>
        <v>0</v>
      </c>
      <c r="R100" s="236" t="s">
        <v>218</v>
      </c>
      <c r="S100" s="236" t="s">
        <v>115</v>
      </c>
      <c r="T100" s="237" t="s">
        <v>115</v>
      </c>
      <c r="U100" s="222">
        <v>0</v>
      </c>
      <c r="V100" s="222">
        <f>ROUND(E100*U100,2)</f>
        <v>0</v>
      </c>
      <c r="W100" s="222"/>
      <c r="X100" s="222" t="s">
        <v>210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211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9"/>
      <c r="B101" s="220"/>
      <c r="C101" s="260" t="s">
        <v>308</v>
      </c>
      <c r="D101" s="256"/>
      <c r="E101" s="257">
        <v>36</v>
      </c>
      <c r="F101" s="222"/>
      <c r="G101" s="222"/>
      <c r="H101" s="222"/>
      <c r="I101" s="222"/>
      <c r="J101" s="222"/>
      <c r="K101" s="222"/>
      <c r="L101" s="222"/>
      <c r="M101" s="222"/>
      <c r="N101" s="221"/>
      <c r="O101" s="221"/>
      <c r="P101" s="221"/>
      <c r="Q101" s="221"/>
      <c r="R101" s="222"/>
      <c r="S101" s="222"/>
      <c r="T101" s="222"/>
      <c r="U101" s="222"/>
      <c r="V101" s="222"/>
      <c r="W101" s="222"/>
      <c r="X101" s="22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178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41">
        <v>42</v>
      </c>
      <c r="B102" s="242" t="s">
        <v>309</v>
      </c>
      <c r="C102" s="252" t="s">
        <v>310</v>
      </c>
      <c r="D102" s="243" t="s">
        <v>311</v>
      </c>
      <c r="E102" s="244">
        <v>36</v>
      </c>
      <c r="F102" s="245"/>
      <c r="G102" s="246">
        <f>ROUND(E102*F102,2)</f>
        <v>0</v>
      </c>
      <c r="H102" s="245"/>
      <c r="I102" s="246">
        <f>ROUND(E102*H102,2)</f>
        <v>0</v>
      </c>
      <c r="J102" s="245"/>
      <c r="K102" s="246">
        <f>ROUND(E102*J102,2)</f>
        <v>0</v>
      </c>
      <c r="L102" s="246">
        <v>21</v>
      </c>
      <c r="M102" s="246">
        <f>G102*(1+L102/100)</f>
        <v>0</v>
      </c>
      <c r="N102" s="244">
        <v>9.01E-2</v>
      </c>
      <c r="O102" s="244">
        <f>ROUND(E102*N102,2)</f>
        <v>3.24</v>
      </c>
      <c r="P102" s="244">
        <v>0</v>
      </c>
      <c r="Q102" s="244">
        <f>ROUND(E102*P102,2)</f>
        <v>0</v>
      </c>
      <c r="R102" s="246"/>
      <c r="S102" s="246" t="s">
        <v>130</v>
      </c>
      <c r="T102" s="247" t="s">
        <v>312</v>
      </c>
      <c r="U102" s="222">
        <v>0.44</v>
      </c>
      <c r="V102" s="222">
        <f>ROUND(E102*U102,2)</f>
        <v>15.84</v>
      </c>
      <c r="W102" s="222"/>
      <c r="X102" s="222" t="s">
        <v>131</v>
      </c>
      <c r="Y102" s="212"/>
      <c r="Z102" s="212"/>
      <c r="AA102" s="212"/>
      <c r="AB102" s="212"/>
      <c r="AC102" s="212"/>
      <c r="AD102" s="212"/>
      <c r="AE102" s="212"/>
      <c r="AF102" s="212"/>
      <c r="AG102" s="212" t="s">
        <v>132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22.5" outlineLevel="1" x14ac:dyDescent="0.2">
      <c r="A103" s="231">
        <v>43</v>
      </c>
      <c r="B103" s="232" t="s">
        <v>313</v>
      </c>
      <c r="C103" s="249" t="s">
        <v>314</v>
      </c>
      <c r="D103" s="233" t="s">
        <v>199</v>
      </c>
      <c r="E103" s="234">
        <v>18.5</v>
      </c>
      <c r="F103" s="235"/>
      <c r="G103" s="236">
        <f>ROUND(E103*F103,2)</f>
        <v>0</v>
      </c>
      <c r="H103" s="235"/>
      <c r="I103" s="236">
        <f>ROUND(E103*H103,2)</f>
        <v>0</v>
      </c>
      <c r="J103" s="235"/>
      <c r="K103" s="236">
        <f>ROUND(E103*J103,2)</f>
        <v>0</v>
      </c>
      <c r="L103" s="236">
        <v>21</v>
      </c>
      <c r="M103" s="236">
        <f>G103*(1+L103/100)</f>
        <v>0</v>
      </c>
      <c r="N103" s="234">
        <v>3.7000000000000002E-3</v>
      </c>
      <c r="O103" s="234">
        <f>ROUND(E103*N103,2)</f>
        <v>7.0000000000000007E-2</v>
      </c>
      <c r="P103" s="234">
        <v>0</v>
      </c>
      <c r="Q103" s="234">
        <f>ROUND(E103*P103,2)</f>
        <v>0</v>
      </c>
      <c r="R103" s="236" t="s">
        <v>174</v>
      </c>
      <c r="S103" s="236" t="s">
        <v>115</v>
      </c>
      <c r="T103" s="237" t="s">
        <v>115</v>
      </c>
      <c r="U103" s="222">
        <v>0.36</v>
      </c>
      <c r="V103" s="222">
        <f>ROUND(E103*U103,2)</f>
        <v>6.66</v>
      </c>
      <c r="W103" s="222"/>
      <c r="X103" s="222" t="s">
        <v>131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132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60" t="s">
        <v>315</v>
      </c>
      <c r="D104" s="256"/>
      <c r="E104" s="257">
        <v>11</v>
      </c>
      <c r="F104" s="222"/>
      <c r="G104" s="222"/>
      <c r="H104" s="222"/>
      <c r="I104" s="222"/>
      <c r="J104" s="222"/>
      <c r="K104" s="222"/>
      <c r="L104" s="222"/>
      <c r="M104" s="222"/>
      <c r="N104" s="221"/>
      <c r="O104" s="221"/>
      <c r="P104" s="221"/>
      <c r="Q104" s="221"/>
      <c r="R104" s="222"/>
      <c r="S104" s="222"/>
      <c r="T104" s="222"/>
      <c r="U104" s="222"/>
      <c r="V104" s="222"/>
      <c r="W104" s="222"/>
      <c r="X104" s="22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178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60" t="s">
        <v>316</v>
      </c>
      <c r="D105" s="256"/>
      <c r="E105" s="257">
        <v>4</v>
      </c>
      <c r="F105" s="222"/>
      <c r="G105" s="222"/>
      <c r="H105" s="222"/>
      <c r="I105" s="222"/>
      <c r="J105" s="222"/>
      <c r="K105" s="222"/>
      <c r="L105" s="222"/>
      <c r="M105" s="222"/>
      <c r="N105" s="221"/>
      <c r="O105" s="221"/>
      <c r="P105" s="221"/>
      <c r="Q105" s="221"/>
      <c r="R105" s="222"/>
      <c r="S105" s="222"/>
      <c r="T105" s="222"/>
      <c r="U105" s="222"/>
      <c r="V105" s="222"/>
      <c r="W105" s="222"/>
      <c r="X105" s="22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178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60" t="s">
        <v>317</v>
      </c>
      <c r="D106" s="256"/>
      <c r="E106" s="257">
        <v>3.5</v>
      </c>
      <c r="F106" s="222"/>
      <c r="G106" s="222"/>
      <c r="H106" s="222"/>
      <c r="I106" s="222"/>
      <c r="J106" s="222"/>
      <c r="K106" s="222"/>
      <c r="L106" s="222"/>
      <c r="M106" s="222"/>
      <c r="N106" s="221"/>
      <c r="O106" s="221"/>
      <c r="P106" s="221"/>
      <c r="Q106" s="221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178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31">
        <v>44</v>
      </c>
      <c r="B107" s="232" t="s">
        <v>318</v>
      </c>
      <c r="C107" s="249" t="s">
        <v>319</v>
      </c>
      <c r="D107" s="233" t="s">
        <v>199</v>
      </c>
      <c r="E107" s="234">
        <v>18.5</v>
      </c>
      <c r="F107" s="235"/>
      <c r="G107" s="236">
        <f>ROUND(E107*F107,2)</f>
        <v>0</v>
      </c>
      <c r="H107" s="235"/>
      <c r="I107" s="236">
        <f>ROUND(E107*H107,2)</f>
        <v>0</v>
      </c>
      <c r="J107" s="235"/>
      <c r="K107" s="236">
        <f>ROUND(E107*J107,2)</f>
        <v>0</v>
      </c>
      <c r="L107" s="236">
        <v>21</v>
      </c>
      <c r="M107" s="236">
        <f>G107*(1+L107/100)</f>
        <v>0</v>
      </c>
      <c r="N107" s="234">
        <v>0</v>
      </c>
      <c r="O107" s="234">
        <f>ROUND(E107*N107,2)</f>
        <v>0</v>
      </c>
      <c r="P107" s="234">
        <v>0</v>
      </c>
      <c r="Q107" s="234">
        <f>ROUND(E107*P107,2)</f>
        <v>0</v>
      </c>
      <c r="R107" s="236" t="s">
        <v>174</v>
      </c>
      <c r="S107" s="236" t="s">
        <v>115</v>
      </c>
      <c r="T107" s="237" t="s">
        <v>115</v>
      </c>
      <c r="U107" s="222">
        <v>0.13</v>
      </c>
      <c r="V107" s="222">
        <f>ROUND(E107*U107,2)</f>
        <v>2.41</v>
      </c>
      <c r="W107" s="222"/>
      <c r="X107" s="222" t="s">
        <v>286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287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59" t="s">
        <v>320</v>
      </c>
      <c r="D108" s="258"/>
      <c r="E108" s="258"/>
      <c r="F108" s="258"/>
      <c r="G108" s="258"/>
      <c r="H108" s="222"/>
      <c r="I108" s="222"/>
      <c r="J108" s="222"/>
      <c r="K108" s="222"/>
      <c r="L108" s="222"/>
      <c r="M108" s="222"/>
      <c r="N108" s="221"/>
      <c r="O108" s="221"/>
      <c r="P108" s="221"/>
      <c r="Q108" s="221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176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60" t="s">
        <v>321</v>
      </c>
      <c r="D109" s="256"/>
      <c r="E109" s="257">
        <v>18.5</v>
      </c>
      <c r="F109" s="222"/>
      <c r="G109" s="222"/>
      <c r="H109" s="222"/>
      <c r="I109" s="222"/>
      <c r="J109" s="222"/>
      <c r="K109" s="222"/>
      <c r="L109" s="222"/>
      <c r="M109" s="222"/>
      <c r="N109" s="221"/>
      <c r="O109" s="221"/>
      <c r="P109" s="221"/>
      <c r="Q109" s="221"/>
      <c r="R109" s="222"/>
      <c r="S109" s="222"/>
      <c r="T109" s="222"/>
      <c r="U109" s="222"/>
      <c r="V109" s="222"/>
      <c r="W109" s="222"/>
      <c r="X109" s="222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178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ht="22.5" outlineLevel="1" x14ac:dyDescent="0.2">
      <c r="A110" s="231">
        <v>45</v>
      </c>
      <c r="B110" s="232" t="s">
        <v>322</v>
      </c>
      <c r="C110" s="249" t="s">
        <v>323</v>
      </c>
      <c r="D110" s="233" t="s">
        <v>227</v>
      </c>
      <c r="E110" s="234">
        <v>2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21</v>
      </c>
      <c r="M110" s="236">
        <f>G110*(1+L110/100)</f>
        <v>0</v>
      </c>
      <c r="N110" s="234">
        <v>0</v>
      </c>
      <c r="O110" s="234">
        <f>ROUND(E110*N110,2)</f>
        <v>0</v>
      </c>
      <c r="P110" s="234">
        <v>0</v>
      </c>
      <c r="Q110" s="234">
        <f>ROUND(E110*P110,2)</f>
        <v>0</v>
      </c>
      <c r="R110" s="236" t="s">
        <v>174</v>
      </c>
      <c r="S110" s="236" t="s">
        <v>115</v>
      </c>
      <c r="T110" s="237" t="s">
        <v>115</v>
      </c>
      <c r="U110" s="222">
        <v>0.2</v>
      </c>
      <c r="V110" s="222">
        <f>ROUND(E110*U110,2)</f>
        <v>0.4</v>
      </c>
      <c r="W110" s="222"/>
      <c r="X110" s="222" t="s">
        <v>131</v>
      </c>
      <c r="Y110" s="212"/>
      <c r="Z110" s="212"/>
      <c r="AA110" s="212"/>
      <c r="AB110" s="212"/>
      <c r="AC110" s="212"/>
      <c r="AD110" s="212"/>
      <c r="AE110" s="212"/>
      <c r="AF110" s="212"/>
      <c r="AG110" s="212" t="s">
        <v>132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60" t="s">
        <v>57</v>
      </c>
      <c r="D111" s="256"/>
      <c r="E111" s="257">
        <v>2</v>
      </c>
      <c r="F111" s="222"/>
      <c r="G111" s="222"/>
      <c r="H111" s="222"/>
      <c r="I111" s="222"/>
      <c r="J111" s="222"/>
      <c r="K111" s="222"/>
      <c r="L111" s="222"/>
      <c r="M111" s="222"/>
      <c r="N111" s="221"/>
      <c r="O111" s="221"/>
      <c r="P111" s="221"/>
      <c r="Q111" s="221"/>
      <c r="R111" s="222"/>
      <c r="S111" s="222"/>
      <c r="T111" s="222"/>
      <c r="U111" s="222"/>
      <c r="V111" s="222"/>
      <c r="W111" s="222"/>
      <c r="X111" s="22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178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31">
        <v>46</v>
      </c>
      <c r="B112" s="232" t="s">
        <v>324</v>
      </c>
      <c r="C112" s="249" t="s">
        <v>325</v>
      </c>
      <c r="D112" s="233" t="s">
        <v>227</v>
      </c>
      <c r="E112" s="234">
        <v>1</v>
      </c>
      <c r="F112" s="235"/>
      <c r="G112" s="236">
        <f>ROUND(E112*F112,2)</f>
        <v>0</v>
      </c>
      <c r="H112" s="235"/>
      <c r="I112" s="236">
        <f>ROUND(E112*H112,2)</f>
        <v>0</v>
      </c>
      <c r="J112" s="235"/>
      <c r="K112" s="236">
        <f>ROUND(E112*J112,2)</f>
        <v>0</v>
      </c>
      <c r="L112" s="236">
        <v>21</v>
      </c>
      <c r="M112" s="236">
        <f>G112*(1+L112/100)</f>
        <v>0</v>
      </c>
      <c r="N112" s="234">
        <v>0.25</v>
      </c>
      <c r="O112" s="234">
        <f>ROUND(E112*N112,2)</f>
        <v>0.25</v>
      </c>
      <c r="P112" s="234">
        <v>0</v>
      </c>
      <c r="Q112" s="234">
        <f>ROUND(E112*P112,2)</f>
        <v>0</v>
      </c>
      <c r="R112" s="236" t="s">
        <v>174</v>
      </c>
      <c r="S112" s="236" t="s">
        <v>115</v>
      </c>
      <c r="T112" s="237" t="s">
        <v>115</v>
      </c>
      <c r="U112" s="222">
        <v>0.81799999999999995</v>
      </c>
      <c r="V112" s="222">
        <f>ROUND(E112*U112,2)</f>
        <v>0.82</v>
      </c>
      <c r="W112" s="222"/>
      <c r="X112" s="222" t="s">
        <v>131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132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60" t="s">
        <v>54</v>
      </c>
      <c r="D113" s="256"/>
      <c r="E113" s="257">
        <v>1</v>
      </c>
      <c r="F113" s="222"/>
      <c r="G113" s="222"/>
      <c r="H113" s="222"/>
      <c r="I113" s="222"/>
      <c r="J113" s="222"/>
      <c r="K113" s="222"/>
      <c r="L113" s="222"/>
      <c r="M113" s="222"/>
      <c r="N113" s="221"/>
      <c r="O113" s="221"/>
      <c r="P113" s="221"/>
      <c r="Q113" s="221"/>
      <c r="R113" s="222"/>
      <c r="S113" s="222"/>
      <c r="T113" s="222"/>
      <c r="U113" s="222"/>
      <c r="V113" s="222"/>
      <c r="W113" s="222"/>
      <c r="X113" s="22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178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41">
        <v>47</v>
      </c>
      <c r="B114" s="242" t="s">
        <v>326</v>
      </c>
      <c r="C114" s="252" t="s">
        <v>327</v>
      </c>
      <c r="D114" s="243" t="s">
        <v>227</v>
      </c>
      <c r="E114" s="244">
        <v>1</v>
      </c>
      <c r="F114" s="245"/>
      <c r="G114" s="246">
        <f>ROUND(E114*F114,2)</f>
        <v>0</v>
      </c>
      <c r="H114" s="245"/>
      <c r="I114" s="246">
        <f>ROUND(E114*H114,2)</f>
        <v>0</v>
      </c>
      <c r="J114" s="245"/>
      <c r="K114" s="246">
        <f>ROUND(E114*J114,2)</f>
        <v>0</v>
      </c>
      <c r="L114" s="246">
        <v>21</v>
      </c>
      <c r="M114" s="246">
        <f>G114*(1+L114/100)</f>
        <v>0</v>
      </c>
      <c r="N114" s="244">
        <v>0</v>
      </c>
      <c r="O114" s="244">
        <f>ROUND(E114*N114,2)</f>
        <v>0</v>
      </c>
      <c r="P114" s="244">
        <v>0</v>
      </c>
      <c r="Q114" s="244">
        <f>ROUND(E114*P114,2)</f>
        <v>0</v>
      </c>
      <c r="R114" s="246" t="s">
        <v>218</v>
      </c>
      <c r="S114" s="246" t="s">
        <v>115</v>
      </c>
      <c r="T114" s="247" t="s">
        <v>115</v>
      </c>
      <c r="U114" s="222">
        <v>0</v>
      </c>
      <c r="V114" s="222">
        <f>ROUND(E114*U114,2)</f>
        <v>0</v>
      </c>
      <c r="W114" s="222"/>
      <c r="X114" s="222" t="s">
        <v>210</v>
      </c>
      <c r="Y114" s="212"/>
      <c r="Z114" s="212"/>
      <c r="AA114" s="212"/>
      <c r="AB114" s="212"/>
      <c r="AC114" s="212"/>
      <c r="AD114" s="212"/>
      <c r="AE114" s="212"/>
      <c r="AF114" s="212"/>
      <c r="AG114" s="212" t="s">
        <v>211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 x14ac:dyDescent="0.2">
      <c r="A115" s="241">
        <v>48</v>
      </c>
      <c r="B115" s="242" t="s">
        <v>328</v>
      </c>
      <c r="C115" s="252" t="s">
        <v>329</v>
      </c>
      <c r="D115" s="243" t="s">
        <v>227</v>
      </c>
      <c r="E115" s="244">
        <v>1</v>
      </c>
      <c r="F115" s="245"/>
      <c r="G115" s="246">
        <f>ROUND(E115*F115,2)</f>
        <v>0</v>
      </c>
      <c r="H115" s="245"/>
      <c r="I115" s="246">
        <f>ROUND(E115*H115,2)</f>
        <v>0</v>
      </c>
      <c r="J115" s="245"/>
      <c r="K115" s="246">
        <f>ROUND(E115*J115,2)</f>
        <v>0</v>
      </c>
      <c r="L115" s="246">
        <v>21</v>
      </c>
      <c r="M115" s="246">
        <f>G115*(1+L115/100)</f>
        <v>0</v>
      </c>
      <c r="N115" s="244">
        <v>0</v>
      </c>
      <c r="O115" s="244">
        <f>ROUND(E115*N115,2)</f>
        <v>0</v>
      </c>
      <c r="P115" s="244">
        <v>0</v>
      </c>
      <c r="Q115" s="244">
        <f>ROUND(E115*P115,2)</f>
        <v>0</v>
      </c>
      <c r="R115" s="246" t="s">
        <v>218</v>
      </c>
      <c r="S115" s="246" t="s">
        <v>115</v>
      </c>
      <c r="T115" s="247" t="s">
        <v>115</v>
      </c>
      <c r="U115" s="222">
        <v>0</v>
      </c>
      <c r="V115" s="222">
        <f>ROUND(E115*U115,2)</f>
        <v>0</v>
      </c>
      <c r="W115" s="222"/>
      <c r="X115" s="222" t="s">
        <v>210</v>
      </c>
      <c r="Y115" s="212"/>
      <c r="Z115" s="212"/>
      <c r="AA115" s="212"/>
      <c r="AB115" s="212"/>
      <c r="AC115" s="212"/>
      <c r="AD115" s="212"/>
      <c r="AE115" s="212"/>
      <c r="AF115" s="212"/>
      <c r="AG115" s="212" t="s">
        <v>211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 x14ac:dyDescent="0.2">
      <c r="A116" s="241">
        <v>49</v>
      </c>
      <c r="B116" s="242" t="s">
        <v>330</v>
      </c>
      <c r="C116" s="252" t="s">
        <v>331</v>
      </c>
      <c r="D116" s="243" t="s">
        <v>227</v>
      </c>
      <c r="E116" s="244">
        <v>4</v>
      </c>
      <c r="F116" s="245"/>
      <c r="G116" s="246">
        <f>ROUND(E116*F116,2)</f>
        <v>0</v>
      </c>
      <c r="H116" s="245"/>
      <c r="I116" s="246">
        <f>ROUND(E116*H116,2)</f>
        <v>0</v>
      </c>
      <c r="J116" s="245"/>
      <c r="K116" s="246">
        <f>ROUND(E116*J116,2)</f>
        <v>0</v>
      </c>
      <c r="L116" s="246">
        <v>21</v>
      </c>
      <c r="M116" s="246">
        <f>G116*(1+L116/100)</f>
        <v>0</v>
      </c>
      <c r="N116" s="244">
        <v>0</v>
      </c>
      <c r="O116" s="244">
        <f>ROUND(E116*N116,2)</f>
        <v>0</v>
      </c>
      <c r="P116" s="244">
        <v>0</v>
      </c>
      <c r="Q116" s="244">
        <f>ROUND(E116*P116,2)</f>
        <v>0</v>
      </c>
      <c r="R116" s="246" t="s">
        <v>218</v>
      </c>
      <c r="S116" s="246" t="s">
        <v>115</v>
      </c>
      <c r="T116" s="247" t="s">
        <v>115</v>
      </c>
      <c r="U116" s="222">
        <v>0</v>
      </c>
      <c r="V116" s="222">
        <f>ROUND(E116*U116,2)</f>
        <v>0</v>
      </c>
      <c r="W116" s="222"/>
      <c r="X116" s="222" t="s">
        <v>210</v>
      </c>
      <c r="Y116" s="212"/>
      <c r="Z116" s="212"/>
      <c r="AA116" s="212"/>
      <c r="AB116" s="212"/>
      <c r="AC116" s="212"/>
      <c r="AD116" s="212"/>
      <c r="AE116" s="212"/>
      <c r="AF116" s="212"/>
      <c r="AG116" s="212" t="s">
        <v>211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41">
        <v>50</v>
      </c>
      <c r="B117" s="242" t="s">
        <v>332</v>
      </c>
      <c r="C117" s="252" t="s">
        <v>333</v>
      </c>
      <c r="D117" s="243" t="s">
        <v>227</v>
      </c>
      <c r="E117" s="244">
        <v>1</v>
      </c>
      <c r="F117" s="245"/>
      <c r="G117" s="246">
        <f>ROUND(E117*F117,2)</f>
        <v>0</v>
      </c>
      <c r="H117" s="245"/>
      <c r="I117" s="246">
        <f>ROUND(E117*H117,2)</f>
        <v>0</v>
      </c>
      <c r="J117" s="245"/>
      <c r="K117" s="246">
        <f>ROUND(E117*J117,2)</f>
        <v>0</v>
      </c>
      <c r="L117" s="246">
        <v>21</v>
      </c>
      <c r="M117" s="246">
        <f>G117*(1+L117/100)</f>
        <v>0</v>
      </c>
      <c r="N117" s="244">
        <v>0</v>
      </c>
      <c r="O117" s="244">
        <f>ROUND(E117*N117,2)</f>
        <v>0</v>
      </c>
      <c r="P117" s="244">
        <v>0</v>
      </c>
      <c r="Q117" s="244">
        <f>ROUND(E117*P117,2)</f>
        <v>0</v>
      </c>
      <c r="R117" s="246" t="s">
        <v>218</v>
      </c>
      <c r="S117" s="246" t="s">
        <v>115</v>
      </c>
      <c r="T117" s="247" t="s">
        <v>115</v>
      </c>
      <c r="U117" s="222">
        <v>0</v>
      </c>
      <c r="V117" s="222">
        <f>ROUND(E117*U117,2)</f>
        <v>0</v>
      </c>
      <c r="W117" s="222"/>
      <c r="X117" s="222" t="s">
        <v>210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211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22.5" outlineLevel="1" x14ac:dyDescent="0.2">
      <c r="A118" s="241">
        <v>51</v>
      </c>
      <c r="B118" s="242" t="s">
        <v>334</v>
      </c>
      <c r="C118" s="252" t="s">
        <v>335</v>
      </c>
      <c r="D118" s="243" t="s">
        <v>227</v>
      </c>
      <c r="E118" s="244">
        <v>1</v>
      </c>
      <c r="F118" s="245"/>
      <c r="G118" s="246">
        <f>ROUND(E118*F118,2)</f>
        <v>0</v>
      </c>
      <c r="H118" s="245"/>
      <c r="I118" s="246">
        <f>ROUND(E118*H118,2)</f>
        <v>0</v>
      </c>
      <c r="J118" s="245"/>
      <c r="K118" s="246">
        <f>ROUND(E118*J118,2)</f>
        <v>0</v>
      </c>
      <c r="L118" s="246">
        <v>21</v>
      </c>
      <c r="M118" s="246">
        <f>G118*(1+L118/100)</f>
        <v>0</v>
      </c>
      <c r="N118" s="244">
        <v>5.1000000000000004E-3</v>
      </c>
      <c r="O118" s="244">
        <f>ROUND(E118*N118,2)</f>
        <v>0.01</v>
      </c>
      <c r="P118" s="244">
        <v>0</v>
      </c>
      <c r="Q118" s="244">
        <f>ROUND(E118*P118,2)</f>
        <v>0</v>
      </c>
      <c r="R118" s="246" t="s">
        <v>218</v>
      </c>
      <c r="S118" s="246" t="s">
        <v>115</v>
      </c>
      <c r="T118" s="247" t="s">
        <v>115</v>
      </c>
      <c r="U118" s="222">
        <v>0</v>
      </c>
      <c r="V118" s="222">
        <f>ROUND(E118*U118,2)</f>
        <v>0</v>
      </c>
      <c r="W118" s="222"/>
      <c r="X118" s="222" t="s">
        <v>210</v>
      </c>
      <c r="Y118" s="212"/>
      <c r="Z118" s="212"/>
      <c r="AA118" s="212"/>
      <c r="AB118" s="212"/>
      <c r="AC118" s="212"/>
      <c r="AD118" s="212"/>
      <c r="AE118" s="212"/>
      <c r="AF118" s="212"/>
      <c r="AG118" s="212" t="s">
        <v>211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ht="22.5" outlineLevel="1" x14ac:dyDescent="0.2">
      <c r="A119" s="241">
        <v>52</v>
      </c>
      <c r="B119" s="242" t="s">
        <v>336</v>
      </c>
      <c r="C119" s="252" t="s">
        <v>337</v>
      </c>
      <c r="D119" s="243" t="s">
        <v>227</v>
      </c>
      <c r="E119" s="244">
        <v>1</v>
      </c>
      <c r="F119" s="245"/>
      <c r="G119" s="246">
        <f>ROUND(E119*F119,2)</f>
        <v>0</v>
      </c>
      <c r="H119" s="245"/>
      <c r="I119" s="246">
        <f>ROUND(E119*H119,2)</f>
        <v>0</v>
      </c>
      <c r="J119" s="245"/>
      <c r="K119" s="246">
        <f>ROUND(E119*J119,2)</f>
        <v>0</v>
      </c>
      <c r="L119" s="246">
        <v>21</v>
      </c>
      <c r="M119" s="246">
        <f>G119*(1+L119/100)</f>
        <v>0</v>
      </c>
      <c r="N119" s="244">
        <v>3.0000000000000001E-3</v>
      </c>
      <c r="O119" s="244">
        <f>ROUND(E119*N119,2)</f>
        <v>0</v>
      </c>
      <c r="P119" s="244">
        <v>0</v>
      </c>
      <c r="Q119" s="244">
        <f>ROUND(E119*P119,2)</f>
        <v>0</v>
      </c>
      <c r="R119" s="246" t="s">
        <v>218</v>
      </c>
      <c r="S119" s="246" t="s">
        <v>115</v>
      </c>
      <c r="T119" s="247" t="s">
        <v>115</v>
      </c>
      <c r="U119" s="222">
        <v>0</v>
      </c>
      <c r="V119" s="222">
        <f>ROUND(E119*U119,2)</f>
        <v>0</v>
      </c>
      <c r="W119" s="222"/>
      <c r="X119" s="222" t="s">
        <v>210</v>
      </c>
      <c r="Y119" s="212"/>
      <c r="Z119" s="212"/>
      <c r="AA119" s="212"/>
      <c r="AB119" s="212"/>
      <c r="AC119" s="212"/>
      <c r="AD119" s="212"/>
      <c r="AE119" s="212"/>
      <c r="AF119" s="212"/>
      <c r="AG119" s="212" t="s">
        <v>211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x14ac:dyDescent="0.2">
      <c r="A120" s="224" t="s">
        <v>110</v>
      </c>
      <c r="B120" s="225" t="s">
        <v>77</v>
      </c>
      <c r="C120" s="248" t="s">
        <v>78</v>
      </c>
      <c r="D120" s="226"/>
      <c r="E120" s="227"/>
      <c r="F120" s="228"/>
      <c r="G120" s="228">
        <f>SUMIF(AG121:AG122,"&lt;&gt;NOR",G121:G122)</f>
        <v>0</v>
      </c>
      <c r="H120" s="228"/>
      <c r="I120" s="228">
        <f>SUM(I121:I122)</f>
        <v>0</v>
      </c>
      <c r="J120" s="228"/>
      <c r="K120" s="228">
        <f>SUM(K121:K122)</f>
        <v>0</v>
      </c>
      <c r="L120" s="228"/>
      <c r="M120" s="228">
        <f>SUM(M121:M122)</f>
        <v>0</v>
      </c>
      <c r="N120" s="227"/>
      <c r="O120" s="227">
        <f>SUM(O121:O122)</f>
        <v>0</v>
      </c>
      <c r="P120" s="227"/>
      <c r="Q120" s="227">
        <f>SUM(Q121:Q122)</f>
        <v>0</v>
      </c>
      <c r="R120" s="228"/>
      <c r="S120" s="228"/>
      <c r="T120" s="229"/>
      <c r="U120" s="223"/>
      <c r="V120" s="223">
        <f>SUM(V121:V122)</f>
        <v>0.72</v>
      </c>
      <c r="W120" s="223"/>
      <c r="X120" s="223"/>
      <c r="AG120" t="s">
        <v>111</v>
      </c>
    </row>
    <row r="121" spans="1:60" outlineLevel="1" x14ac:dyDescent="0.2">
      <c r="A121" s="231">
        <v>53</v>
      </c>
      <c r="B121" s="232" t="s">
        <v>338</v>
      </c>
      <c r="C121" s="249" t="s">
        <v>339</v>
      </c>
      <c r="D121" s="233" t="s">
        <v>199</v>
      </c>
      <c r="E121" s="234">
        <v>45</v>
      </c>
      <c r="F121" s="235"/>
      <c r="G121" s="236">
        <f>ROUND(E121*F121,2)</f>
        <v>0</v>
      </c>
      <c r="H121" s="235"/>
      <c r="I121" s="236">
        <f>ROUND(E121*H121,2)</f>
        <v>0</v>
      </c>
      <c r="J121" s="235"/>
      <c r="K121" s="236">
        <f>ROUND(E121*J121,2)</f>
        <v>0</v>
      </c>
      <c r="L121" s="236">
        <v>21</v>
      </c>
      <c r="M121" s="236">
        <f>G121*(1+L121/100)</f>
        <v>0</v>
      </c>
      <c r="N121" s="234">
        <v>1.0000000000000001E-5</v>
      </c>
      <c r="O121" s="234">
        <f>ROUND(E121*N121,2)</f>
        <v>0</v>
      </c>
      <c r="P121" s="234">
        <v>0</v>
      </c>
      <c r="Q121" s="234">
        <f>ROUND(E121*P121,2)</f>
        <v>0</v>
      </c>
      <c r="R121" s="236" t="s">
        <v>174</v>
      </c>
      <c r="S121" s="236" t="s">
        <v>115</v>
      </c>
      <c r="T121" s="237" t="s">
        <v>115</v>
      </c>
      <c r="U121" s="222">
        <v>1.6E-2</v>
      </c>
      <c r="V121" s="222">
        <f>ROUND(E121*U121,2)</f>
        <v>0.72</v>
      </c>
      <c r="W121" s="222"/>
      <c r="X121" s="222" t="s">
        <v>131</v>
      </c>
      <c r="Y121" s="212"/>
      <c r="Z121" s="212"/>
      <c r="AA121" s="212"/>
      <c r="AB121" s="212"/>
      <c r="AC121" s="212"/>
      <c r="AD121" s="212"/>
      <c r="AE121" s="212"/>
      <c r="AF121" s="212"/>
      <c r="AG121" s="212" t="s">
        <v>132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59" t="s">
        <v>340</v>
      </c>
      <c r="D122" s="258"/>
      <c r="E122" s="258"/>
      <c r="F122" s="258"/>
      <c r="G122" s="258"/>
      <c r="H122" s="222"/>
      <c r="I122" s="222"/>
      <c r="J122" s="222"/>
      <c r="K122" s="222"/>
      <c r="L122" s="222"/>
      <c r="M122" s="222"/>
      <c r="N122" s="221"/>
      <c r="O122" s="221"/>
      <c r="P122" s="221"/>
      <c r="Q122" s="221"/>
      <c r="R122" s="222"/>
      <c r="S122" s="222"/>
      <c r="T122" s="222"/>
      <c r="U122" s="222"/>
      <c r="V122" s="222"/>
      <c r="W122" s="222"/>
      <c r="X122" s="22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176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x14ac:dyDescent="0.2">
      <c r="A123" s="224" t="s">
        <v>110</v>
      </c>
      <c r="B123" s="225" t="s">
        <v>79</v>
      </c>
      <c r="C123" s="248" t="s">
        <v>80</v>
      </c>
      <c r="D123" s="226"/>
      <c r="E123" s="227"/>
      <c r="F123" s="228"/>
      <c r="G123" s="228">
        <f>SUMIF(AG124:AG139,"&lt;&gt;NOR",G124:G139)</f>
        <v>0</v>
      </c>
      <c r="H123" s="228"/>
      <c r="I123" s="228">
        <f>SUM(I124:I139)</f>
        <v>0</v>
      </c>
      <c r="J123" s="228"/>
      <c r="K123" s="228">
        <f>SUM(K124:K139)</f>
        <v>0</v>
      </c>
      <c r="L123" s="228"/>
      <c r="M123" s="228">
        <f>SUM(M124:M139)</f>
        <v>0</v>
      </c>
      <c r="N123" s="227"/>
      <c r="O123" s="227">
        <f>SUM(O124:O139)</f>
        <v>0</v>
      </c>
      <c r="P123" s="227"/>
      <c r="Q123" s="227">
        <f>SUM(Q124:Q139)</f>
        <v>0</v>
      </c>
      <c r="R123" s="228"/>
      <c r="S123" s="228"/>
      <c r="T123" s="229"/>
      <c r="U123" s="223"/>
      <c r="V123" s="223">
        <f>SUM(V124:V139)</f>
        <v>38.75</v>
      </c>
      <c r="W123" s="223"/>
      <c r="X123" s="223"/>
      <c r="AG123" t="s">
        <v>111</v>
      </c>
    </row>
    <row r="124" spans="1:60" outlineLevel="1" x14ac:dyDescent="0.2">
      <c r="A124" s="231">
        <v>54</v>
      </c>
      <c r="B124" s="232" t="s">
        <v>341</v>
      </c>
      <c r="C124" s="249" t="s">
        <v>342</v>
      </c>
      <c r="D124" s="233" t="s">
        <v>208</v>
      </c>
      <c r="E124" s="234">
        <v>21.75</v>
      </c>
      <c r="F124" s="235"/>
      <c r="G124" s="236">
        <f>ROUND(E124*F124,2)</f>
        <v>0</v>
      </c>
      <c r="H124" s="235"/>
      <c r="I124" s="236">
        <f>ROUND(E124*H124,2)</f>
        <v>0</v>
      </c>
      <c r="J124" s="235"/>
      <c r="K124" s="236">
        <f>ROUND(E124*J124,2)</f>
        <v>0</v>
      </c>
      <c r="L124" s="236">
        <v>21</v>
      </c>
      <c r="M124" s="236">
        <f>G124*(1+L124/100)</f>
        <v>0</v>
      </c>
      <c r="N124" s="234">
        <v>0</v>
      </c>
      <c r="O124" s="234">
        <f>ROUND(E124*N124,2)</f>
        <v>0</v>
      </c>
      <c r="P124" s="234">
        <v>0</v>
      </c>
      <c r="Q124" s="234">
        <f>ROUND(E124*P124,2)</f>
        <v>0</v>
      </c>
      <c r="R124" s="236" t="s">
        <v>174</v>
      </c>
      <c r="S124" s="236" t="s">
        <v>115</v>
      </c>
      <c r="T124" s="237" t="s">
        <v>115</v>
      </c>
      <c r="U124" s="222">
        <v>0.1</v>
      </c>
      <c r="V124" s="222">
        <f>ROUND(E124*U124,2)</f>
        <v>2.1800000000000002</v>
      </c>
      <c r="W124" s="222"/>
      <c r="X124" s="222" t="s">
        <v>131</v>
      </c>
      <c r="Y124" s="212"/>
      <c r="Z124" s="212"/>
      <c r="AA124" s="212"/>
      <c r="AB124" s="212"/>
      <c r="AC124" s="212"/>
      <c r="AD124" s="212"/>
      <c r="AE124" s="212"/>
      <c r="AF124" s="212"/>
      <c r="AG124" s="212" t="s">
        <v>132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59" t="s">
        <v>343</v>
      </c>
      <c r="D125" s="258"/>
      <c r="E125" s="258"/>
      <c r="F125" s="258"/>
      <c r="G125" s="258"/>
      <c r="H125" s="222"/>
      <c r="I125" s="222"/>
      <c r="J125" s="222"/>
      <c r="K125" s="222"/>
      <c r="L125" s="222"/>
      <c r="M125" s="222"/>
      <c r="N125" s="221"/>
      <c r="O125" s="221"/>
      <c r="P125" s="221"/>
      <c r="Q125" s="221"/>
      <c r="R125" s="222"/>
      <c r="S125" s="222"/>
      <c r="T125" s="222"/>
      <c r="U125" s="222"/>
      <c r="V125" s="222"/>
      <c r="W125" s="222"/>
      <c r="X125" s="222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176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9"/>
      <c r="B126" s="220"/>
      <c r="C126" s="260" t="s">
        <v>344</v>
      </c>
      <c r="D126" s="256"/>
      <c r="E126" s="257">
        <v>21.75</v>
      </c>
      <c r="F126" s="222"/>
      <c r="G126" s="222"/>
      <c r="H126" s="222"/>
      <c r="I126" s="222"/>
      <c r="J126" s="222"/>
      <c r="K126" s="222"/>
      <c r="L126" s="222"/>
      <c r="M126" s="222"/>
      <c r="N126" s="221"/>
      <c r="O126" s="221"/>
      <c r="P126" s="221"/>
      <c r="Q126" s="221"/>
      <c r="R126" s="222"/>
      <c r="S126" s="222"/>
      <c r="T126" s="222"/>
      <c r="U126" s="222"/>
      <c r="V126" s="222"/>
      <c r="W126" s="222"/>
      <c r="X126" s="222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178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22.5" outlineLevel="1" x14ac:dyDescent="0.2">
      <c r="A127" s="241">
        <v>55</v>
      </c>
      <c r="B127" s="242" t="s">
        <v>345</v>
      </c>
      <c r="C127" s="252" t="s">
        <v>346</v>
      </c>
      <c r="D127" s="243" t="s">
        <v>208</v>
      </c>
      <c r="E127" s="244">
        <v>21.75</v>
      </c>
      <c r="F127" s="245"/>
      <c r="G127" s="246">
        <f>ROUND(E127*F127,2)</f>
        <v>0</v>
      </c>
      <c r="H127" s="245"/>
      <c r="I127" s="246">
        <f>ROUND(E127*H127,2)</f>
        <v>0</v>
      </c>
      <c r="J127" s="245"/>
      <c r="K127" s="246">
        <f>ROUND(E127*J127,2)</f>
        <v>0</v>
      </c>
      <c r="L127" s="246">
        <v>21</v>
      </c>
      <c r="M127" s="246">
        <f>G127*(1+L127/100)</f>
        <v>0</v>
      </c>
      <c r="N127" s="244">
        <v>0</v>
      </c>
      <c r="O127" s="244">
        <f>ROUND(E127*N127,2)</f>
        <v>0</v>
      </c>
      <c r="P127" s="244">
        <v>0</v>
      </c>
      <c r="Q127" s="244">
        <f>ROUND(E127*P127,2)</f>
        <v>0</v>
      </c>
      <c r="R127" s="246" t="s">
        <v>174</v>
      </c>
      <c r="S127" s="246" t="s">
        <v>115</v>
      </c>
      <c r="T127" s="247" t="s">
        <v>115</v>
      </c>
      <c r="U127" s="222">
        <v>0.01</v>
      </c>
      <c r="V127" s="222">
        <f>ROUND(E127*U127,2)</f>
        <v>0.22</v>
      </c>
      <c r="W127" s="222"/>
      <c r="X127" s="222" t="s">
        <v>131</v>
      </c>
      <c r="Y127" s="212"/>
      <c r="Z127" s="212"/>
      <c r="AA127" s="212"/>
      <c r="AB127" s="212"/>
      <c r="AC127" s="212"/>
      <c r="AD127" s="212"/>
      <c r="AE127" s="212"/>
      <c r="AF127" s="212"/>
      <c r="AG127" s="212" t="s">
        <v>132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ht="22.5" outlineLevel="1" x14ac:dyDescent="0.2">
      <c r="A128" s="231">
        <v>56</v>
      </c>
      <c r="B128" s="232" t="s">
        <v>347</v>
      </c>
      <c r="C128" s="249" t="s">
        <v>348</v>
      </c>
      <c r="D128" s="233" t="s">
        <v>208</v>
      </c>
      <c r="E128" s="234">
        <v>195.75</v>
      </c>
      <c r="F128" s="235"/>
      <c r="G128" s="236">
        <f>ROUND(E128*F128,2)</f>
        <v>0</v>
      </c>
      <c r="H128" s="235"/>
      <c r="I128" s="236">
        <f>ROUND(E128*H128,2)</f>
        <v>0</v>
      </c>
      <c r="J128" s="235"/>
      <c r="K128" s="236">
        <f>ROUND(E128*J128,2)</f>
        <v>0</v>
      </c>
      <c r="L128" s="236">
        <v>21</v>
      </c>
      <c r="M128" s="236">
        <f>G128*(1+L128/100)</f>
        <v>0</v>
      </c>
      <c r="N128" s="234">
        <v>0</v>
      </c>
      <c r="O128" s="234">
        <f>ROUND(E128*N128,2)</f>
        <v>0</v>
      </c>
      <c r="P128" s="234">
        <v>0</v>
      </c>
      <c r="Q128" s="234">
        <f>ROUND(E128*P128,2)</f>
        <v>0</v>
      </c>
      <c r="R128" s="236" t="s">
        <v>174</v>
      </c>
      <c r="S128" s="236" t="s">
        <v>115</v>
      </c>
      <c r="T128" s="237" t="s">
        <v>115</v>
      </c>
      <c r="U128" s="222">
        <v>0</v>
      </c>
      <c r="V128" s="222">
        <f>ROUND(E128*U128,2)</f>
        <v>0</v>
      </c>
      <c r="W128" s="222"/>
      <c r="X128" s="222" t="s">
        <v>131</v>
      </c>
      <c r="Y128" s="212"/>
      <c r="Z128" s="212"/>
      <c r="AA128" s="212"/>
      <c r="AB128" s="212"/>
      <c r="AC128" s="212"/>
      <c r="AD128" s="212"/>
      <c r="AE128" s="212"/>
      <c r="AF128" s="212"/>
      <c r="AG128" s="212" t="s">
        <v>132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60" t="s">
        <v>349</v>
      </c>
      <c r="D129" s="256"/>
      <c r="E129" s="257">
        <v>195.75</v>
      </c>
      <c r="F129" s="222"/>
      <c r="G129" s="222"/>
      <c r="H129" s="222"/>
      <c r="I129" s="222"/>
      <c r="J129" s="222"/>
      <c r="K129" s="222"/>
      <c r="L129" s="222"/>
      <c r="M129" s="222"/>
      <c r="N129" s="221"/>
      <c r="O129" s="221"/>
      <c r="P129" s="221"/>
      <c r="Q129" s="221"/>
      <c r="R129" s="222"/>
      <c r="S129" s="222"/>
      <c r="T129" s="222"/>
      <c r="U129" s="222"/>
      <c r="V129" s="222"/>
      <c r="W129" s="222"/>
      <c r="X129" s="22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178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41">
        <v>57</v>
      </c>
      <c r="B130" s="242" t="s">
        <v>350</v>
      </c>
      <c r="C130" s="252" t="s">
        <v>351</v>
      </c>
      <c r="D130" s="243" t="s">
        <v>208</v>
      </c>
      <c r="E130" s="244">
        <v>24.75</v>
      </c>
      <c r="F130" s="245"/>
      <c r="G130" s="246">
        <f>ROUND(E130*F130,2)</f>
        <v>0</v>
      </c>
      <c r="H130" s="245"/>
      <c r="I130" s="246">
        <f>ROUND(E130*H130,2)</f>
        <v>0</v>
      </c>
      <c r="J130" s="245"/>
      <c r="K130" s="246">
        <f>ROUND(E130*J130,2)</f>
        <v>0</v>
      </c>
      <c r="L130" s="246">
        <v>21</v>
      </c>
      <c r="M130" s="246">
        <f>G130*(1+L130/100)</f>
        <v>0</v>
      </c>
      <c r="N130" s="244">
        <v>0</v>
      </c>
      <c r="O130" s="244">
        <f>ROUND(E130*N130,2)</f>
        <v>0</v>
      </c>
      <c r="P130" s="244">
        <v>0</v>
      </c>
      <c r="Q130" s="244">
        <f>ROUND(E130*P130,2)</f>
        <v>0</v>
      </c>
      <c r="R130" s="246"/>
      <c r="S130" s="246" t="s">
        <v>115</v>
      </c>
      <c r="T130" s="247" t="s">
        <v>115</v>
      </c>
      <c r="U130" s="222">
        <v>6.0000000000000001E-3</v>
      </c>
      <c r="V130" s="222">
        <f>ROUND(E130*U130,2)</f>
        <v>0.15</v>
      </c>
      <c r="W130" s="222"/>
      <c r="X130" s="222" t="s">
        <v>131</v>
      </c>
      <c r="Y130" s="212"/>
      <c r="Z130" s="212"/>
      <c r="AA130" s="212"/>
      <c r="AB130" s="212"/>
      <c r="AC130" s="212"/>
      <c r="AD130" s="212"/>
      <c r="AE130" s="212"/>
      <c r="AF130" s="212"/>
      <c r="AG130" s="212" t="s">
        <v>132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41">
        <v>58</v>
      </c>
      <c r="B131" s="242" t="s">
        <v>352</v>
      </c>
      <c r="C131" s="252" t="s">
        <v>353</v>
      </c>
      <c r="D131" s="243" t="s">
        <v>208</v>
      </c>
      <c r="E131" s="244">
        <v>10.35</v>
      </c>
      <c r="F131" s="245"/>
      <c r="G131" s="246">
        <f>ROUND(E131*F131,2)</f>
        <v>0</v>
      </c>
      <c r="H131" s="245"/>
      <c r="I131" s="246">
        <f>ROUND(E131*H131,2)</f>
        <v>0</v>
      </c>
      <c r="J131" s="245"/>
      <c r="K131" s="246">
        <f>ROUND(E131*J131,2)</f>
        <v>0</v>
      </c>
      <c r="L131" s="246">
        <v>21</v>
      </c>
      <c r="M131" s="246">
        <f>G131*(1+L131/100)</f>
        <v>0</v>
      </c>
      <c r="N131" s="244">
        <v>0</v>
      </c>
      <c r="O131" s="244">
        <f>ROUND(E131*N131,2)</f>
        <v>0</v>
      </c>
      <c r="P131" s="244">
        <v>0</v>
      </c>
      <c r="Q131" s="244">
        <f>ROUND(E131*P131,2)</f>
        <v>0</v>
      </c>
      <c r="R131" s="246" t="s">
        <v>354</v>
      </c>
      <c r="S131" s="246" t="s">
        <v>115</v>
      </c>
      <c r="T131" s="247" t="s">
        <v>116</v>
      </c>
      <c r="U131" s="222">
        <v>0</v>
      </c>
      <c r="V131" s="222">
        <f>ROUND(E131*U131,2)</f>
        <v>0</v>
      </c>
      <c r="W131" s="222"/>
      <c r="X131" s="222" t="s">
        <v>131</v>
      </c>
      <c r="Y131" s="212"/>
      <c r="Z131" s="212"/>
      <c r="AA131" s="212"/>
      <c r="AB131" s="212"/>
      <c r="AC131" s="212"/>
      <c r="AD131" s="212"/>
      <c r="AE131" s="212"/>
      <c r="AF131" s="212"/>
      <c r="AG131" s="212" t="s">
        <v>132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31">
        <v>59</v>
      </c>
      <c r="B132" s="232" t="s">
        <v>355</v>
      </c>
      <c r="C132" s="249" t="s">
        <v>356</v>
      </c>
      <c r="D132" s="233" t="s">
        <v>208</v>
      </c>
      <c r="E132" s="234">
        <v>11.4</v>
      </c>
      <c r="F132" s="235"/>
      <c r="G132" s="236">
        <f>ROUND(E132*F132,2)</f>
        <v>0</v>
      </c>
      <c r="H132" s="235"/>
      <c r="I132" s="236">
        <f>ROUND(E132*H132,2)</f>
        <v>0</v>
      </c>
      <c r="J132" s="235"/>
      <c r="K132" s="236">
        <f>ROUND(E132*J132,2)</f>
        <v>0</v>
      </c>
      <c r="L132" s="236">
        <v>21</v>
      </c>
      <c r="M132" s="236">
        <f>G132*(1+L132/100)</f>
        <v>0</v>
      </c>
      <c r="N132" s="234">
        <v>0</v>
      </c>
      <c r="O132" s="234">
        <f>ROUND(E132*N132,2)</f>
        <v>0</v>
      </c>
      <c r="P132" s="234">
        <v>0</v>
      </c>
      <c r="Q132" s="234">
        <f>ROUND(E132*P132,2)</f>
        <v>0</v>
      </c>
      <c r="R132" s="236" t="s">
        <v>354</v>
      </c>
      <c r="S132" s="236" t="s">
        <v>115</v>
      </c>
      <c r="T132" s="237" t="s">
        <v>116</v>
      </c>
      <c r="U132" s="222">
        <v>0</v>
      </c>
      <c r="V132" s="222">
        <f>ROUND(E132*U132,2)</f>
        <v>0</v>
      </c>
      <c r="W132" s="222"/>
      <c r="X132" s="222" t="s">
        <v>131</v>
      </c>
      <c r="Y132" s="212"/>
      <c r="Z132" s="212"/>
      <c r="AA132" s="212"/>
      <c r="AB132" s="212"/>
      <c r="AC132" s="212"/>
      <c r="AD132" s="212"/>
      <c r="AE132" s="212"/>
      <c r="AF132" s="212"/>
      <c r="AG132" s="212" t="s">
        <v>132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50" t="s">
        <v>357</v>
      </c>
      <c r="D133" s="238"/>
      <c r="E133" s="238"/>
      <c r="F133" s="238"/>
      <c r="G133" s="238"/>
      <c r="H133" s="222"/>
      <c r="I133" s="222"/>
      <c r="J133" s="222"/>
      <c r="K133" s="222"/>
      <c r="L133" s="222"/>
      <c r="M133" s="222"/>
      <c r="N133" s="221"/>
      <c r="O133" s="221"/>
      <c r="P133" s="221"/>
      <c r="Q133" s="221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119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31">
        <v>60</v>
      </c>
      <c r="B134" s="232" t="s">
        <v>358</v>
      </c>
      <c r="C134" s="249" t="s">
        <v>359</v>
      </c>
      <c r="D134" s="233" t="s">
        <v>208</v>
      </c>
      <c r="E134" s="234">
        <v>540.85</v>
      </c>
      <c r="F134" s="235"/>
      <c r="G134" s="236">
        <f>ROUND(E134*F134,2)</f>
        <v>0</v>
      </c>
      <c r="H134" s="235"/>
      <c r="I134" s="236">
        <f>ROUND(E134*H134,2)</f>
        <v>0</v>
      </c>
      <c r="J134" s="235"/>
      <c r="K134" s="236">
        <f>ROUND(E134*J134,2)</f>
        <v>0</v>
      </c>
      <c r="L134" s="236">
        <v>21</v>
      </c>
      <c r="M134" s="236">
        <f>G134*(1+L134/100)</f>
        <v>0</v>
      </c>
      <c r="N134" s="234">
        <v>0</v>
      </c>
      <c r="O134" s="234">
        <f>ROUND(E134*N134,2)</f>
        <v>0</v>
      </c>
      <c r="P134" s="234">
        <v>0</v>
      </c>
      <c r="Q134" s="234">
        <f>ROUND(E134*P134,2)</f>
        <v>0</v>
      </c>
      <c r="R134" s="236" t="s">
        <v>174</v>
      </c>
      <c r="S134" s="236" t="s">
        <v>115</v>
      </c>
      <c r="T134" s="237" t="s">
        <v>115</v>
      </c>
      <c r="U134" s="222">
        <v>0.02</v>
      </c>
      <c r="V134" s="222">
        <f>ROUND(E134*U134,2)</f>
        <v>10.82</v>
      </c>
      <c r="W134" s="222"/>
      <c r="X134" s="222" t="s">
        <v>131</v>
      </c>
      <c r="Y134" s="212"/>
      <c r="Z134" s="212"/>
      <c r="AA134" s="212"/>
      <c r="AB134" s="212"/>
      <c r="AC134" s="212"/>
      <c r="AD134" s="212"/>
      <c r="AE134" s="212"/>
      <c r="AF134" s="212"/>
      <c r="AG134" s="212" t="s">
        <v>132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59" t="s">
        <v>360</v>
      </c>
      <c r="D135" s="258"/>
      <c r="E135" s="258"/>
      <c r="F135" s="258"/>
      <c r="G135" s="258"/>
      <c r="H135" s="222"/>
      <c r="I135" s="222"/>
      <c r="J135" s="222"/>
      <c r="K135" s="222"/>
      <c r="L135" s="222"/>
      <c r="M135" s="222"/>
      <c r="N135" s="221"/>
      <c r="O135" s="221"/>
      <c r="P135" s="221"/>
      <c r="Q135" s="221"/>
      <c r="R135" s="222"/>
      <c r="S135" s="222"/>
      <c r="T135" s="222"/>
      <c r="U135" s="222"/>
      <c r="V135" s="222"/>
      <c r="W135" s="222"/>
      <c r="X135" s="22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176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31">
        <v>61</v>
      </c>
      <c r="B136" s="232" t="s">
        <v>361</v>
      </c>
      <c r="C136" s="249" t="s">
        <v>362</v>
      </c>
      <c r="D136" s="233" t="s">
        <v>208</v>
      </c>
      <c r="E136" s="234">
        <v>64.64</v>
      </c>
      <c r="F136" s="235"/>
      <c r="G136" s="236">
        <f>ROUND(E136*F136,2)</f>
        <v>0</v>
      </c>
      <c r="H136" s="235"/>
      <c r="I136" s="236">
        <f>ROUND(E136*H136,2)</f>
        <v>0</v>
      </c>
      <c r="J136" s="235"/>
      <c r="K136" s="236">
        <f>ROUND(E136*J136,2)</f>
        <v>0</v>
      </c>
      <c r="L136" s="236">
        <v>21</v>
      </c>
      <c r="M136" s="236">
        <f>G136*(1+L136/100)</f>
        <v>0</v>
      </c>
      <c r="N136" s="234">
        <v>0</v>
      </c>
      <c r="O136" s="234">
        <f>ROUND(E136*N136,2)</f>
        <v>0</v>
      </c>
      <c r="P136" s="234">
        <v>0</v>
      </c>
      <c r="Q136" s="234">
        <f>ROUND(E136*P136,2)</f>
        <v>0</v>
      </c>
      <c r="R136" s="236" t="s">
        <v>174</v>
      </c>
      <c r="S136" s="236" t="s">
        <v>115</v>
      </c>
      <c r="T136" s="237" t="s">
        <v>115</v>
      </c>
      <c r="U136" s="222">
        <v>0.39</v>
      </c>
      <c r="V136" s="222">
        <f>ROUND(E136*U136,2)</f>
        <v>25.21</v>
      </c>
      <c r="W136" s="222"/>
      <c r="X136" s="222" t="s">
        <v>131</v>
      </c>
      <c r="Y136" s="212"/>
      <c r="Z136" s="212"/>
      <c r="AA136" s="212"/>
      <c r="AB136" s="212"/>
      <c r="AC136" s="212"/>
      <c r="AD136" s="212"/>
      <c r="AE136" s="212"/>
      <c r="AF136" s="212"/>
      <c r="AG136" s="212" t="s">
        <v>132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59" t="s">
        <v>360</v>
      </c>
      <c r="D137" s="258"/>
      <c r="E137" s="258"/>
      <c r="F137" s="258"/>
      <c r="G137" s="258"/>
      <c r="H137" s="222"/>
      <c r="I137" s="222"/>
      <c r="J137" s="222"/>
      <c r="K137" s="222"/>
      <c r="L137" s="222"/>
      <c r="M137" s="222"/>
      <c r="N137" s="221"/>
      <c r="O137" s="221"/>
      <c r="P137" s="221"/>
      <c r="Q137" s="221"/>
      <c r="R137" s="222"/>
      <c r="S137" s="222"/>
      <c r="T137" s="222"/>
      <c r="U137" s="222"/>
      <c r="V137" s="222"/>
      <c r="W137" s="222"/>
      <c r="X137" s="22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176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31">
        <v>62</v>
      </c>
      <c r="B138" s="232" t="s">
        <v>363</v>
      </c>
      <c r="C138" s="249" t="s">
        <v>364</v>
      </c>
      <c r="D138" s="233" t="s">
        <v>208</v>
      </c>
      <c r="E138" s="234">
        <v>10.35</v>
      </c>
      <c r="F138" s="235"/>
      <c r="G138" s="236">
        <f>ROUND(E138*F138,2)</f>
        <v>0</v>
      </c>
      <c r="H138" s="235"/>
      <c r="I138" s="236">
        <f>ROUND(E138*H138,2)</f>
        <v>0</v>
      </c>
      <c r="J138" s="235"/>
      <c r="K138" s="236">
        <f>ROUND(E138*J138,2)</f>
        <v>0</v>
      </c>
      <c r="L138" s="236">
        <v>21</v>
      </c>
      <c r="M138" s="236">
        <f>G138*(1+L138/100)</f>
        <v>0</v>
      </c>
      <c r="N138" s="234">
        <v>0</v>
      </c>
      <c r="O138" s="234">
        <f>ROUND(E138*N138,2)</f>
        <v>0</v>
      </c>
      <c r="P138" s="234">
        <v>0</v>
      </c>
      <c r="Q138" s="234">
        <f>ROUND(E138*P138,2)</f>
        <v>0</v>
      </c>
      <c r="R138" s="236" t="s">
        <v>174</v>
      </c>
      <c r="S138" s="236" t="s">
        <v>115</v>
      </c>
      <c r="T138" s="237" t="s">
        <v>115</v>
      </c>
      <c r="U138" s="222">
        <v>1.6E-2</v>
      </c>
      <c r="V138" s="222">
        <f>ROUND(E138*U138,2)</f>
        <v>0.17</v>
      </c>
      <c r="W138" s="222"/>
      <c r="X138" s="222" t="s">
        <v>131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132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59" t="s">
        <v>360</v>
      </c>
      <c r="D139" s="258"/>
      <c r="E139" s="258"/>
      <c r="F139" s="258"/>
      <c r="G139" s="258"/>
      <c r="H139" s="222"/>
      <c r="I139" s="222"/>
      <c r="J139" s="222"/>
      <c r="K139" s="222"/>
      <c r="L139" s="222"/>
      <c r="M139" s="222"/>
      <c r="N139" s="221"/>
      <c r="O139" s="221"/>
      <c r="P139" s="221"/>
      <c r="Q139" s="221"/>
      <c r="R139" s="222"/>
      <c r="S139" s="222"/>
      <c r="T139" s="222"/>
      <c r="U139" s="222"/>
      <c r="V139" s="222"/>
      <c r="W139" s="222"/>
      <c r="X139" s="22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176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x14ac:dyDescent="0.2">
      <c r="A140" s="3"/>
      <c r="B140" s="4"/>
      <c r="C140" s="25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v>15</v>
      </c>
      <c r="AF140">
        <v>21</v>
      </c>
      <c r="AG140" t="s">
        <v>97</v>
      </c>
    </row>
    <row r="141" spans="1:60" x14ac:dyDescent="0.2">
      <c r="A141" s="215"/>
      <c r="B141" s="216" t="s">
        <v>29</v>
      </c>
      <c r="C141" s="254"/>
      <c r="D141" s="217"/>
      <c r="E141" s="218"/>
      <c r="F141" s="218"/>
      <c r="G141" s="230">
        <f>G8+G52+G87+G120+G123</f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f>SUMIF(L7:L139,AE140,G7:G139)</f>
        <v>0</v>
      </c>
      <c r="AF141">
        <f>SUMIF(L7:L139,AF140,G7:G139)</f>
        <v>0</v>
      </c>
      <c r="AG141" t="s">
        <v>167</v>
      </c>
    </row>
    <row r="142" spans="1:60" x14ac:dyDescent="0.2">
      <c r="C142" s="255"/>
      <c r="D142" s="10"/>
      <c r="AG142" t="s">
        <v>169</v>
      </c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BmoGhjX3n3JybT7BL7k6n/411UaM9x5L2IMFO6565djpYjde/kviud58YaSfFLQ9of7hmn0tYQL1t9yoaBspg==" saltValue="BoD4vpVW8EYn1rFXTRLmEg==" spinCount="100000" sheet="1"/>
  <mergeCells count="31">
    <mergeCell ref="C139:G139"/>
    <mergeCell ref="C108:G108"/>
    <mergeCell ref="C122:G122"/>
    <mergeCell ref="C125:G125"/>
    <mergeCell ref="C133:G133"/>
    <mergeCell ref="C135:G135"/>
    <mergeCell ref="C137:G137"/>
    <mergeCell ref="C69:G69"/>
    <mergeCell ref="C72:G72"/>
    <mergeCell ref="C78:G78"/>
    <mergeCell ref="C83:G83"/>
    <mergeCell ref="C91:G91"/>
    <mergeCell ref="C94:G94"/>
    <mergeCell ref="C45:G45"/>
    <mergeCell ref="C47:G47"/>
    <mergeCell ref="C49:G49"/>
    <mergeCell ref="C51:G51"/>
    <mergeCell ref="C61:G61"/>
    <mergeCell ref="C66:G66"/>
    <mergeCell ref="C20:G20"/>
    <mergeCell ref="C25:G25"/>
    <mergeCell ref="C28:G28"/>
    <mergeCell ref="C38:G38"/>
    <mergeCell ref="C41:G41"/>
    <mergeCell ref="C43:G43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1 1 Naklady</vt:lpstr>
      <vt:lpstr>2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Naklady'!Názvy_tisku</vt:lpstr>
      <vt:lpstr>'2 1 Pol'!Názvy_tisku</vt:lpstr>
      <vt:lpstr>oadresa</vt:lpstr>
      <vt:lpstr>Stavba!Objednatel</vt:lpstr>
      <vt:lpstr>Stavba!Objekt</vt:lpstr>
      <vt:lpstr>'1 1 Naklady'!Oblast_tisku</vt:lpstr>
      <vt:lpstr>'2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Kuchař</dc:creator>
  <cp:lastModifiedBy>Karel Kuchař</cp:lastModifiedBy>
  <cp:lastPrinted>2019-03-19T12:27:02Z</cp:lastPrinted>
  <dcterms:created xsi:type="dcterms:W3CDTF">2009-04-08T07:15:50Z</dcterms:created>
  <dcterms:modified xsi:type="dcterms:W3CDTF">2022-05-24T13:48:03Z</dcterms:modified>
</cp:coreProperties>
</file>