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ed692ed2932386/Plocha/NELL PROJEKT/2020/Otrokovice/"/>
    </mc:Choice>
  </mc:AlternateContent>
  <xr:revisionPtr revIDLastSave="0" documentId="8_{46C81ABC-B35C-4AB1-8112-BA4CA0C74A9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Naklady" sheetId="12" r:id="rId4"/>
    <sheet name="2 2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Naklady'!$1:$7</definedName>
    <definedName name="_xlnm.Print_Titles" localSheetId="4">'2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Naklady'!$A$1:$X$44</definedName>
    <definedName name="_xlnm.Print_Area" localSheetId="4">'2 2 Pol'!$A$1:$X$150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G41" i="1"/>
  <c r="F41" i="1"/>
  <c r="G40" i="1"/>
  <c r="F40" i="1"/>
  <c r="BA129" i="13"/>
  <c r="BA126" i="13"/>
  <c r="BA109" i="13"/>
  <c r="BA107" i="13"/>
  <c r="BA105" i="13"/>
  <c r="BA87" i="13"/>
  <c r="BA74" i="13"/>
  <c r="BA65" i="13"/>
  <c r="BA53" i="13"/>
  <c r="BA41" i="13"/>
  <c r="BA36" i="13"/>
  <c r="BA25" i="13"/>
  <c r="BA22" i="13"/>
  <c r="G9" i="13"/>
  <c r="I9" i="13"/>
  <c r="K9" i="13"/>
  <c r="K8" i="13" s="1"/>
  <c r="M9" i="13"/>
  <c r="O9" i="13"/>
  <c r="O8" i="13" s="1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6" i="13"/>
  <c r="M16" i="13" s="1"/>
  <c r="I16" i="13"/>
  <c r="K16" i="13"/>
  <c r="O16" i="13"/>
  <c r="Q16" i="13"/>
  <c r="V16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8" i="13"/>
  <c r="M28" i="13" s="1"/>
  <c r="I28" i="13"/>
  <c r="I8" i="13" s="1"/>
  <c r="K28" i="13"/>
  <c r="O28" i="13"/>
  <c r="Q28" i="13"/>
  <c r="V28" i="13"/>
  <c r="G30" i="13"/>
  <c r="I30" i="13"/>
  <c r="K30" i="13"/>
  <c r="M30" i="13"/>
  <c r="O30" i="13"/>
  <c r="Q30" i="13"/>
  <c r="V30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8" i="13"/>
  <c r="I38" i="13"/>
  <c r="K38" i="13"/>
  <c r="M38" i="13"/>
  <c r="O38" i="13"/>
  <c r="Q38" i="13"/>
  <c r="V38" i="13"/>
  <c r="G40" i="13"/>
  <c r="M40" i="13" s="1"/>
  <c r="I40" i="13"/>
  <c r="K40" i="13"/>
  <c r="O40" i="13"/>
  <c r="Q40" i="13"/>
  <c r="V40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8" i="13"/>
  <c r="I48" i="13"/>
  <c r="K48" i="13"/>
  <c r="M48" i="13"/>
  <c r="O48" i="13"/>
  <c r="Q48" i="13"/>
  <c r="V48" i="13"/>
  <c r="G50" i="13"/>
  <c r="M50" i="13" s="1"/>
  <c r="I50" i="13"/>
  <c r="K50" i="13"/>
  <c r="O50" i="13"/>
  <c r="Q50" i="13"/>
  <c r="V50" i="13"/>
  <c r="G52" i="13"/>
  <c r="I52" i="13"/>
  <c r="K52" i="13"/>
  <c r="M52" i="13"/>
  <c r="O52" i="13"/>
  <c r="Q52" i="13"/>
  <c r="V52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8" i="13"/>
  <c r="I58" i="13"/>
  <c r="O58" i="13"/>
  <c r="G59" i="13"/>
  <c r="I59" i="13"/>
  <c r="K59" i="13"/>
  <c r="K58" i="13" s="1"/>
  <c r="M59" i="13"/>
  <c r="M58" i="13" s="1"/>
  <c r="O59" i="13"/>
  <c r="Q59" i="13"/>
  <c r="Q58" i="13" s="1"/>
  <c r="V59" i="13"/>
  <c r="V58" i="13" s="1"/>
  <c r="G62" i="13"/>
  <c r="I62" i="13"/>
  <c r="I61" i="13" s="1"/>
  <c r="K62" i="13"/>
  <c r="M62" i="13"/>
  <c r="O62" i="13"/>
  <c r="O61" i="13" s="1"/>
  <c r="Q62" i="13"/>
  <c r="Q61" i="13" s="1"/>
  <c r="V62" i="13"/>
  <c r="G63" i="13"/>
  <c r="M63" i="13" s="1"/>
  <c r="I63" i="13"/>
  <c r="K63" i="13"/>
  <c r="K61" i="13" s="1"/>
  <c r="O63" i="13"/>
  <c r="Q63" i="13"/>
  <c r="V63" i="13"/>
  <c r="V61" i="13" s="1"/>
  <c r="G64" i="13"/>
  <c r="I64" i="13"/>
  <c r="K64" i="13"/>
  <c r="M64" i="13"/>
  <c r="O64" i="13"/>
  <c r="Q64" i="13"/>
  <c r="V64" i="13"/>
  <c r="G68" i="13"/>
  <c r="M68" i="13" s="1"/>
  <c r="I68" i="13"/>
  <c r="K68" i="13"/>
  <c r="O68" i="13"/>
  <c r="Q68" i="13"/>
  <c r="V68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7" i="13"/>
  <c r="I77" i="13"/>
  <c r="K77" i="13"/>
  <c r="M77" i="13"/>
  <c r="O77" i="13"/>
  <c r="Q77" i="13"/>
  <c r="V77" i="13"/>
  <c r="G79" i="13"/>
  <c r="I79" i="13"/>
  <c r="K79" i="13"/>
  <c r="M79" i="13"/>
  <c r="O79" i="13"/>
  <c r="Q79" i="13"/>
  <c r="V79" i="13"/>
  <c r="G81" i="13"/>
  <c r="M81" i="13" s="1"/>
  <c r="I81" i="13"/>
  <c r="K81" i="13"/>
  <c r="O81" i="13"/>
  <c r="Q81" i="13"/>
  <c r="V81" i="13"/>
  <c r="G84" i="13"/>
  <c r="I84" i="13"/>
  <c r="K84" i="13"/>
  <c r="M84" i="13"/>
  <c r="O84" i="13"/>
  <c r="Q84" i="13"/>
  <c r="V84" i="13"/>
  <c r="G86" i="13"/>
  <c r="M86" i="13" s="1"/>
  <c r="I86" i="13"/>
  <c r="K86" i="13"/>
  <c r="O86" i="13"/>
  <c r="Q86" i="13"/>
  <c r="V86" i="13"/>
  <c r="G89" i="13"/>
  <c r="M89" i="13" s="1"/>
  <c r="I89" i="13"/>
  <c r="K89" i="13"/>
  <c r="O89" i="13"/>
  <c r="Q89" i="13"/>
  <c r="V89" i="13"/>
  <c r="G91" i="13"/>
  <c r="M91" i="13" s="1"/>
  <c r="I91" i="13"/>
  <c r="K91" i="13"/>
  <c r="O91" i="13"/>
  <c r="Q91" i="13"/>
  <c r="V91" i="13"/>
  <c r="G92" i="13"/>
  <c r="I92" i="13"/>
  <c r="K92" i="13"/>
  <c r="M92" i="13"/>
  <c r="O92" i="13"/>
  <c r="Q92" i="13"/>
  <c r="V92" i="13"/>
  <c r="G93" i="13"/>
  <c r="I93" i="13"/>
  <c r="K93" i="13"/>
  <c r="M93" i="13"/>
  <c r="O93" i="13"/>
  <c r="Q93" i="13"/>
  <c r="V93" i="13"/>
  <c r="G95" i="13"/>
  <c r="I95" i="13"/>
  <c r="K95" i="13"/>
  <c r="M95" i="13"/>
  <c r="O95" i="13"/>
  <c r="Q95" i="13"/>
  <c r="V95" i="13"/>
  <c r="G97" i="13"/>
  <c r="M97" i="13" s="1"/>
  <c r="I97" i="13"/>
  <c r="K97" i="13"/>
  <c r="O97" i="13"/>
  <c r="Q97" i="13"/>
  <c r="V97" i="13"/>
  <c r="G98" i="13"/>
  <c r="I98" i="13"/>
  <c r="K98" i="13"/>
  <c r="M98" i="13"/>
  <c r="O98" i="13"/>
  <c r="Q98" i="13"/>
  <c r="V98" i="13"/>
  <c r="G101" i="13"/>
  <c r="M101" i="13" s="1"/>
  <c r="I101" i="13"/>
  <c r="K101" i="13"/>
  <c r="O101" i="13"/>
  <c r="Q101" i="13"/>
  <c r="V101" i="13"/>
  <c r="G103" i="13"/>
  <c r="Q103" i="13"/>
  <c r="G104" i="13"/>
  <c r="M104" i="13" s="1"/>
  <c r="M103" i="13" s="1"/>
  <c r="I104" i="13"/>
  <c r="I103" i="13" s="1"/>
  <c r="K104" i="13"/>
  <c r="K103" i="13" s="1"/>
  <c r="O104" i="13"/>
  <c r="O103" i="13" s="1"/>
  <c r="Q104" i="13"/>
  <c r="V104" i="13"/>
  <c r="V103" i="13" s="1"/>
  <c r="G106" i="13"/>
  <c r="I106" i="13"/>
  <c r="K106" i="13"/>
  <c r="M106" i="13"/>
  <c r="O106" i="13"/>
  <c r="Q106" i="13"/>
  <c r="V106" i="13"/>
  <c r="G108" i="13"/>
  <c r="I108" i="13"/>
  <c r="K108" i="13"/>
  <c r="M108" i="13"/>
  <c r="O108" i="13"/>
  <c r="Q108" i="13"/>
  <c r="V108" i="13"/>
  <c r="I110" i="13"/>
  <c r="O110" i="13"/>
  <c r="G111" i="13"/>
  <c r="M111" i="13" s="1"/>
  <c r="M110" i="13" s="1"/>
  <c r="I111" i="13"/>
  <c r="K111" i="13"/>
  <c r="K110" i="13" s="1"/>
  <c r="O111" i="13"/>
  <c r="Q111" i="13"/>
  <c r="Q110" i="13" s="1"/>
  <c r="V111" i="13"/>
  <c r="V110" i="13" s="1"/>
  <c r="G113" i="13"/>
  <c r="I113" i="13"/>
  <c r="K113" i="13"/>
  <c r="M113" i="13"/>
  <c r="O113" i="13"/>
  <c r="Q113" i="13"/>
  <c r="V113" i="13"/>
  <c r="G116" i="13"/>
  <c r="I116" i="13"/>
  <c r="K116" i="13"/>
  <c r="M116" i="13"/>
  <c r="O116" i="13"/>
  <c r="Q116" i="13"/>
  <c r="V116" i="13"/>
  <c r="G118" i="13"/>
  <c r="M118" i="13" s="1"/>
  <c r="I118" i="13"/>
  <c r="K118" i="13"/>
  <c r="O118" i="13"/>
  <c r="Q118" i="13"/>
  <c r="V118" i="13"/>
  <c r="G121" i="13"/>
  <c r="I121" i="13"/>
  <c r="O121" i="13"/>
  <c r="Q121" i="13"/>
  <c r="V121" i="13"/>
  <c r="G122" i="13"/>
  <c r="I122" i="13"/>
  <c r="K122" i="13"/>
  <c r="K121" i="13" s="1"/>
  <c r="M122" i="13"/>
  <c r="M121" i="13" s="1"/>
  <c r="O122" i="13"/>
  <c r="Q122" i="13"/>
  <c r="V122" i="13"/>
  <c r="G124" i="13"/>
  <c r="G125" i="13"/>
  <c r="I125" i="13"/>
  <c r="I124" i="13" s="1"/>
  <c r="K125" i="13"/>
  <c r="M125" i="13"/>
  <c r="O125" i="13"/>
  <c r="O124" i="13" s="1"/>
  <c r="Q125" i="13"/>
  <c r="Q124" i="13" s="1"/>
  <c r="V125" i="13"/>
  <c r="G128" i="13"/>
  <c r="M128" i="13" s="1"/>
  <c r="M124" i="13" s="1"/>
  <c r="I128" i="13"/>
  <c r="K128" i="13"/>
  <c r="K124" i="13" s="1"/>
  <c r="O128" i="13"/>
  <c r="Q128" i="13"/>
  <c r="V128" i="13"/>
  <c r="V124" i="13" s="1"/>
  <c r="G131" i="13"/>
  <c r="I131" i="13"/>
  <c r="I130" i="13" s="1"/>
  <c r="K131" i="13"/>
  <c r="M131" i="13"/>
  <c r="O131" i="13"/>
  <c r="O130" i="13" s="1"/>
  <c r="Q131" i="13"/>
  <c r="V131" i="13"/>
  <c r="G134" i="13"/>
  <c r="G130" i="13" s="1"/>
  <c r="I134" i="13"/>
  <c r="K134" i="13"/>
  <c r="K130" i="13" s="1"/>
  <c r="O134" i="13"/>
  <c r="Q134" i="13"/>
  <c r="Q130" i="13" s="1"/>
  <c r="V134" i="13"/>
  <c r="G135" i="13"/>
  <c r="M135" i="13" s="1"/>
  <c r="I135" i="13"/>
  <c r="K135" i="13"/>
  <c r="O135" i="13"/>
  <c r="Q135" i="13"/>
  <c r="V135" i="13"/>
  <c r="G137" i="13"/>
  <c r="I137" i="13"/>
  <c r="K137" i="13"/>
  <c r="M137" i="13"/>
  <c r="O137" i="13"/>
  <c r="Q137" i="13"/>
  <c r="V137" i="13"/>
  <c r="G139" i="13"/>
  <c r="I139" i="13"/>
  <c r="K139" i="13"/>
  <c r="M139" i="13"/>
  <c r="O139" i="13"/>
  <c r="Q139" i="13"/>
  <c r="V139" i="13"/>
  <c r="G140" i="13"/>
  <c r="I140" i="13"/>
  <c r="K140" i="13"/>
  <c r="M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I144" i="13"/>
  <c r="K144" i="13"/>
  <c r="M144" i="13"/>
  <c r="O144" i="13"/>
  <c r="Q144" i="13"/>
  <c r="V144" i="13"/>
  <c r="V130" i="13" s="1"/>
  <c r="G146" i="13"/>
  <c r="I146" i="13"/>
  <c r="K146" i="13"/>
  <c r="M146" i="13"/>
  <c r="O146" i="13"/>
  <c r="Q146" i="13"/>
  <c r="V146" i="13"/>
  <c r="AE149" i="13"/>
  <c r="F44" i="1" s="1"/>
  <c r="G43" i="12"/>
  <c r="BA41" i="12"/>
  <c r="BA38" i="12"/>
  <c r="BA36" i="12"/>
  <c r="BA35" i="12"/>
  <c r="BA33" i="12"/>
  <c r="BA31" i="12"/>
  <c r="BA21" i="12"/>
  <c r="BA19" i="12"/>
  <c r="BA18" i="12"/>
  <c r="BA15" i="12"/>
  <c r="BA13" i="12"/>
  <c r="BA11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AE43" i="12"/>
  <c r="AF43" i="12"/>
  <c r="I20" i="1"/>
  <c r="I19" i="1"/>
  <c r="I18" i="1"/>
  <c r="I17" i="1"/>
  <c r="H42" i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F43" i="1" l="1"/>
  <c r="F39" i="1"/>
  <c r="M61" i="13"/>
  <c r="M8" i="13"/>
  <c r="AF149" i="13"/>
  <c r="G8" i="13"/>
  <c r="G61" i="13"/>
  <c r="G110" i="13"/>
  <c r="M134" i="13"/>
  <c r="M130" i="13" s="1"/>
  <c r="M8" i="12"/>
  <c r="G149" i="13" l="1"/>
  <c r="I57" i="1"/>
  <c r="G44" i="1"/>
  <c r="H44" i="1" s="1"/>
  <c r="I44" i="1" s="1"/>
  <c r="G39" i="1"/>
  <c r="G43" i="1"/>
  <c r="H39" i="1"/>
  <c r="H45" i="1" s="1"/>
  <c r="F45" i="1"/>
  <c r="H43" i="1"/>
  <c r="I43" i="1" s="1"/>
  <c r="G23" i="1" l="1"/>
  <c r="A23" i="1" s="1"/>
  <c r="A24" i="1" s="1"/>
  <c r="G24" i="1" s="1"/>
  <c r="G45" i="1"/>
  <c r="G25" i="1" s="1"/>
  <c r="A25" i="1" s="1"/>
  <c r="A26" i="1" s="1"/>
  <c r="G26" i="1" s="1"/>
  <c r="I39" i="1"/>
  <c r="I45" i="1" s="1"/>
  <c r="I16" i="1"/>
  <c r="I21" i="1" s="1"/>
  <c r="I66" i="1"/>
  <c r="G28" i="1" l="1"/>
  <c r="J65" i="1"/>
  <c r="J60" i="1"/>
  <c r="J61" i="1"/>
  <c r="J58" i="1"/>
  <c r="J57" i="1"/>
  <c r="J64" i="1"/>
  <c r="J59" i="1"/>
  <c r="J63" i="1"/>
  <c r="J62" i="1"/>
  <c r="J43" i="1"/>
  <c r="J40" i="1"/>
  <c r="J41" i="1"/>
  <c r="J44" i="1"/>
  <c r="J39" i="1"/>
  <c r="J45" i="1" s="1"/>
  <c r="A27" i="1"/>
  <c r="A29" i="1" s="1"/>
  <c r="G29" i="1" s="1"/>
  <c r="G27" i="1" s="1"/>
  <c r="J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Kuchař</author>
  </authors>
  <commentList>
    <comment ref="S6" authorId="0" shapeId="0" xr:uid="{F4F52C22-F4D2-485F-B4CD-2C27ABA26B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5ABB761-E989-40C3-9F72-B6CAA9A4A94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Kuchař</author>
  </authors>
  <commentList>
    <comment ref="S6" authorId="0" shapeId="0" xr:uid="{C4756B14-F271-4391-A8D5-340F1BCD65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FB19066-66C2-4A16-9EBA-B056C42AE5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<sst xmlns="http://schemas.openxmlformats.org/spreadsheetml/2006/main" count="1005" uniqueCount="381">
  <si>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</si>
  <si>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</si>
  <si>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</si>
  <si>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</si>
  <si>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</si>
  <si>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</si>
  <si>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</si>
  <si>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</si>
  <si>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</si>
  <si>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</si>
  <si>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</si>
  <si>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</si>
  <si>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</si>
  <si>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</si>
  <si>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</si>
  <si>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</si>
  <si>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</si>
  <si>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</si>
  <si>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</si>
  <si>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</si>
  <si>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</si>
  <si>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</si>
  <si>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</si>
  <si>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</si>
  <si>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</si>
  <si>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</si>
  <si>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</si>
  <si>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</si>
  <si>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</si>
  <si>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</si>
  <si>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</si>
  <si>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</si>
  <si>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</si>
  <si>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</si>
  <si>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</si>
  <si>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</si>
  <si>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</si>
  <si>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</si>
  <si>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</si>
  <si>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</si>
  <si>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</si>
  <si>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</si>
  <si>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</si>
  <si>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Karel Kuchař</t>
  </si>
  <si>
    <t>87_2_1</t>
  </si>
  <si>
    <t>Oprava chodníku v ul. Bartošova v Kvítkovicích, Otrokovice, úsek 2</t>
  </si>
  <si>
    <t>NELL PROJEKT s.r.o.</t>
  </si>
  <si>
    <t>Zarámí 428</t>
  </si>
  <si>
    <t>Zlín</t>
  </si>
  <si>
    <t>76001</t>
  </si>
  <si>
    <t>29209081</t>
  </si>
  <si>
    <t>CZ29209081</t>
  </si>
  <si>
    <t>Stavba</t>
  </si>
  <si>
    <t>Ostatní a vedlejší náklady</t>
  </si>
  <si>
    <t>1</t>
  </si>
  <si>
    <t>Vedlejší rozpočtové náklady</t>
  </si>
  <si>
    <t>Stavební objekt</t>
  </si>
  <si>
    <t>2</t>
  </si>
  <si>
    <t>Úsek 1</t>
  </si>
  <si>
    <t>Celkem za stavbu</t>
  </si>
  <si>
    <t>CZK</t>
  </si>
  <si>
    <t>#POPS</t>
  </si>
  <si>
    <t>Popis stavby: 87_2_1 - Oprava chodníku v ul. Bartošova v Kvítkovicích, Otrokovice, úsek 2</t>
  </si>
  <si>
    <t>#POPO</t>
  </si>
  <si>
    <t>Popis objektu: 1 - Vedlejší rozpočtové náklady</t>
  </si>
  <si>
    <t>#POPR</t>
  </si>
  <si>
    <t>Popis rozpočtu: 1 - Vedlejší rozpočtové náklady</t>
  </si>
  <si>
    <t>Popis objektu: 2 - Oprava chodníku v ul. Bartošova v Kvítkovicích, Otrokovice, úsek 2</t>
  </si>
  <si>
    <t>Popis rozpočtu: 2 - Úsek 1</t>
  </si>
  <si>
    <t>Rekapitulace dílů</t>
  </si>
  <si>
    <t>Typ dílu</t>
  </si>
  <si>
    <t>Zemní práce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</si>
  <si>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</si>
  <si>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</si>
  <si>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</si>
  <si>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</si>
  <si>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</si>
  <si>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</si>
  <si>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</si>
  <si>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</si>
  <si>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</si>
  <si>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</si>
  <si>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</si>
  <si>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</si>
  <si>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</si>
  <si>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</si>
  <si>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</si>
  <si>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</si>
  <si>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</si>
  <si>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</si>
  <si>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</si>
  <si>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</si>
  <si>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</si>
  <si>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</si>
  <si>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</si>
  <si>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</si>
  <si>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</si>
  <si>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</si>
  <si>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</si>
  <si>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</si>
  <si>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</si>
  <si>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</si>
  <si>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</si>
  <si>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</si>
  <si>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</si>
  <si>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</si>
  <si>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</si>
  <si>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</si>
  <si>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</si>
  <si>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</si>
  <si>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</si>
  <si>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</si>
  <si>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</si>
  <si>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</si>
  <si>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</si>
  <si>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</si>
  <si>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</si>
  <si>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</si>
  <si>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</si>
  <si>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</si>
  <si>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RTS 22/ I</t>
  </si>
  <si>
    <t>Indiv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</si>
  <si>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</si>
  <si>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</si>
  <si>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</si>
  <si>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</si>
  <si>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</si>
  <si>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</si>
  <si>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</si>
  <si>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005241020R</t>
  </si>
  <si>
    <t xml:space="preserve">Geodetické zaměření skutečného provedení  </t>
  </si>
  <si>
    <t>- náklady na provedení skutečného zaměření stavby v rozsahu nezbytném pro zápis změny do katastru nemovitostí.</t>
  </si>
  <si>
    <t>R4</t>
  </si>
  <si>
    <t>Úklid staveniště před protokolárním předáním a převzetím díla</t>
  </si>
  <si>
    <t>soubor</t>
  </si>
  <si>
    <t>Vlastní</t>
  </si>
  <si>
    <t>Práce</t>
  </si>
  <si>
    <t>POL1_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</si>
  <si>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</si>
  <si>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</si>
  <si>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</si>
  <si>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- 3x vyhotovení - dokumentace v listinné a 2x na CD vdigitální podobě v souladu se stavebním zákonem a provádějícími předpisy, zakreslení změn PD, vč. revizí, prohlášení o shodě apod.</t>
  </si>
  <si>
    <t>00523  R</t>
  </si>
  <si>
    <t>Zkoušky a revize</t>
  </si>
  <si>
    <t>Náklady zhotovitele, související s prováděním zkoušek a revizí předepsaných technickými normami, TP nebo objednatelem a které jsou pro provedení díla nezbytné.</t>
  </si>
  <si>
    <t>Např.:</t>
  </si>
  <si>
    <t>ČSN 72 1006 - Kontrola zhutnění zemin a sypanin</t>
  </si>
  <si>
    <t>ČSN 73 6175 - Měření a hodnocení nerovnosti povrchů vozovek</t>
  </si>
  <si>
    <t>ČSN 73 6192 - Rázové zatěžovací zkoušky vozovek a podloží</t>
  </si>
  <si>
    <t>ČSN EN 1610 - Provádění stok a kanalizačních přípojek a jejich zkoušení</t>
  </si>
  <si>
    <t>TKP 18 Beton pro konstrukce</t>
  </si>
  <si>
    <t>ČSN  EN 206  Beton</t>
  </si>
  <si>
    <t>atd.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</si>
  <si>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</si>
  <si>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</si>
  <si>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</si>
  <si>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</si>
  <si>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</si>
  <si>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</si>
  <si>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R</t>
  </si>
  <si>
    <t>Fotodokumentace stavby</t>
  </si>
  <si>
    <t>Fotodokumentace stavby před zahájením stavby, v průběhu výstavby a po stavbě. Zařazení fotek do fotoalba v časové posloupnosti a popisem činnosti a číslem objektů v listinné a digitální podobě.</t>
  </si>
  <si>
    <t>Zhotovitel zaznamená průběh prací. Fotky budou dokládat postup prací po jednotlivých dnech a fakturovaných položkách, nasazení jednotlivých mechanizmů, prováděných zkouškách, bude předáno na CD s popisem po jednotlivých dnech.</t>
  </si>
  <si>
    <t>005121 R</t>
  </si>
  <si>
    <t>Zařízení staveniště</t>
  </si>
  <si>
    <t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t>
  </si>
  <si>
    <t>R1</t>
  </si>
  <si>
    <t>Kompletační a koordinační činnost</t>
  </si>
  <si>
    <t>R3</t>
  </si>
  <si>
    <t>Uvedení všech povrchů dotčených stavbou do původního stavu</t>
  </si>
  <si>
    <t>Uvedení všech povrchů dotčených stavbou do původního stavu (komunikace, chodníky zeleň, příkopy, propustky), včetně opravy, údržby a průběžného čištění, kropení komunikací užívaných v průběhu stavby</t>
  </si>
  <si>
    <t>SUM</t>
  </si>
  <si>
    <t>Geodetické zaměření rohů stavby, stabilizace bodů a sestavení laviček.</t>
  </si>
  <si>
    <t>END</t>
  </si>
  <si>
    <t>Položkový soupis prací a dodávek</t>
  </si>
  <si>
    <t>113109415R00</t>
  </si>
  <si>
    <t>Odstranění podkladů nebo krytů z betonu prostého, v ploše jednotlivě nad 50 m2, tloušťka vrstvy 150 mm</t>
  </si>
  <si>
    <t>m2</t>
  </si>
  <si>
    <t>822-1</t>
  </si>
  <si>
    <t>25+100+15+32</t>
  </si>
  <si>
    <t>VV</t>
  </si>
  <si>
    <t>113107620R00</t>
  </si>
  <si>
    <t>Odstranění podkladů nebo krytů z kameniva hrubého drceného, v ploše jednotlivě nad 50 m2, tloušťka vrstvy 200 mm</t>
  </si>
  <si>
    <t>172</t>
  </si>
  <si>
    <t>113106121R00</t>
  </si>
  <si>
    <t>Rozebrání komunikací pro pěší s jakýmkoliv ložem a výplní spár_x000D_
 z betonových nebo kameninových dlaždic nebo tvarovek</t>
  </si>
  <si>
    <t>s přemístěním hmot na skládku na vzdálenost do 3 m nebo s naložením na dopravní prostředek</t>
  </si>
  <si>
    <t>SPI</t>
  </si>
  <si>
    <t>242+40+20+15+10-70</t>
  </si>
  <si>
    <t>113106221R00</t>
  </si>
  <si>
    <t>Rozebrání vozovek a ploch s jakoukoliv výplní spár _x000D_
 v ploše jednotlivě do 200 m2, z drobných kostek nebo odseků, kladených do lože z kameniva těženého, škváry nebo strusky</t>
  </si>
  <si>
    <t>32+70+10</t>
  </si>
  <si>
    <t>113107625R00</t>
  </si>
  <si>
    <t>Odstranění podkladů nebo krytů z kameniva hrubého drceného, v ploše jednotlivě nad 50 m2, tloušťka vrstvy 250 mm</t>
  </si>
  <si>
    <t>244+70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</si>
  <si>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</si>
  <si>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</si>
  <si>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</si>
  <si>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</si>
  <si>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378</t>
  </si>
  <si>
    <t>122202202R00</t>
  </si>
  <si>
    <t>Odkopávky a prokopávky pro silnice v hornině 3 přes 100 do 1 000 m3</t>
  </si>
  <si>
    <t>m3</t>
  </si>
  <si>
    <t>800-1</t>
  </si>
  <si>
    <t>s přemístěním výkopku v příčných profilech na vzdálenost do 15 m nebo s naložením na dopravní prostředek.</t>
  </si>
  <si>
    <t>chodníky : 328,8*0,1</t>
  </si>
  <si>
    <t>vjezdy : 176,4*0,2</t>
  </si>
  <si>
    <t>167101102R00</t>
  </si>
  <si>
    <t>Nakládání, skládání, překládání neulehlého výkopku nakládání výkopku_x000D_
 přes 100 m3, z horniny 1 až 4</t>
  </si>
  <si>
    <t>68,16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</si>
  <si>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</si>
  <si>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</si>
  <si>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</si>
  <si>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</si>
  <si>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</si>
  <si>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</si>
  <si>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113151319R00</t>
  </si>
  <si>
    <t>Odstranění podkladu, krytu frézováním povrch živičný, plochy přes 500 m2 na jednom objektu nebo při provádění pruhu šířky přes  750 mm s překážkami v trase, tloušťky 100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</si>
  <si>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</si>
  <si>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Plocha ze situace : 5+100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</si>
  <si>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</si>
  <si>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</si>
  <si>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</si>
  <si>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</si>
  <si>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</si>
  <si>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</si>
  <si>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</si>
  <si>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10364200R</t>
  </si>
  <si>
    <t>ornice pro pozemkové úpravy</t>
  </si>
  <si>
    <t>SPCM</t>
  </si>
  <si>
    <t>Specifikace</t>
  </si>
  <si>
    <t>POL3_</t>
  </si>
  <si>
    <t>350*0,1</t>
  </si>
  <si>
    <t>180401211R00</t>
  </si>
  <si>
    <t>Založení trávníku luční trávník, výsevem, v rovině nebo na svahu do 1:5</t>
  </si>
  <si>
    <t>na půdě předem připravené s pokosením, naložením, odvozem odpadu do 20 km a se složením,</t>
  </si>
  <si>
    <t>183403153R00</t>
  </si>
  <si>
    <t>Obdělávání půdy hrabáním, v rovině nebo na svahu 1:5</t>
  </si>
  <si>
    <t>183403114R00</t>
  </si>
  <si>
    <t>Obdělávání půdy kultivátorováním, v rovině nebo na svahu 1:5</t>
  </si>
  <si>
    <t>00572473R</t>
  </si>
  <si>
    <t>směs travní luční,sušší a vlhčí podm.</t>
  </si>
  <si>
    <t>kg</t>
  </si>
  <si>
    <t>350*0,025</t>
  </si>
  <si>
    <t>715,2</t>
  </si>
  <si>
    <t>Úprava pláně v zářezech v hor. 1-4, se zhutněním</t>
  </si>
  <si>
    <t>RTS 19/ I</t>
  </si>
  <si>
    <t>328,8+176,4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</si>
  <si>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</si>
  <si>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</si>
  <si>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</si>
  <si>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162301501R00</t>
  </si>
  <si>
    <t>Vodorovné přemístění křovin nma vzdálenost do 5 000 m</t>
  </si>
  <si>
    <t>o průměru kmene do 10 cm na vzdálenost, složení z dopravního porstředku.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</si>
  <si>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</si>
  <si>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</si>
  <si>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</si>
  <si>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451315111R00</t>
  </si>
  <si>
    <t>Podklad. nebo vyrovnáv. vrstva z betonu prostého beton C 25/30, tloušťka do 100 mm</t>
  </si>
  <si>
    <t>821-1</t>
  </si>
  <si>
    <t>napojení vjezdů : 25</t>
  </si>
  <si>
    <t>596291113R00</t>
  </si>
  <si>
    <t>Řezání zámkové dlažby tloušťky 80 mm</t>
  </si>
  <si>
    <t>596291111R00</t>
  </si>
  <si>
    <t>Řezání zámkové dlažby tloušťky 60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</si>
  <si>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</si>
  <si>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</si>
  <si>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</si>
  <si>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Z výkresu Situace : 274</t>
  </si>
  <si>
    <t>předláždění : 20</t>
  </si>
  <si>
    <t>59245110R</t>
  </si>
  <si>
    <t>dlažba betonová dvouvrstvá, skladebná; obdélník; šedá; l = 200 mm; š = 100 mm; tl. 60,0 mm</t>
  </si>
  <si>
    <t>274*1,03-1</t>
  </si>
  <si>
    <t>592451151R</t>
  </si>
  <si>
    <t>dlažba betonová dvouvrstvá, skladebná; obdélník; dlaždice pro nevidomé; červená; l = 200 mm; š = 100 mm; tl. 60,0 mm</t>
  </si>
  <si>
    <t>564851113R00</t>
  </si>
  <si>
    <t>Podklad ze štěrkodrti s rozprostřením a zhutněním frakce 0-63 mm, tloušťka po zhutnění 170 mm</t>
  </si>
  <si>
    <t>274*1,2</t>
  </si>
  <si>
    <t>596215040R00</t>
  </si>
  <si>
    <t>Kladení zámkové dlažby do drtě tloušťka dlažby 80 mm, tloušťka lože 40 mm</t>
  </si>
  <si>
    <t>Plocha ze Situace : 147</t>
  </si>
  <si>
    <t>předláždění : 10</t>
  </si>
  <si>
    <t>59245030R1</t>
  </si>
  <si>
    <t>Dlažba zámková 20x10x8 cm přírodní</t>
  </si>
  <si>
    <t>147*1,03-21</t>
  </si>
  <si>
    <t>59245030R2</t>
  </si>
  <si>
    <t>Dlažba zámková 20x10x8 cm červená, slepecká</t>
  </si>
  <si>
    <t>21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</si>
  <si>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</si>
  <si>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</si>
  <si>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</si>
  <si>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Plocha ze Situace : 147*1,1</t>
  </si>
  <si>
    <t>564861111R00</t>
  </si>
  <si>
    <t>Podklad ze štěrkodrti s rozprostřením a zhutněním frakce 0-63 mm, tloušťka po zhutnění 200 mm</t>
  </si>
  <si>
    <t>R-položka</t>
  </si>
  <si>
    <t>POL12_1</t>
  </si>
  <si>
    <t>Plocha ze Situace : 147*1,2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</si>
  <si>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</si>
  <si>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</si>
  <si>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</si>
  <si>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předláždění napojení vjezdů : 10</t>
  </si>
  <si>
    <t>59217476R</t>
  </si>
  <si>
    <t>obrubník silniční nájezdový; materiál beton; l = 1000,0 mm; š = 150,0 mm; h = 150,0 mm; barva šedá</t>
  </si>
  <si>
    <t>kus</t>
  </si>
  <si>
    <t>3</t>
  </si>
  <si>
    <t>59217480R</t>
  </si>
  <si>
    <t>obrubník silniční přechodový levý; materiál beton; l = 1000,0 mm; š = 150,0 mm; výškový rozsah h = 150 až 250 mm; barva šedá</t>
  </si>
  <si>
    <t>59217481R</t>
  </si>
  <si>
    <t>obrubník silniční přechodový pravý; materiál beton; l = 1000,0 mm; š = 150,0 mm; výškový rozsah h = 150 až 250 mm; barva šedá</t>
  </si>
  <si>
    <t>59217421R</t>
  </si>
  <si>
    <t>obrubník chodníkový materiál beton; l = 1000,0 mm; š = 100,0 mm; h = 250,0 mm; barva šedá</t>
  </si>
  <si>
    <t>384</t>
  </si>
  <si>
    <t>577141212R00</t>
  </si>
  <si>
    <t>Beton asfaltový s rozprostřením a zhutněním v pruhu šířky do 3 m, ACO 8 nebo ACO 11 nebo ACO 16, tloušťky 50 mm, plochy přes 1000 m2</t>
  </si>
  <si>
    <t>ACO 11, plocha ze situace : 5</t>
  </si>
  <si>
    <t>573231111R00</t>
  </si>
  <si>
    <t>Postřik živičný spojovací bez posypu kamenivem ze silniční emulze, v množství od 0,5 do 0,7 kg/m2</t>
  </si>
  <si>
    <t>565131111R00</t>
  </si>
  <si>
    <t>Podklad z kameniva obaleného asfaltem ACP 16+, v pruhu šířky do 3 m, třídy 1, tloušťka po zhutnění 50 mm</t>
  </si>
  <si>
    <t>s rozprostřením a zhutněním</t>
  </si>
  <si>
    <t>plocha ze situace : 5</t>
  </si>
  <si>
    <t>573111112R00</t>
  </si>
  <si>
    <t>Postřik živičný infiltrační s posypem kamenivem v množství 1 kg/m2</t>
  </si>
  <si>
    <t>z asfaltu silničního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</si>
  <si>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</si>
  <si>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</si>
  <si>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</si>
  <si>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899431111R00</t>
  </si>
  <si>
    <t>Výšková úprava uličního vstupu nebo vpustě do 20 cm zvýšením krytu šoupěte</t>
  </si>
  <si>
    <t>899231111R00</t>
  </si>
  <si>
    <t>Výšková úprava uličního vstupu nebo vpustě do 20 cm zvýšením mříže</t>
  </si>
  <si>
    <t>9178621111R0T00</t>
  </si>
  <si>
    <t>Osazení stojat. obrub.bet. s opěrou,lože z C 20/25</t>
  </si>
  <si>
    <t>919735112R00</t>
  </si>
  <si>
    <t>Řezání stávajících krytů nebo podkladů živičných, hloubky přes 50 do 100 mm</t>
  </si>
  <si>
    <t>včetně spotřeby vody</t>
  </si>
  <si>
    <t>7+7</t>
  </si>
  <si>
    <t>919721211R00</t>
  </si>
  <si>
    <t>Dilatační spáry vkládané vyplněné asfaltovou zálivkou</t>
  </si>
  <si>
    <t>v cementobetonovém krytu s odstraněním vložek, s vyčištěním a vyplněním spár</t>
  </si>
  <si>
    <t>919735124R00</t>
  </si>
  <si>
    <t>Řezání stávajících krytů nebo podkladů betonových, hloubky přes 150 do 200 mm</t>
  </si>
  <si>
    <t>napojení na stávající vjezdy a vchody : 25</t>
  </si>
  <si>
    <t>938908411R00</t>
  </si>
  <si>
    <t>Očištění povrchu saponátovým roztokem saponátovým roztokem</t>
  </si>
  <si>
    <t>povrchu živičného, betonového nebo dlážděného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</si>
  <si>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</si>
  <si>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</si>
  <si>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</si>
  <si>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257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</si>
  <si>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</si>
  <si>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</si>
  <si>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</si>
  <si>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979087212R00</t>
  </si>
  <si>
    <t>Nakládání na dopravní prostředky suti</t>
  </si>
  <si>
    <t>t</t>
  </si>
  <si>
    <t>pro vodorovnou dopravu</t>
  </si>
  <si>
    <t>24,15+430,89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</si>
  <si>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</si>
  <si>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</si>
  <si>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</si>
  <si>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</si>
  <si>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455,04*9</t>
  </si>
  <si>
    <t>979093111R00</t>
  </si>
  <si>
    <t>Uložení suti na skládku bez zhutnění</t>
  </si>
  <si>
    <t>800-6</t>
  </si>
  <si>
    <t>s hrubým urovnáním,</t>
  </si>
  <si>
    <t>979990112R00</t>
  </si>
  <si>
    <t>801-3</t>
  </si>
  <si>
    <t>979990103R00</t>
  </si>
  <si>
    <t>beton, kamenivo</t>
  </si>
  <si>
    <t>998222011R00</t>
  </si>
  <si>
    <t>Přesun hmot pozemních komunikací, kryt z kameniva jakékoliv délky objektu</t>
  </si>
  <si>
    <t>vodorovně do 200 m</t>
  </si>
  <si>
    <t>998223011R00</t>
  </si>
  <si>
    <t>Přesun hmot pozemních komunikací, kryt dlážděný jakékoliv délky objektu</t>
  </si>
  <si>
    <t>998225111R00</t>
  </si>
  <si>
    <t>Přesun hmot komunikací a letišť, kryt živičný jakékoliv délky objektu</t>
  </si>
  <si>
    <t>Poplatky za skládku horniny 1- 4, skupina 17 05 04 z Katalogu odpadů (Položku NENACEŇOVAT - bude řešeno v režii objednatele)</t>
  </si>
  <si>
    <t>Poplatek za skládku obalované kamenivo, asfalt, kusovost do 300 x 300 mm, skupina 17 03 02 z Katalogu odpadů (Položku NENACEŇOVAT - bude řešeno v režii objednatele)</t>
  </si>
  <si>
    <t>Poplatek za skládku beton do 30x30 cm, skupina 17 01 01 z Katalogu odpadů (Položku NENACEŇOVAT - bude řešeno v režii objednatele)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</si>
</sst>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20" fillId="0" borderId="43" xfId="0" applyNumberFormat="1" applyFont="1" applyBorder="1" applyAlignment="1">
      <alignment horizontal="left" vertical="top" wrapText="1"/>
    </xf>
    <xf numFmtId="0" fontId="20" fillId="0" borderId="42" xfId="0" applyFont="1" applyBorder="1" applyAlignment="1">
      <alignment vertical="top"/>
    </xf>
    <xf numFmtId="49" fontId="20" fillId="0" borderId="43" xfId="0" applyNumberFormat="1" applyFont="1" applyBorder="1" applyAlignment="1">
      <alignment vertical="top"/>
    </xf>
    <xf numFmtId="0" fontId="20" fillId="0" borderId="43" xfId="0" applyFont="1" applyBorder="1" applyAlignment="1">
      <alignment horizontal="center" vertical="top" shrinkToFit="1"/>
    </xf>
    <xf numFmtId="164" fontId="20" fillId="0" borderId="43" xfId="0" applyNumberFormat="1" applyFont="1" applyBorder="1" applyAlignment="1">
      <alignment vertical="top" shrinkToFit="1"/>
    </xf>
    <xf numFmtId="4" fontId="20" fillId="0" borderId="43" xfId="0" applyNumberFormat="1" applyFont="1" applyFill="1" applyBorder="1" applyAlignment="1" applyProtection="1">
      <alignment vertical="top" shrinkToFit="1"/>
    </xf>
    <xf numFmtId="4" fontId="20" fillId="0" borderId="43" xfId="0" applyNumberFormat="1" applyFont="1" applyBorder="1" applyAlignment="1">
      <alignment vertical="top" shrinkToFit="1"/>
    </xf>
    <xf numFmtId="4" fontId="20" fillId="4" borderId="43" xfId="0" applyNumberFormat="1" applyFont="1" applyFill="1" applyBorder="1" applyAlignment="1" applyProtection="1">
      <alignment vertical="top" shrinkToFit="1"/>
      <protection locked="0"/>
    </xf>
    <xf numFmtId="0" fontId="20" fillId="0" borderId="39" xfId="0" applyFont="1" applyBorder="1" applyAlignment="1">
      <alignment vertical="top"/>
    </xf>
    <xf numFmtId="49" fontId="20" fillId="0" borderId="40" xfId="0" applyNumberFormat="1" applyFont="1" applyBorder="1" applyAlignment="1">
      <alignment vertical="top"/>
    </xf>
    <xf numFmtId="49" fontId="20" fillId="0" borderId="40" xfId="0" applyNumberFormat="1" applyFont="1" applyBorder="1" applyAlignment="1">
      <alignment horizontal="left" vertical="top" wrapText="1"/>
    </xf>
    <xf numFmtId="0" fontId="20" fillId="0" borderId="40" xfId="0" applyFont="1" applyBorder="1" applyAlignment="1">
      <alignment horizontal="center" vertical="top" shrinkToFit="1"/>
    </xf>
    <xf numFmtId="164" fontId="20" fillId="0" borderId="40" xfId="0" applyNumberFormat="1" applyFont="1" applyBorder="1" applyAlignment="1">
      <alignment vertical="top" shrinkToFit="1"/>
    </xf>
    <xf numFmtId="4" fontId="20" fillId="4" borderId="40" xfId="0" applyNumberFormat="1" applyFont="1" applyFill="1" applyBorder="1" applyAlignment="1" applyProtection="1">
      <alignment vertical="top" shrinkToFit="1"/>
      <protection locked="0"/>
    </xf>
    <xf numFmtId="4" fontId="20" fillId="0" borderId="40" xfId="0" applyNumberFormat="1" applyFont="1" applyBorder="1" applyAlignment="1">
      <alignment vertical="top" shrinkToFit="1"/>
    </xf>
    <xf numFmtId="4" fontId="20" fillId="0" borderId="40" xfId="0" applyNumberFormat="1" applyFont="1" applyFill="1" applyBorder="1" applyAlignment="1" applyProtection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pGqsmXNp62duMQZgko+NlW+x+txzlxEyHYVwcMT/MhtmSzpCXECR/DXR2hqzkiqRiCKQymL321dVb7/YZYM4tw==" saltValue="qFjeQOQTXUBIyKy4aG4KR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9" t="s">
        <v>22</v>
      </c>
      <c r="C2" s="110"/>
      <c r="D2" s="111" t="s">
        <v>44</v>
      </c>
      <c r="E2" s="112" t="s">
        <v>45</v>
      </c>
      <c r="F2" s="113"/>
      <c r="G2" s="113"/>
      <c r="H2" s="113"/>
      <c r="I2" s="113"/>
      <c r="J2" s="114"/>
      <c r="O2" s="1"/>
    </row>
    <row r="3" spans="1:15" ht="27" hidden="1" customHeight="1" x14ac:dyDescent="0.2">
      <c r="A3" s="2"/>
      <c r="B3" s="115"/>
      <c r="C3" s="110"/>
      <c r="D3" s="116"/>
      <c r="E3" s="117"/>
      <c r="F3" s="118"/>
      <c r="G3" s="118"/>
      <c r="H3" s="118"/>
      <c r="I3" s="118"/>
      <c r="J3" s="119"/>
    </row>
    <row r="4" spans="1:15" ht="23.25" customHeight="1" x14ac:dyDescent="0.2">
      <c r="A4" s="2"/>
      <c r="B4" s="120"/>
      <c r="C4" s="121"/>
      <c r="D4" s="122"/>
      <c r="E4" s="123"/>
      <c r="F4" s="123"/>
      <c r="G4" s="123"/>
      <c r="H4" s="123"/>
      <c r="I4" s="123"/>
      <c r="J4" s="124"/>
    </row>
    <row r="5" spans="1:15" ht="24" customHeight="1" x14ac:dyDescent="0.2">
      <c r="A5" s="2"/>
      <c r="B5" s="31" t="s">
        <v>42</v>
      </c>
      <c r="D5" s="90"/>
      <c r="E5" s="91"/>
      <c r="F5" s="91"/>
      <c r="G5" s="91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84"/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5"/>
      <c r="D7" s="52"/>
      <c r="E7" s="93"/>
      <c r="F7" s="94"/>
      <c r="G7" s="9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5" t="s">
        <v>46</v>
      </c>
      <c r="H8" s="18" t="s">
        <v>40</v>
      </c>
      <c r="I8" s="128" t="s">
        <v>50</v>
      </c>
      <c r="J8" s="8"/>
    </row>
    <row r="9" spans="1:15" ht="15.75" hidden="1" customHeight="1" x14ac:dyDescent="0.2">
      <c r="A9" s="2"/>
      <c r="B9" s="2"/>
      <c r="D9" s="125" t="s">
        <v>47</v>
      </c>
      <c r="H9" s="18" t="s">
        <v>34</v>
      </c>
      <c r="I9" s="128" t="s">
        <v>51</v>
      </c>
      <c r="J9" s="8"/>
    </row>
    <row r="10" spans="1:15" ht="15.75" hidden="1" customHeight="1" x14ac:dyDescent="0.2">
      <c r="A10" s="2"/>
      <c r="B10" s="35"/>
      <c r="C10" s="55"/>
      <c r="D10" s="127" t="s">
        <v>49</v>
      </c>
      <c r="E10" s="126" t="s">
        <v>48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4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5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6"/>
      <c r="D14" s="57" t="s">
        <v>43</v>
      </c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3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">
      <c r="A16" s="196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SUMIF(F57:F65,A16,I57:I65)+SUMIF(F57:F65,"PSU",I57:I65)</f>
        <v>0</v>
      </c>
      <c r="J16" s="83"/>
    </row>
    <row r="17" spans="1:10" ht="23.25" customHeight="1" x14ac:dyDescent="0.2">
      <c r="A17" s="196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SUMIF(F57:F65,A17,I57:I65)</f>
        <v>0</v>
      </c>
      <c r="J17" s="83"/>
    </row>
    <row r="18" spans="1:10" ht="23.25" customHeight="1" x14ac:dyDescent="0.2">
      <c r="A18" s="196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SUMIF(F57:F65,A18,I57:I65)</f>
        <v>0</v>
      </c>
      <c r="J18" s="83"/>
    </row>
    <row r="19" spans="1:10" ht="23.25" customHeight="1" x14ac:dyDescent="0.2">
      <c r="A19" s="196" t="s">
        <v>86</v>
      </c>
      <c r="B19" s="38" t="s">
        <v>27</v>
      </c>
      <c r="C19" s="60"/>
      <c r="D19" s="61"/>
      <c r="E19" s="81"/>
      <c r="F19" s="82"/>
      <c r="G19" s="81"/>
      <c r="H19" s="82"/>
      <c r="I19" s="81">
        <f>SUMIF(F57:F65,A19,I57:I65)</f>
        <v>0</v>
      </c>
      <c r="J19" s="83"/>
    </row>
    <row r="20" spans="1:10" ht="23.25" customHeight="1" x14ac:dyDescent="0.2">
      <c r="A20" s="196" t="s">
        <v>87</v>
      </c>
      <c r="B20" s="38" t="s">
        <v>28</v>
      </c>
      <c r="C20" s="60"/>
      <c r="D20" s="61"/>
      <c r="E20" s="81"/>
      <c r="F20" s="82"/>
      <c r="G20" s="81"/>
      <c r="H20" s="82"/>
      <c r="I20" s="81">
        <f>SUMIF(F57:F65,A20,I57:I65)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8"/>
      <c r="F21" s="89"/>
      <c r="G21" s="88"/>
      <c r="H21" s="89"/>
      <c r="I21" s="88">
        <f>SUM(I16:J20)</f>
        <v>0</v>
      </c>
      <c r="J21" s="100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8">
        <f>ZakladDPHSniVypocet</f>
        <v>0</v>
      </c>
      <c r="H23" s="99"/>
      <c r="I23" s="9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6">
        <f>IF(A24&gt;50, ROUNDUP(A23, 0), ROUNDDOWN(A23, 0))</f>
        <v>0</v>
      </c>
      <c r="H24" s="97"/>
      <c r="I24" s="9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8">
        <f>ZakladDPHZaklVypocet</f>
        <v>0</v>
      </c>
      <c r="H25" s="99"/>
      <c r="I25" s="9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3"/>
      <c r="E26" s="67">
        <f>SazbaDPH2</f>
        <v>21</v>
      </c>
      <c r="F26" s="30" t="s">
        <v>0</v>
      </c>
      <c r="G26" s="78">
        <f>IF(A26&gt;50, ROUNDUP(A25, 0), ROUNDDOWN(A25, 0))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IF(A29&gt;50, ROUNDUP(A27, 0), ROUNDDOWN(A27, 0))</f>
        <v>0</v>
      </c>
      <c r="H29" s="174"/>
      <c r="I29" s="174"/>
      <c r="J29" s="175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101"/>
      <c r="E34" s="102"/>
      <c r="G34" s="103"/>
      <c r="H34" s="104"/>
      <c r="I34" s="104"/>
      <c r="J34" s="25"/>
    </row>
    <row r="35" spans="1:10" ht="12.75" customHeight="1" x14ac:dyDescent="0.2">
      <c r="A35" s="2"/>
      <c r="B35" s="2"/>
      <c r="D35" s="95" t="s">
        <v>2</v>
      </c>
      <c r="E35" s="95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52</v>
      </c>
      <c r="C39" s="148"/>
      <c r="D39" s="148"/>
      <c r="E39" s="148"/>
      <c r="F39" s="149">
        <f>'1 1 Naklady'!AE43+'2 2 Pol'!AE149</f>
        <v>0</v>
      </c>
      <c r="G39" s="150">
        <f>'1 1 Naklady'!AF43+'2 2 Pol'!AF149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10" ht="25.5" customHeight="1" x14ac:dyDescent="0.2">
      <c r="A40" s="137">
        <v>2</v>
      </c>
      <c r="B40" s="153"/>
      <c r="C40" s="154" t="s">
        <v>53</v>
      </c>
      <c r="D40" s="154"/>
      <c r="E40" s="154"/>
      <c r="F40" s="155">
        <f>'1 1 Naklady'!AE43</f>
        <v>0</v>
      </c>
      <c r="G40" s="156">
        <f>'1 1 Naklady'!AF43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10" ht="25.5" customHeight="1" x14ac:dyDescent="0.2">
      <c r="A41" s="137">
        <v>3</v>
      </c>
      <c r="B41" s="158" t="s">
        <v>54</v>
      </c>
      <c r="C41" s="148" t="s">
        <v>55</v>
      </c>
      <c r="D41" s="148"/>
      <c r="E41" s="148"/>
      <c r="F41" s="159">
        <f>'1 1 Naklady'!AE43</f>
        <v>0</v>
      </c>
      <c r="G41" s="151">
        <f>'1 1 Naklady'!AF43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10" ht="25.5" customHeight="1" x14ac:dyDescent="0.2">
      <c r="A42" s="137">
        <v>2</v>
      </c>
      <c r="B42" s="153"/>
      <c r="C42" s="154" t="s">
        <v>56</v>
      </c>
      <c r="D42" s="154"/>
      <c r="E42" s="154"/>
      <c r="F42" s="155"/>
      <c r="G42" s="156"/>
      <c r="H42" s="156">
        <f>(F42*SazbaDPH1/100)+(G42*SazbaDPH2/100)</f>
        <v>0</v>
      </c>
      <c r="I42" s="156"/>
      <c r="J42" s="157"/>
    </row>
    <row r="43" spans="1:10" ht="25.5" customHeight="1" x14ac:dyDescent="0.2">
      <c r="A43" s="137">
        <v>2</v>
      </c>
      <c r="B43" s="153" t="s">
        <v>57</v>
      </c>
      <c r="C43" s="154" t="s">
        <v>45</v>
      </c>
      <c r="D43" s="154"/>
      <c r="E43" s="154"/>
      <c r="F43" s="155">
        <f>'2 2 Pol'!AE149</f>
        <v>0</v>
      </c>
      <c r="G43" s="156">
        <f>'2 2 Pol'!AF149</f>
        <v>0</v>
      </c>
      <c r="H43" s="156">
        <f>(F43*SazbaDPH1/100)+(G43*SazbaDPH2/100)</f>
        <v>0</v>
      </c>
      <c r="I43" s="156">
        <f>F43+G43+H43</f>
        <v>0</v>
      </c>
      <c r="J43" s="157" t="str">
        <f>IF(_xlfn.SINGLE(CenaCelkemVypocet)=0,"",I43/_xlfn.SINGLE(CenaCelkemVypocet)*100)</f>
        <v/>
      </c>
    </row>
    <row r="44" spans="1:10" ht="25.5" customHeight="1" x14ac:dyDescent="0.2">
      <c r="A44" s="137">
        <v>3</v>
      </c>
      <c r="B44" s="158" t="s">
        <v>57</v>
      </c>
      <c r="C44" s="148" t="s">
        <v>58</v>
      </c>
      <c r="D44" s="148"/>
      <c r="E44" s="148"/>
      <c r="F44" s="159">
        <f>'2 2 Pol'!AE149</f>
        <v>0</v>
      </c>
      <c r="G44" s="151">
        <f>'2 2 Pol'!AF149</f>
        <v>0</v>
      </c>
      <c r="H44" s="151">
        <f>(F44*SazbaDPH1/100)+(G44*SazbaDPH2/100)</f>
        <v>0</v>
      </c>
      <c r="I44" s="151">
        <f>F44+G44+H44</f>
        <v>0</v>
      </c>
      <c r="J44" s="152" t="str">
        <f>IF(_xlfn.SINGLE(CenaCelkemVypocet)=0,"",I44/_xlfn.SINGLE(CenaCelkemVypocet)*100)</f>
        <v/>
      </c>
    </row>
    <row r="45" spans="1:10" ht="25.5" customHeight="1" x14ac:dyDescent="0.2">
      <c r="A45" s="137"/>
      <c r="B45" s="160" t="s">
        <v>59</v>
      </c>
      <c r="C45" s="161"/>
      <c r="D45" s="161"/>
      <c r="E45" s="162"/>
      <c r="F45" s="163">
        <f>SUMIF(A39:A44,"=1",F39:F44)</f>
        <v>0</v>
      </c>
      <c r="G45" s="164">
        <f>SUMIF(A39:A44,"=1",G39:G44)</f>
        <v>0</v>
      </c>
      <c r="H45" s="164">
        <f>SUMIF(A39:A44,"=1",H39:H44)</f>
        <v>0</v>
      </c>
      <c r="I45" s="164">
        <f>SUMIF(A39:A44,"=1",I39:I44)</f>
        <v>0</v>
      </c>
      <c r="J45" s="165">
        <f>SUMIF(A39:A44,"=1",J39:J44)</f>
        <v>0</v>
      </c>
    </row>
    <row r="47" spans="1:10" x14ac:dyDescent="0.2">
      <c r="A47" t="s">
        <v>61</v>
      </c>
      <c r="B47" t="s">
        <v>62</v>
      </c>
    </row>
    <row r="48" spans="1:10" x14ac:dyDescent="0.2">
      <c r="A48" t="s">
        <v>63</v>
      </c>
      <c r="B48" t="s">
        <v>64</v>
      </c>
    </row>
    <row r="49" spans="1:10" x14ac:dyDescent="0.2">
      <c r="A49" t="s">
        <v>65</v>
      </c>
      <c r="B49" t="s">
        <v>66</v>
      </c>
    </row>
    <row r="50" spans="1:10" x14ac:dyDescent="0.2">
      <c r="A50" t="s">
        <v>63</v>
      </c>
      <c r="B50" t="s">
        <v>67</v>
      </c>
    </row>
    <row r="51" spans="1:10" x14ac:dyDescent="0.2">
      <c r="A51" t="s">
        <v>65</v>
      </c>
      <c r="B51" t="s">
        <v>68</v>
      </c>
    </row>
    <row r="54" spans="1:10" ht="15.75" x14ac:dyDescent="0.25">
      <c r="B54" s="176" t="s">
        <v>69</v>
      </c>
    </row>
    <row r="56" spans="1:10" ht="25.5" customHeight="1" x14ac:dyDescent="0.2">
      <c r="A56" s="178"/>
      <c r="B56" s="181" t="s">
        <v>17</v>
      </c>
      <c r="C56" s="181" t="s">
        <v>5</v>
      </c>
      <c r="D56" s="182"/>
      <c r="E56" s="182"/>
      <c r="F56" s="183" t="s">
        <v>70</v>
      </c>
      <c r="G56" s="183"/>
      <c r="H56" s="183"/>
      <c r="I56" s="183" t="s">
        <v>29</v>
      </c>
      <c r="J56" s="183" t="s">
        <v>0</v>
      </c>
    </row>
    <row r="57" spans="1:10" ht="36.75" customHeight="1" x14ac:dyDescent="0.2">
      <c r="A57" s="179"/>
      <c r="B57" s="184" t="s">
        <v>54</v>
      </c>
      <c r="C57" s="185" t="s">
        <v>71</v>
      </c>
      <c r="D57" s="186"/>
      <c r="E57" s="186"/>
      <c r="F57" s="192" t="s">
        <v>24</v>
      </c>
      <c r="G57" s="193"/>
      <c r="H57" s="193"/>
      <c r="I57" s="193">
        <f>'2 2 Pol'!G8</f>
        <v>0</v>
      </c>
      <c r="J57" s="190" t="str">
        <f>IF(I66=0,"",I57/I66*100)</f>
        <v/>
      </c>
    </row>
    <row r="58" spans="1:10" ht="36.75" customHeight="1" x14ac:dyDescent="0.2">
      <c r="A58" s="179"/>
      <c r="B58" s="184" t="s">
        <v>72</v>
      </c>
      <c r="C58" s="185" t="s">
        <v>73</v>
      </c>
      <c r="D58" s="186"/>
      <c r="E58" s="186"/>
      <c r="F58" s="192" t="s">
        <v>24</v>
      </c>
      <c r="G58" s="193"/>
      <c r="H58" s="193"/>
      <c r="I58" s="193">
        <f>'2 2 Pol'!G58</f>
        <v>0</v>
      </c>
      <c r="J58" s="190" t="str">
        <f>IF(I66=0,"",I58/I66*100)</f>
        <v/>
      </c>
    </row>
    <row r="59" spans="1:10" ht="36.75" customHeight="1" x14ac:dyDescent="0.2">
      <c r="A59" s="179"/>
      <c r="B59" s="184" t="s">
        <v>74</v>
      </c>
      <c r="C59" s="185" t="s">
        <v>75</v>
      </c>
      <c r="D59" s="186"/>
      <c r="E59" s="186"/>
      <c r="F59" s="192" t="s">
        <v>24</v>
      </c>
      <c r="G59" s="193"/>
      <c r="H59" s="193"/>
      <c r="I59" s="193">
        <f>'2 2 Pol'!G61</f>
        <v>0</v>
      </c>
      <c r="J59" s="190" t="str">
        <f>IF(I66=0,"",I59/I66*100)</f>
        <v/>
      </c>
    </row>
    <row r="60" spans="1:10" ht="36.75" customHeight="1" x14ac:dyDescent="0.2">
      <c r="A60" s="179"/>
      <c r="B60" s="184" t="s">
        <v>76</v>
      </c>
      <c r="C60" s="185" t="s">
        <v>77</v>
      </c>
      <c r="D60" s="186"/>
      <c r="E60" s="186"/>
      <c r="F60" s="192" t="s">
        <v>24</v>
      </c>
      <c r="G60" s="193"/>
      <c r="H60" s="193"/>
      <c r="I60" s="193">
        <f>'2 2 Pol'!G103</f>
        <v>0</v>
      </c>
      <c r="J60" s="190" t="str">
        <f>IF(I66=0,"",I60/I66*100)</f>
        <v/>
      </c>
    </row>
    <row r="61" spans="1:10" ht="36.75" customHeight="1" x14ac:dyDescent="0.2">
      <c r="A61" s="179"/>
      <c r="B61" s="184" t="s">
        <v>78</v>
      </c>
      <c r="C61" s="185" t="s">
        <v>79</v>
      </c>
      <c r="D61" s="186"/>
      <c r="E61" s="186"/>
      <c r="F61" s="192" t="s">
        <v>24</v>
      </c>
      <c r="G61" s="193"/>
      <c r="H61" s="193"/>
      <c r="I61" s="193">
        <f>'2 2 Pol'!G110</f>
        <v>0</v>
      </c>
      <c r="J61" s="190" t="str">
        <f>IF(I66=0,"",I61/I66*100)</f>
        <v/>
      </c>
    </row>
    <row r="62" spans="1:10" ht="36.75" customHeight="1" x14ac:dyDescent="0.2">
      <c r="A62" s="179"/>
      <c r="B62" s="184" t="s">
        <v>80</v>
      </c>
      <c r="C62" s="185" t="s">
        <v>81</v>
      </c>
      <c r="D62" s="186"/>
      <c r="E62" s="186"/>
      <c r="F62" s="192" t="s">
        <v>24</v>
      </c>
      <c r="G62" s="193"/>
      <c r="H62" s="193"/>
      <c r="I62" s="193">
        <f>'2 2 Pol'!G121</f>
        <v>0</v>
      </c>
      <c r="J62" s="190" t="str">
        <f>IF(I66=0,"",I62/I66*100)</f>
        <v/>
      </c>
    </row>
    <row r="63" spans="1:10" ht="36.75" customHeight="1" x14ac:dyDescent="0.2">
      <c r="A63" s="179"/>
      <c r="B63" s="184" t="s">
        <v>82</v>
      </c>
      <c r="C63" s="185" t="s">
        <v>83</v>
      </c>
      <c r="D63" s="186"/>
      <c r="E63" s="186"/>
      <c r="F63" s="192" t="s">
        <v>24</v>
      </c>
      <c r="G63" s="193"/>
      <c r="H63" s="193"/>
      <c r="I63" s="193">
        <f>'2 2 Pol'!G124</f>
        <v>0</v>
      </c>
      <c r="J63" s="190" t="str">
        <f>IF(I66=0,"",I63/I66*100)</f>
        <v/>
      </c>
    </row>
    <row r="64" spans="1:10" ht="36.75" customHeight="1" x14ac:dyDescent="0.2">
      <c r="A64" s="179"/>
      <c r="B64" s="184" t="s">
        <v>84</v>
      </c>
      <c r="C64" s="185" t="s">
        <v>85</v>
      </c>
      <c r="D64" s="186"/>
      <c r="E64" s="186"/>
      <c r="F64" s="192" t="s">
        <v>24</v>
      </c>
      <c r="G64" s="193"/>
      <c r="H64" s="193"/>
      <c r="I64" s="193">
        <f>'2 2 Pol'!G130</f>
        <v>0</v>
      </c>
      <c r="J64" s="190" t="str">
        <f>IF(I66=0,"",I64/I66*100)</f>
        <v/>
      </c>
    </row>
    <row r="65" spans="1:10" ht="36.75" customHeight="1" x14ac:dyDescent="0.2">
      <c r="A65" s="179"/>
      <c r="B65" s="184" t="s">
        <v>86</v>
      </c>
      <c r="C65" s="185" t="s">
        <v>27</v>
      </c>
      <c r="D65" s="186"/>
      <c r="E65" s="186"/>
      <c r="F65" s="192" t="s">
        <v>86</v>
      </c>
      <c r="G65" s="193"/>
      <c r="H65" s="193"/>
      <c r="I65" s="193">
        <f>'1 1 Naklady'!G8</f>
        <v>0</v>
      </c>
      <c r="J65" s="190" t="str">
        <f>IF(I66=0,"",I65/I66*100)</f>
        <v/>
      </c>
    </row>
    <row r="66" spans="1:10" ht="25.5" customHeight="1" x14ac:dyDescent="0.2">
      <c r="A66" s="180"/>
      <c r="B66" s="187" t="s">
        <v>1</v>
      </c>
      <c r="C66" s="188"/>
      <c r="D66" s="189"/>
      <c r="E66" s="189"/>
      <c r="F66" s="194"/>
      <c r="G66" s="195"/>
      <c r="H66" s="195"/>
      <c r="I66" s="195">
        <f>SUM(I57:I65)</f>
        <v>0</v>
      </c>
      <c r="J66" s="191">
        <f>SUM(J57:J65)</f>
        <v>0</v>
      </c>
    </row>
    <row r="67" spans="1:10" x14ac:dyDescent="0.2">
      <c r="F67" s="135"/>
      <c r="G67" s="135"/>
      <c r="H67" s="135"/>
      <c r="I67" s="135"/>
      <c r="J67" s="136"/>
    </row>
    <row r="68" spans="1:10" x14ac:dyDescent="0.2">
      <c r="F68" s="135"/>
      <c r="G68" s="135"/>
      <c r="H68" s="135"/>
      <c r="I68" s="135"/>
      <c r="J68" s="136"/>
    </row>
    <row r="69" spans="1:10" x14ac:dyDescent="0.2">
      <c r="F69" s="135"/>
      <c r="G69" s="135"/>
      <c r="H69" s="135"/>
      <c r="I69" s="135"/>
      <c r="J69" s="136"/>
    </row>
  </sheetData>
  <sheetProtection algorithmName="SHA-512" hashValue="bueiHm9jTdlsIEeMnDJWdhueK4R0d95Bxhg2gtrRhexC9RiRrGtpTLGSClX24mfjZOS/xDArFp24gAHrgPd1Eg==" saltValue="tqpK8SHGlHouOjLQDE9pM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5" t="s">
        <v>6</v>
      </c>
      <c r="B1" s="105"/>
      <c r="C1" s="106"/>
      <c r="D1" s="105"/>
      <c r="E1" s="105"/>
      <c r="F1" s="105"/>
      <c r="G1" s="105"/>
    </row>
    <row r="2" spans="1:7" ht="24.95" customHeight="1" x14ac:dyDescent="0.2">
      <c r="A2" s="50" t="s">
        <v>7</v>
      </c>
      <c r="B2" s="49"/>
      <c r="C2" s="107"/>
      <c r="D2" s="107"/>
      <c r="E2" s="107"/>
      <c r="F2" s="107"/>
      <c r="G2" s="108"/>
    </row>
    <row r="3" spans="1:7" ht="24.95" customHeight="1" x14ac:dyDescent="0.2">
      <c r="A3" s="50" t="s">
        <v>8</v>
      </c>
      <c r="B3" s="49"/>
      <c r="C3" s="107"/>
      <c r="D3" s="107"/>
      <c r="E3" s="107"/>
      <c r="F3" s="107"/>
      <c r="G3" s="108"/>
    </row>
    <row r="4" spans="1:7" ht="24.95" customHeight="1" x14ac:dyDescent="0.2">
      <c r="A4" s="50" t="s">
        <v>9</v>
      </c>
      <c r="B4" s="49"/>
      <c r="C4" s="107"/>
      <c r="D4" s="107"/>
      <c r="E4" s="107"/>
      <c r="F4" s="107"/>
      <c r="G4" s="108"/>
    </row>
    <row r="5" spans="1:7" x14ac:dyDescent="0.2">
      <c r="B5" s="4"/>
      <c r="C5" s="5"/>
      <c r="D5" s="6"/>
    </row>
  </sheetData>
  <sheetProtection algorithmName="SHA-512" hashValue="7QlmOHlC9rRGRoUZ9xirg+/gktAV2jtG/mH2shcpeO0iBtG7EB3MeG1+9M8nglUCda+YNFxr+BldDhg9ZTEoUg==" saltValue="n5pv+QZfrTPFRHz8xpZ4F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B378-77E9-4B36-980E-96159529C2D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88</v>
      </c>
      <c r="B1" s="197"/>
      <c r="C1" s="197"/>
      <c r="D1" s="197"/>
      <c r="E1" s="197"/>
      <c r="F1" s="197"/>
      <c r="G1" s="197"/>
      <c r="AG1" t="s">
        <v>89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90</v>
      </c>
    </row>
    <row r="3" spans="1:60" ht="24.95" customHeight="1" x14ac:dyDescent="0.2">
      <c r="A3" s="198" t="s">
        <v>8</v>
      </c>
      <c r="B3" s="49" t="s">
        <v>54</v>
      </c>
      <c r="C3" s="201" t="s">
        <v>55</v>
      </c>
      <c r="D3" s="199"/>
      <c r="E3" s="199"/>
      <c r="F3" s="199"/>
      <c r="G3" s="200"/>
      <c r="AC3" s="177" t="s">
        <v>91</v>
      </c>
      <c r="AG3" t="s">
        <v>92</v>
      </c>
    </row>
    <row r="4" spans="1:60" ht="24.95" customHeight="1" x14ac:dyDescent="0.2">
      <c r="A4" s="202" t="s">
        <v>9</v>
      </c>
      <c r="B4" s="203" t="s">
        <v>54</v>
      </c>
      <c r="C4" s="204" t="s">
        <v>55</v>
      </c>
      <c r="D4" s="205"/>
      <c r="E4" s="205"/>
      <c r="F4" s="205"/>
      <c r="G4" s="206"/>
      <c r="AG4" t="s">
        <v>93</v>
      </c>
    </row>
    <row r="5" spans="1:60" x14ac:dyDescent="0.2">
      <c r="D5" s="10"/>
    </row>
    <row r="6" spans="1:60" ht="38.25" x14ac:dyDescent="0.2">
      <c r="A6" s="208" t="s">
        <v>94</v>
      </c>
      <c r="B6" s="210" t="s">
        <v>95</v>
      </c>
      <c r="C6" s="210" t="s">
        <v>96</v>
      </c>
      <c r="D6" s="209" t="s">
        <v>97</v>
      </c>
      <c r="E6" s="208" t="s">
        <v>98</v>
      </c>
      <c r="F6" s="207" t="s">
        <v>99</v>
      </c>
      <c r="G6" s="208" t="s">
        <v>29</v>
      </c>
      <c r="H6" s="211" t="s">
        <v>30</v>
      </c>
      <c r="I6" s="211" t="s">
        <v>100</v>
      </c>
      <c r="J6" s="211" t="s">
        <v>31</v>
      </c>
      <c r="K6" s="211" t="s">
        <v>101</v>
      </c>
      <c r="L6" s="211" t="s">
        <v>102</v>
      </c>
      <c r="M6" s="211" t="s">
        <v>103</v>
      </c>
      <c r="N6" s="211" t="s">
        <v>104</v>
      </c>
      <c r="O6" s="211" t="s">
        <v>105</v>
      </c>
      <c r="P6" s="211" t="s">
        <v>106</v>
      </c>
      <c r="Q6" s="211" t="s">
        <v>107</v>
      </c>
      <c r="R6" s="211" t="s">
        <v>108</v>
      </c>
      <c r="S6" s="211" t="s">
        <v>109</v>
      </c>
      <c r="T6" s="211" t="s">
        <v>110</v>
      </c>
      <c r="U6" s="211" t="s">
        <v>111</v>
      </c>
      <c r="V6" s="211" t="s">
        <v>112</v>
      </c>
      <c r="W6" s="211" t="s">
        <v>113</v>
      </c>
      <c r="X6" s="211" t="s">
        <v>114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115</v>
      </c>
      <c r="B8" s="225" t="s">
        <v>86</v>
      </c>
      <c r="C8" s="248" t="s">
        <v>27</v>
      </c>
      <c r="D8" s="226"/>
      <c r="E8" s="227"/>
      <c r="F8" s="228"/>
      <c r="G8" s="228">
        <f>SUMIF(AG9:AG41,"&lt;&gt;NOR",G9:G41)</f>
        <v>0</v>
      </c>
      <c r="H8" s="228"/>
      <c r="I8" s="228">
        <f>SUM(I9:I41)</f>
        <v>0</v>
      </c>
      <c r="J8" s="228"/>
      <c r="K8" s="228">
        <f>SUM(K9:K41)</f>
        <v>0</v>
      </c>
      <c r="L8" s="228"/>
      <c r="M8" s="228">
        <f>SUM(M9:M41)</f>
        <v>0</v>
      </c>
      <c r="N8" s="227"/>
      <c r="O8" s="227">
        <f>SUM(O9:O41)</f>
        <v>0</v>
      </c>
      <c r="P8" s="227"/>
      <c r="Q8" s="227">
        <f>SUM(Q9:Q41)</f>
        <v>0</v>
      </c>
      <c r="R8" s="228"/>
      <c r="S8" s="228"/>
      <c r="T8" s="229"/>
      <c r="U8" s="223"/>
      <c r="V8" s="223">
        <f>SUM(V9:V41)</f>
        <v>0</v>
      </c>
      <c r="W8" s="223"/>
      <c r="X8" s="223"/>
      <c r="AG8" t="s">
        <v>116</v>
      </c>
    </row>
    <row r="9" spans="1:60" outlineLevel="1" x14ac:dyDescent="0.2">
      <c r="A9" s="230">
        <v>1</v>
      </c>
      <c r="B9" s="231" t="s">
        <v>117</v>
      </c>
      <c r="C9" s="249" t="s">
        <v>118</v>
      </c>
      <c r="D9" s="232" t="s">
        <v>119</v>
      </c>
      <c r="E9" s="233">
        <v>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5"/>
      <c r="S9" s="235" t="s">
        <v>120</v>
      </c>
      <c r="T9" s="236" t="s">
        <v>121</v>
      </c>
      <c r="U9" s="222">
        <v>0</v>
      </c>
      <c r="V9" s="222">
        <f>ROUND(E9*U9,2)</f>
        <v>0</v>
      </c>
      <c r="W9" s="222"/>
      <c r="X9" s="222" t="s">
        <v>122</v>
      </c>
      <c r="Y9" s="212"/>
      <c r="Z9" s="212"/>
      <c r="AA9" s="212"/>
      <c r="AB9" s="212"/>
      <c r="AC9" s="212"/>
      <c r="AD9" s="212"/>
      <c r="AE9" s="212"/>
      <c r="AF9" s="212"/>
      <c r="AG9" s="212" t="s">
        <v>123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0" t="s">
        <v>172</v>
      </c>
      <c r="D10" s="237"/>
      <c r="E10" s="237"/>
      <c r="F10" s="237"/>
      <c r="G10" s="237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124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19"/>
      <c r="B11" s="220"/>
      <c r="C11" s="251" t="s">
        <v>125</v>
      </c>
      <c r="D11" s="239"/>
      <c r="E11" s="239"/>
      <c r="F11" s="239"/>
      <c r="G11" s="239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124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38" t="str">
        <f>C11</f>
        <v>Vyhotovení protokolu o vytyčení stavby se seznamem souřadnic vytyčených bodů a jejich polohopisnými (S-JTSK) a výškopisnými (Bpv) hodnotami.</v>
      </c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0">
        <v>2</v>
      </c>
      <c r="B12" s="231" t="s">
        <v>126</v>
      </c>
      <c r="C12" s="249" t="s">
        <v>127</v>
      </c>
      <c r="D12" s="232" t="s">
        <v>119</v>
      </c>
      <c r="E12" s="233">
        <v>1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5"/>
      <c r="S12" s="235" t="s">
        <v>120</v>
      </c>
      <c r="T12" s="236" t="s">
        <v>121</v>
      </c>
      <c r="U12" s="222">
        <v>0</v>
      </c>
      <c r="V12" s="222">
        <f>ROUND(E12*U12,2)</f>
        <v>0</v>
      </c>
      <c r="W12" s="222"/>
      <c r="X12" s="222" t="s">
        <v>122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123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50" t="s">
        <v>128</v>
      </c>
      <c r="D13" s="237"/>
      <c r="E13" s="237"/>
      <c r="F13" s="237"/>
      <c r="G13" s="237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124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38" t="str">
        <f>C13</f>
        <v>Zaměření a vytýčení stávajících inženýrských sítí v místě stavby z hlediska jejich ochrany při provádění stavby.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0">
        <v>3</v>
      </c>
      <c r="B14" s="231" t="s">
        <v>129</v>
      </c>
      <c r="C14" s="249" t="s">
        <v>130</v>
      </c>
      <c r="D14" s="232" t="s">
        <v>119</v>
      </c>
      <c r="E14" s="233">
        <v>1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/>
      <c r="S14" s="235" t="s">
        <v>120</v>
      </c>
      <c r="T14" s="236" t="s">
        <v>121</v>
      </c>
      <c r="U14" s="222">
        <v>0</v>
      </c>
      <c r="V14" s="222">
        <f>ROUND(E14*U14,2)</f>
        <v>0</v>
      </c>
      <c r="W14" s="222"/>
      <c r="X14" s="222" t="s">
        <v>122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123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0" t="s">
        <v>131</v>
      </c>
      <c r="D15" s="237"/>
      <c r="E15" s="237"/>
      <c r="F15" s="237"/>
      <c r="G15" s="237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124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38" t="str">
        <f>C15</f>
        <v>- náklady na provedení skutečného zaměření stavby v rozsahu nezbytném pro zápis změny do katastru nemovitostí.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0">
        <v>4</v>
      </c>
      <c r="B16" s="241" t="s">
        <v>132</v>
      </c>
      <c r="C16" s="252" t="s">
        <v>133</v>
      </c>
      <c r="D16" s="242" t="s">
        <v>134</v>
      </c>
      <c r="E16" s="243">
        <v>1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21</v>
      </c>
      <c r="M16" s="245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5"/>
      <c r="S16" s="245" t="s">
        <v>135</v>
      </c>
      <c r="T16" s="246" t="s">
        <v>121</v>
      </c>
      <c r="U16" s="222">
        <v>0</v>
      </c>
      <c r="V16" s="222">
        <f>ROUND(E16*U16,2)</f>
        <v>0</v>
      </c>
      <c r="W16" s="222"/>
      <c r="X16" s="222" t="s">
        <v>136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137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0">
        <v>5</v>
      </c>
      <c r="B17" s="231" t="s">
        <v>138</v>
      </c>
      <c r="C17" s="249" t="s">
        <v>139</v>
      </c>
      <c r="D17" s="232" t="s">
        <v>119</v>
      </c>
      <c r="E17" s="233">
        <v>1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5"/>
      <c r="S17" s="235" t="s">
        <v>120</v>
      </c>
      <c r="T17" s="236" t="s">
        <v>121</v>
      </c>
      <c r="U17" s="222">
        <v>0</v>
      </c>
      <c r="V17" s="222">
        <f>ROUND(E17*U17,2)</f>
        <v>0</v>
      </c>
      <c r="W17" s="222"/>
      <c r="X17" s="222" t="s">
        <v>122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123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50" t="s">
        <v>140</v>
      </c>
      <c r="D18" s="237"/>
      <c r="E18" s="237"/>
      <c r="F18" s="237"/>
      <c r="G18" s="237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124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38" t="str">
        <f>C18</f>
        <v>Náklady na vyhotovení dokumentace skutečného provedení stavby a její předání objednateli v požadované formě a požadovaném počtu.</v>
      </c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19"/>
      <c r="B19" s="220"/>
      <c r="C19" s="251" t="s">
        <v>141</v>
      </c>
      <c r="D19" s="239"/>
      <c r="E19" s="239"/>
      <c r="F19" s="239"/>
      <c r="G19" s="239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124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38" t="str">
        <f>C19</f>
        <v>- 3x vyhotovení - dokumentace v listinné a 2x na CD vdigitální podobě v souladu se stavebním zákonem a provádějícími předpisy, zakreslení změn PD, vč. revizí, prohlášení o shodě apod.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0">
        <v>6</v>
      </c>
      <c r="B20" s="231" t="s">
        <v>142</v>
      </c>
      <c r="C20" s="249" t="s">
        <v>143</v>
      </c>
      <c r="D20" s="232" t="s">
        <v>119</v>
      </c>
      <c r="E20" s="233">
        <v>1</v>
      </c>
      <c r="F20" s="234"/>
      <c r="G20" s="235">
        <f>ROUND(E20*F20,2)</f>
        <v>0</v>
      </c>
      <c r="H20" s="234"/>
      <c r="I20" s="235">
        <f>ROUND(E20*H20,2)</f>
        <v>0</v>
      </c>
      <c r="J20" s="234"/>
      <c r="K20" s="235">
        <f>ROUND(E20*J20,2)</f>
        <v>0</v>
      </c>
      <c r="L20" s="235">
        <v>21</v>
      </c>
      <c r="M20" s="235">
        <f>G20*(1+L20/100)</f>
        <v>0</v>
      </c>
      <c r="N20" s="233">
        <v>0</v>
      </c>
      <c r="O20" s="233">
        <f>ROUND(E20*N20,2)</f>
        <v>0</v>
      </c>
      <c r="P20" s="233">
        <v>0</v>
      </c>
      <c r="Q20" s="233">
        <f>ROUND(E20*P20,2)</f>
        <v>0</v>
      </c>
      <c r="R20" s="235"/>
      <c r="S20" s="235" t="s">
        <v>120</v>
      </c>
      <c r="T20" s="236" t="s">
        <v>121</v>
      </c>
      <c r="U20" s="222">
        <v>0</v>
      </c>
      <c r="V20" s="222">
        <f>ROUND(E20*U20,2)</f>
        <v>0</v>
      </c>
      <c r="W20" s="222"/>
      <c r="X20" s="222" t="s">
        <v>122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123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19"/>
      <c r="B21" s="220"/>
      <c r="C21" s="250" t="s">
        <v>144</v>
      </c>
      <c r="D21" s="237"/>
      <c r="E21" s="237"/>
      <c r="F21" s="237"/>
      <c r="G21" s="237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124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38" t="str">
        <f>C21</f>
        <v>Náklady zhotovitele, související s prováděním zkoušek a revizí předepsaných technickými normami, TP nebo objednatelem a které jsou pro provedení díla nezbytné.</v>
      </c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1" t="s">
        <v>145</v>
      </c>
      <c r="D22" s="239"/>
      <c r="E22" s="239"/>
      <c r="F22" s="239"/>
      <c r="G22" s="239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124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51" t="s">
        <v>146</v>
      </c>
      <c r="D23" s="239"/>
      <c r="E23" s="239"/>
      <c r="F23" s="239"/>
      <c r="G23" s="239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124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1" t="s">
        <v>147</v>
      </c>
      <c r="D24" s="239"/>
      <c r="E24" s="239"/>
      <c r="F24" s="239"/>
      <c r="G24" s="239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124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51" t="s">
        <v>148</v>
      </c>
      <c r="D25" s="239"/>
      <c r="E25" s="239"/>
      <c r="F25" s="239"/>
      <c r="G25" s="239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124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1" t="s">
        <v>149</v>
      </c>
      <c r="D26" s="239"/>
      <c r="E26" s="239"/>
      <c r="F26" s="239"/>
      <c r="G26" s="239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124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1" t="s">
        <v>150</v>
      </c>
      <c r="D27" s="239"/>
      <c r="E27" s="239"/>
      <c r="F27" s="239"/>
      <c r="G27" s="239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124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1" t="s">
        <v>151</v>
      </c>
      <c r="D28" s="239"/>
      <c r="E28" s="239"/>
      <c r="F28" s="239"/>
      <c r="G28" s="239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124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51" t="s">
        <v>152</v>
      </c>
      <c r="D29" s="239"/>
      <c r="E29" s="239"/>
      <c r="F29" s="239"/>
      <c r="G29" s="239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124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0">
        <v>7</v>
      </c>
      <c r="B30" s="231" t="s">
        <v>153</v>
      </c>
      <c r="C30" s="249" t="s">
        <v>154</v>
      </c>
      <c r="D30" s="232" t="s">
        <v>119</v>
      </c>
      <c r="E30" s="233">
        <v>1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5"/>
      <c r="S30" s="235" t="s">
        <v>120</v>
      </c>
      <c r="T30" s="236" t="s">
        <v>121</v>
      </c>
      <c r="U30" s="222">
        <v>0</v>
      </c>
      <c r="V30" s="222">
        <f>ROUND(E30*U30,2)</f>
        <v>0</v>
      </c>
      <c r="W30" s="222"/>
      <c r="X30" s="222" t="s">
        <v>122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123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33.75" outlineLevel="1" x14ac:dyDescent="0.2">
      <c r="A31" s="219"/>
      <c r="B31" s="220"/>
      <c r="C31" s="250" t="s">
        <v>155</v>
      </c>
      <c r="D31" s="237"/>
      <c r="E31" s="237"/>
      <c r="F31" s="237"/>
      <c r="G31" s="237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124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38" t="str">
        <f>C31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0">
        <v>8</v>
      </c>
      <c r="B32" s="231" t="s">
        <v>156</v>
      </c>
      <c r="C32" s="249" t="s">
        <v>157</v>
      </c>
      <c r="D32" s="232" t="s">
        <v>119</v>
      </c>
      <c r="E32" s="233">
        <v>1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3">
        <v>0</v>
      </c>
      <c r="O32" s="233">
        <f>ROUND(E32*N32,2)</f>
        <v>0</v>
      </c>
      <c r="P32" s="233">
        <v>0</v>
      </c>
      <c r="Q32" s="233">
        <f>ROUND(E32*P32,2)</f>
        <v>0</v>
      </c>
      <c r="R32" s="235"/>
      <c r="S32" s="235" t="s">
        <v>120</v>
      </c>
      <c r="T32" s="236" t="s">
        <v>121</v>
      </c>
      <c r="U32" s="222">
        <v>0</v>
      </c>
      <c r="V32" s="222">
        <f>ROUND(E32*U32,2)</f>
        <v>0</v>
      </c>
      <c r="W32" s="222"/>
      <c r="X32" s="222" t="s">
        <v>122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123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19"/>
      <c r="B33" s="220"/>
      <c r="C33" s="250" t="s">
        <v>158</v>
      </c>
      <c r="D33" s="237"/>
      <c r="E33" s="237"/>
      <c r="F33" s="237"/>
      <c r="G33" s="237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124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38" t="str">
        <f>C33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30">
        <v>9</v>
      </c>
      <c r="B34" s="231" t="s">
        <v>159</v>
      </c>
      <c r="C34" s="249" t="s">
        <v>160</v>
      </c>
      <c r="D34" s="232" t="s">
        <v>134</v>
      </c>
      <c r="E34" s="233">
        <v>1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33">
        <v>0</v>
      </c>
      <c r="O34" s="233">
        <f>ROUND(E34*N34,2)</f>
        <v>0</v>
      </c>
      <c r="P34" s="233">
        <v>0</v>
      </c>
      <c r="Q34" s="233">
        <f>ROUND(E34*P34,2)</f>
        <v>0</v>
      </c>
      <c r="R34" s="235"/>
      <c r="S34" s="235" t="s">
        <v>135</v>
      </c>
      <c r="T34" s="236" t="s">
        <v>121</v>
      </c>
      <c r="U34" s="222">
        <v>0</v>
      </c>
      <c r="V34" s="222">
        <f>ROUND(E34*U34,2)</f>
        <v>0</v>
      </c>
      <c r="W34" s="222"/>
      <c r="X34" s="222" t="s">
        <v>122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123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19"/>
      <c r="B35" s="220"/>
      <c r="C35" s="250" t="s">
        <v>161</v>
      </c>
      <c r="D35" s="237"/>
      <c r="E35" s="237"/>
      <c r="F35" s="237"/>
      <c r="G35" s="237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12"/>
      <c r="Z35" s="212"/>
      <c r="AA35" s="212"/>
      <c r="AB35" s="212"/>
      <c r="AC35" s="212"/>
      <c r="AD35" s="212"/>
      <c r="AE35" s="212"/>
      <c r="AF35" s="212"/>
      <c r="AG35" s="212" t="s">
        <v>124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38" t="str">
        <f>C35</f>
        <v>Fotodokumentace stavby před zahájením stavby, v průběhu výstavby a po stavbě. Zařazení fotek do fotoalba v časové posloupnosti a popisem činnosti a číslem objektů v listinné a digitální podobě.</v>
      </c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19"/>
      <c r="B36" s="220"/>
      <c r="C36" s="251" t="s">
        <v>162</v>
      </c>
      <c r="D36" s="239"/>
      <c r="E36" s="239"/>
      <c r="F36" s="239"/>
      <c r="G36" s="239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124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38" t="str">
        <f>C36</f>
        <v>Zhotovitel zaznamená průběh prací. Fotky budou dokládat postup prací po jednotlivých dnech a fakturovaných položkách, nasazení jednotlivých mechanizmů, prováděných zkouškách, bude předáno na CD s popisem po jednotlivých dnech.</v>
      </c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0">
        <v>10</v>
      </c>
      <c r="B37" s="231" t="s">
        <v>163</v>
      </c>
      <c r="C37" s="249" t="s">
        <v>164</v>
      </c>
      <c r="D37" s="232" t="s">
        <v>119</v>
      </c>
      <c r="E37" s="233">
        <v>1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3">
        <v>0</v>
      </c>
      <c r="O37" s="233">
        <f>ROUND(E37*N37,2)</f>
        <v>0</v>
      </c>
      <c r="P37" s="233">
        <v>0</v>
      </c>
      <c r="Q37" s="233">
        <f>ROUND(E37*P37,2)</f>
        <v>0</v>
      </c>
      <c r="R37" s="235"/>
      <c r="S37" s="235" t="s">
        <v>120</v>
      </c>
      <c r="T37" s="236" t="s">
        <v>121</v>
      </c>
      <c r="U37" s="222">
        <v>0</v>
      </c>
      <c r="V37" s="222">
        <f>ROUND(E37*U37,2)</f>
        <v>0</v>
      </c>
      <c r="W37" s="222"/>
      <c r="X37" s="222" t="s">
        <v>122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123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56.25" outlineLevel="1" x14ac:dyDescent="0.2">
      <c r="A38" s="219"/>
      <c r="B38" s="220"/>
      <c r="C38" s="250" t="s">
        <v>165</v>
      </c>
      <c r="D38" s="237"/>
      <c r="E38" s="237"/>
      <c r="F38" s="237"/>
      <c r="G38" s="237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12"/>
      <c r="Z38" s="212"/>
      <c r="AA38" s="212"/>
      <c r="AB38" s="212"/>
      <c r="AC38" s="212"/>
      <c r="AD38" s="212"/>
      <c r="AE38" s="212"/>
      <c r="AF38" s="212"/>
      <c r="AG38" s="212" t="s">
        <v>124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38" t="str">
        <f>C38</f>
        <v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v>
      </c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0">
        <v>11</v>
      </c>
      <c r="B39" s="241" t="s">
        <v>166</v>
      </c>
      <c r="C39" s="252" t="s">
        <v>167</v>
      </c>
      <c r="D39" s="242" t="s">
        <v>134</v>
      </c>
      <c r="E39" s="243">
        <v>1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21</v>
      </c>
      <c r="M39" s="245">
        <f>G39*(1+L39/100)</f>
        <v>0</v>
      </c>
      <c r="N39" s="243">
        <v>0</v>
      </c>
      <c r="O39" s="243">
        <f>ROUND(E39*N39,2)</f>
        <v>0</v>
      </c>
      <c r="P39" s="243">
        <v>0</v>
      </c>
      <c r="Q39" s="243">
        <f>ROUND(E39*P39,2)</f>
        <v>0</v>
      </c>
      <c r="R39" s="245"/>
      <c r="S39" s="245" t="s">
        <v>135</v>
      </c>
      <c r="T39" s="246" t="s">
        <v>121</v>
      </c>
      <c r="U39" s="222">
        <v>0</v>
      </c>
      <c r="V39" s="222">
        <f>ROUND(E39*U39,2)</f>
        <v>0</v>
      </c>
      <c r="W39" s="222"/>
      <c r="X39" s="222" t="s">
        <v>136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137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0">
        <v>12</v>
      </c>
      <c r="B40" s="231" t="s">
        <v>168</v>
      </c>
      <c r="C40" s="249" t="s">
        <v>169</v>
      </c>
      <c r="D40" s="232" t="s">
        <v>134</v>
      </c>
      <c r="E40" s="233">
        <v>1</v>
      </c>
      <c r="F40" s="234"/>
      <c r="G40" s="235">
        <f>ROUND(E40*F40,2)</f>
        <v>0</v>
      </c>
      <c r="H40" s="234"/>
      <c r="I40" s="235">
        <f>ROUND(E40*H40,2)</f>
        <v>0</v>
      </c>
      <c r="J40" s="234"/>
      <c r="K40" s="235">
        <f>ROUND(E40*J40,2)</f>
        <v>0</v>
      </c>
      <c r="L40" s="235">
        <v>21</v>
      </c>
      <c r="M40" s="235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5"/>
      <c r="S40" s="235" t="s">
        <v>135</v>
      </c>
      <c r="T40" s="236" t="s">
        <v>121</v>
      </c>
      <c r="U40" s="222">
        <v>0</v>
      </c>
      <c r="V40" s="222">
        <f>ROUND(E40*U40,2)</f>
        <v>0</v>
      </c>
      <c r="W40" s="222"/>
      <c r="X40" s="222" t="s">
        <v>136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137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19"/>
      <c r="B41" s="220"/>
      <c r="C41" s="250" t="s">
        <v>170</v>
      </c>
      <c r="D41" s="237"/>
      <c r="E41" s="237"/>
      <c r="F41" s="237"/>
      <c r="G41" s="237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124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38" t="str">
        <f>C41</f>
        <v>Uvedení všech povrchů dotčených stavbou do původního stavu (komunikace, chodníky zeleň, příkopy, propustky), včetně opravy, údržby a průběžného čištění, kropení komunikací užívaných v průběhu stavby</v>
      </c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3"/>
      <c r="B42" s="4"/>
      <c r="C42" s="253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102</v>
      </c>
    </row>
    <row r="43" spans="1:60" x14ac:dyDescent="0.2">
      <c r="A43" s="215"/>
      <c r="B43" s="216" t="s">
        <v>29</v>
      </c>
      <c r="C43" s="254"/>
      <c r="D43" s="217"/>
      <c r="E43" s="218"/>
      <c r="F43" s="218"/>
      <c r="G43" s="247">
        <f>G8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171</v>
      </c>
    </row>
    <row r="44" spans="1:60" x14ac:dyDescent="0.2">
      <c r="C44" s="255"/>
      <c r="D44" s="10"/>
      <c r="AG44" t="s">
        <v>173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TUJGgGJ+2NOrtAIt0rXPU9ekp73bra7nNXoHmiuHGk2m9zI2ovOGdfj42PoXKK4ZdizRkD6UFOaAaZU7tV/sQ==" saltValue="gZMGM+TRbJc+KQg8ux4oIg==" spinCount="100000" sheet="1"/>
  <mergeCells count="25">
    <mergeCell ref="C41:G41"/>
    <mergeCell ref="C29:G29"/>
    <mergeCell ref="C31:G31"/>
    <mergeCell ref="C33:G33"/>
    <mergeCell ref="C35:G35"/>
    <mergeCell ref="C36:G36"/>
    <mergeCell ref="C38:G38"/>
    <mergeCell ref="C23:G23"/>
    <mergeCell ref="C24:G24"/>
    <mergeCell ref="C25:G25"/>
    <mergeCell ref="C26:G26"/>
    <mergeCell ref="C27:G27"/>
    <mergeCell ref="C28:G28"/>
    <mergeCell ref="C13:G13"/>
    <mergeCell ref="C15:G15"/>
    <mergeCell ref="C18:G18"/>
    <mergeCell ref="C19:G19"/>
    <mergeCell ref="C21:G21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FA498-20F7-49EA-8CDE-6CE5AC76DD39}">
  <sheetPr>
    <outlinePr summaryBelow="0"/>
  </sheetPr>
  <dimension ref="A1:BH5000"/>
  <sheetViews>
    <sheetView workbookViewId="0">
      <pane ySplit="7" topLeftCell="A128" activePane="bottomLeft" state="frozen"/>
      <selection pane="bottomLeft" activeCell="F140" sqref="F140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174</v>
      </c>
      <c r="B1" s="197"/>
      <c r="C1" s="197"/>
      <c r="D1" s="197"/>
      <c r="E1" s="197"/>
      <c r="F1" s="197"/>
      <c r="G1" s="197"/>
      <c r="AG1" t="s">
        <v>89</v>
      </c>
    </row>
    <row r="2" spans="1:60" ht="24.95" customHeight="1" x14ac:dyDescent="0.2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90</v>
      </c>
    </row>
    <row r="3" spans="1:60" ht="24.95" customHeight="1" x14ac:dyDescent="0.2">
      <c r="A3" s="198" t="s">
        <v>8</v>
      </c>
      <c r="B3" s="49" t="s">
        <v>57</v>
      </c>
      <c r="C3" s="201" t="s">
        <v>45</v>
      </c>
      <c r="D3" s="199"/>
      <c r="E3" s="199"/>
      <c r="F3" s="199"/>
      <c r="G3" s="200"/>
      <c r="AC3" s="177" t="s">
        <v>90</v>
      </c>
      <c r="AG3" t="s">
        <v>92</v>
      </c>
    </row>
    <row r="4" spans="1:60" ht="24.95" customHeight="1" x14ac:dyDescent="0.2">
      <c r="A4" s="202" t="s">
        <v>9</v>
      </c>
      <c r="B4" s="203" t="s">
        <v>57</v>
      </c>
      <c r="C4" s="204" t="s">
        <v>58</v>
      </c>
      <c r="D4" s="205"/>
      <c r="E4" s="205"/>
      <c r="F4" s="205"/>
      <c r="G4" s="206"/>
      <c r="AG4" t="s">
        <v>93</v>
      </c>
    </row>
    <row r="5" spans="1:60" x14ac:dyDescent="0.2">
      <c r="D5" s="10"/>
    </row>
    <row r="6" spans="1:60" ht="38.25" x14ac:dyDescent="0.2">
      <c r="A6" s="208" t="s">
        <v>94</v>
      </c>
      <c r="B6" s="210" t="s">
        <v>95</v>
      </c>
      <c r="C6" s="210" t="s">
        <v>96</v>
      </c>
      <c r="D6" s="209" t="s">
        <v>97</v>
      </c>
      <c r="E6" s="208" t="s">
        <v>98</v>
      </c>
      <c r="F6" s="207" t="s">
        <v>99</v>
      </c>
      <c r="G6" s="208" t="s">
        <v>29</v>
      </c>
      <c r="H6" s="211" t="s">
        <v>30</v>
      </c>
      <c r="I6" s="211" t="s">
        <v>100</v>
      </c>
      <c r="J6" s="211" t="s">
        <v>31</v>
      </c>
      <c r="K6" s="211" t="s">
        <v>101</v>
      </c>
      <c r="L6" s="211" t="s">
        <v>102</v>
      </c>
      <c r="M6" s="211" t="s">
        <v>103</v>
      </c>
      <c r="N6" s="211" t="s">
        <v>104</v>
      </c>
      <c r="O6" s="211" t="s">
        <v>105</v>
      </c>
      <c r="P6" s="211" t="s">
        <v>106</v>
      </c>
      <c r="Q6" s="211" t="s">
        <v>107</v>
      </c>
      <c r="R6" s="211" t="s">
        <v>108</v>
      </c>
      <c r="S6" s="211" t="s">
        <v>109</v>
      </c>
      <c r="T6" s="211" t="s">
        <v>110</v>
      </c>
      <c r="U6" s="211" t="s">
        <v>111</v>
      </c>
      <c r="V6" s="211" t="s">
        <v>112</v>
      </c>
      <c r="W6" s="211" t="s">
        <v>113</v>
      </c>
      <c r="X6" s="211" t="s">
        <v>114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115</v>
      </c>
      <c r="B8" s="225" t="s">
        <v>54</v>
      </c>
      <c r="C8" s="248" t="s">
        <v>71</v>
      </c>
      <c r="D8" s="226"/>
      <c r="E8" s="227"/>
      <c r="F8" s="228"/>
      <c r="G8" s="228">
        <f>SUMIF(AG9:AG57,"&lt;&gt;NOR",G9:G57)</f>
        <v>0</v>
      </c>
      <c r="H8" s="228"/>
      <c r="I8" s="228">
        <f>SUM(I9:I57)</f>
        <v>0</v>
      </c>
      <c r="J8" s="228"/>
      <c r="K8" s="228">
        <f>SUM(K9:K57)</f>
        <v>0</v>
      </c>
      <c r="L8" s="228"/>
      <c r="M8" s="228">
        <f>SUM(M9:M57)</f>
        <v>0</v>
      </c>
      <c r="N8" s="227"/>
      <c r="O8" s="227">
        <f>SUM(O9:O57)</f>
        <v>58.46</v>
      </c>
      <c r="P8" s="227"/>
      <c r="Q8" s="227">
        <f>SUM(Q9:Q57)</f>
        <v>493.33000000000004</v>
      </c>
      <c r="R8" s="228"/>
      <c r="S8" s="228"/>
      <c r="T8" s="229"/>
      <c r="U8" s="223"/>
      <c r="V8" s="223">
        <f>SUM(V9:V57)</f>
        <v>281.83000000000004</v>
      </c>
      <c r="W8" s="223"/>
      <c r="X8" s="223"/>
      <c r="AG8" t="s">
        <v>116</v>
      </c>
    </row>
    <row r="9" spans="1:60" ht="22.5" outlineLevel="1" x14ac:dyDescent="0.2">
      <c r="A9" s="230">
        <v>1</v>
      </c>
      <c r="B9" s="231" t="s">
        <v>175</v>
      </c>
      <c r="C9" s="249" t="s">
        <v>176</v>
      </c>
      <c r="D9" s="232" t="s">
        <v>177</v>
      </c>
      <c r="E9" s="233">
        <v>172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0.36</v>
      </c>
      <c r="Q9" s="233">
        <f>ROUND(E9*P9,2)</f>
        <v>61.92</v>
      </c>
      <c r="R9" s="235" t="s">
        <v>178</v>
      </c>
      <c r="S9" s="235" t="s">
        <v>120</v>
      </c>
      <c r="T9" s="236" t="s">
        <v>120</v>
      </c>
      <c r="U9" s="222">
        <v>0.05</v>
      </c>
      <c r="V9" s="222">
        <f>ROUND(E9*U9,2)</f>
        <v>8.6</v>
      </c>
      <c r="W9" s="222"/>
      <c r="X9" s="222" t="s">
        <v>136</v>
      </c>
      <c r="Y9" s="212"/>
      <c r="Z9" s="212"/>
      <c r="AA9" s="212"/>
      <c r="AB9" s="212"/>
      <c r="AC9" s="212"/>
      <c r="AD9" s="212"/>
      <c r="AE9" s="212"/>
      <c r="AF9" s="212"/>
      <c r="AG9" s="212" t="s">
        <v>137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9" t="s">
        <v>179</v>
      </c>
      <c r="D10" s="256"/>
      <c r="E10" s="257">
        <v>172</v>
      </c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180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30">
        <v>2</v>
      </c>
      <c r="B11" s="231" t="s">
        <v>181</v>
      </c>
      <c r="C11" s="249" t="s">
        <v>182</v>
      </c>
      <c r="D11" s="232" t="s">
        <v>177</v>
      </c>
      <c r="E11" s="233">
        <v>172</v>
      </c>
      <c r="F11" s="234"/>
      <c r="G11" s="235">
        <f>ROUND(E11*F11,2)</f>
        <v>0</v>
      </c>
      <c r="H11" s="234"/>
      <c r="I11" s="235">
        <f>ROUND(E11*H11,2)</f>
        <v>0</v>
      </c>
      <c r="J11" s="234"/>
      <c r="K11" s="235">
        <f>ROUND(E11*J11,2)</f>
        <v>0</v>
      </c>
      <c r="L11" s="235">
        <v>21</v>
      </c>
      <c r="M11" s="235">
        <f>G11*(1+L11/100)</f>
        <v>0</v>
      </c>
      <c r="N11" s="233">
        <v>0</v>
      </c>
      <c r="O11" s="233">
        <f>ROUND(E11*N11,2)</f>
        <v>0</v>
      </c>
      <c r="P11" s="233">
        <v>0.44</v>
      </c>
      <c r="Q11" s="233">
        <f>ROUND(E11*P11,2)</f>
        <v>75.680000000000007</v>
      </c>
      <c r="R11" s="235" t="s">
        <v>178</v>
      </c>
      <c r="S11" s="235" t="s">
        <v>120</v>
      </c>
      <c r="T11" s="236" t="s">
        <v>120</v>
      </c>
      <c r="U11" s="222">
        <v>7.0000000000000007E-2</v>
      </c>
      <c r="V11" s="222">
        <f>ROUND(E11*U11,2)</f>
        <v>12.04</v>
      </c>
      <c r="W11" s="222"/>
      <c r="X11" s="222" t="s">
        <v>136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137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59" t="s">
        <v>183</v>
      </c>
      <c r="D12" s="256"/>
      <c r="E12" s="257">
        <v>172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180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30">
        <v>3</v>
      </c>
      <c r="B13" s="231" t="s">
        <v>184</v>
      </c>
      <c r="C13" s="249" t="s">
        <v>185</v>
      </c>
      <c r="D13" s="232" t="s">
        <v>177</v>
      </c>
      <c r="E13" s="233">
        <v>257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33">
        <v>0</v>
      </c>
      <c r="O13" s="233">
        <f>ROUND(E13*N13,2)</f>
        <v>0</v>
      </c>
      <c r="P13" s="233">
        <v>0.13800000000000001</v>
      </c>
      <c r="Q13" s="233">
        <f>ROUND(E13*P13,2)</f>
        <v>35.47</v>
      </c>
      <c r="R13" s="235" t="s">
        <v>178</v>
      </c>
      <c r="S13" s="235" t="s">
        <v>120</v>
      </c>
      <c r="T13" s="236" t="s">
        <v>120</v>
      </c>
      <c r="U13" s="222">
        <v>0.16</v>
      </c>
      <c r="V13" s="222">
        <f>ROUND(E13*U13,2)</f>
        <v>41.12</v>
      </c>
      <c r="W13" s="222"/>
      <c r="X13" s="222" t="s">
        <v>136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137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60" t="s">
        <v>186</v>
      </c>
      <c r="D14" s="258"/>
      <c r="E14" s="258"/>
      <c r="F14" s="258"/>
      <c r="G14" s="258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187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9" t="s">
        <v>188</v>
      </c>
      <c r="D15" s="256"/>
      <c r="E15" s="257">
        <v>257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180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33.75" outlineLevel="1" x14ac:dyDescent="0.2">
      <c r="A16" s="230">
        <v>4</v>
      </c>
      <c r="B16" s="231" t="s">
        <v>189</v>
      </c>
      <c r="C16" s="249" t="s">
        <v>190</v>
      </c>
      <c r="D16" s="232" t="s">
        <v>177</v>
      </c>
      <c r="E16" s="233">
        <v>112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3">
        <v>0</v>
      </c>
      <c r="O16" s="233">
        <f>ROUND(E16*N16,2)</f>
        <v>0</v>
      </c>
      <c r="P16" s="233">
        <v>0.2</v>
      </c>
      <c r="Q16" s="233">
        <f>ROUND(E16*P16,2)</f>
        <v>22.4</v>
      </c>
      <c r="R16" s="235" t="s">
        <v>178</v>
      </c>
      <c r="S16" s="235" t="s">
        <v>120</v>
      </c>
      <c r="T16" s="236" t="s">
        <v>120</v>
      </c>
      <c r="U16" s="222">
        <v>0.1</v>
      </c>
      <c r="V16" s="222">
        <f>ROUND(E16*U16,2)</f>
        <v>11.2</v>
      </c>
      <c r="W16" s="222"/>
      <c r="X16" s="222" t="s">
        <v>136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137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60" t="s">
        <v>186</v>
      </c>
      <c r="D17" s="258"/>
      <c r="E17" s="258"/>
      <c r="F17" s="258"/>
      <c r="G17" s="258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187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59" t="s">
        <v>191</v>
      </c>
      <c r="D18" s="256"/>
      <c r="E18" s="257">
        <v>112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180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30">
        <v>5</v>
      </c>
      <c r="B19" s="231" t="s">
        <v>192</v>
      </c>
      <c r="C19" s="249" t="s">
        <v>193</v>
      </c>
      <c r="D19" s="232" t="s">
        <v>177</v>
      </c>
      <c r="E19" s="233">
        <v>314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0.55000000000000004</v>
      </c>
      <c r="Q19" s="233">
        <f>ROUND(E19*P19,2)</f>
        <v>172.7</v>
      </c>
      <c r="R19" s="235" t="s">
        <v>178</v>
      </c>
      <c r="S19" s="235" t="s">
        <v>120</v>
      </c>
      <c r="T19" s="236" t="s">
        <v>120</v>
      </c>
      <c r="U19" s="222">
        <v>0.09</v>
      </c>
      <c r="V19" s="222">
        <f>ROUND(E19*U19,2)</f>
        <v>28.26</v>
      </c>
      <c r="W19" s="222"/>
      <c r="X19" s="222" t="s">
        <v>136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137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59" t="s">
        <v>194</v>
      </c>
      <c r="D20" s="256"/>
      <c r="E20" s="257">
        <v>314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180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0">
        <v>6</v>
      </c>
      <c r="B21" s="231" t="s">
        <v>195</v>
      </c>
      <c r="C21" s="249" t="s">
        <v>196</v>
      </c>
      <c r="D21" s="232" t="s">
        <v>197</v>
      </c>
      <c r="E21" s="233">
        <v>378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3">
        <v>0</v>
      </c>
      <c r="O21" s="233">
        <f>ROUND(E21*N21,2)</f>
        <v>0</v>
      </c>
      <c r="P21" s="233">
        <v>0.27</v>
      </c>
      <c r="Q21" s="233">
        <f>ROUND(E21*P21,2)</f>
        <v>102.06</v>
      </c>
      <c r="R21" s="235" t="s">
        <v>178</v>
      </c>
      <c r="S21" s="235" t="s">
        <v>120</v>
      </c>
      <c r="T21" s="236" t="s">
        <v>120</v>
      </c>
      <c r="U21" s="222">
        <v>0.12</v>
      </c>
      <c r="V21" s="222">
        <f>ROUND(E21*U21,2)</f>
        <v>45.36</v>
      </c>
      <c r="W21" s="222"/>
      <c r="X21" s="222" t="s">
        <v>136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137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60" t="s">
        <v>198</v>
      </c>
      <c r="D22" s="258"/>
      <c r="E22" s="258"/>
      <c r="F22" s="258"/>
      <c r="G22" s="258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187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38" t="str">
        <f>C22</f>
        <v>s vybouráním lože, s přemístěním hmot na skládku na vzdálenost do 3 m nebo naložením na dopravní prostředek</v>
      </c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59" t="s">
        <v>199</v>
      </c>
      <c r="D23" s="256"/>
      <c r="E23" s="257">
        <v>378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180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0">
        <v>7</v>
      </c>
      <c r="B24" s="231" t="s">
        <v>200</v>
      </c>
      <c r="C24" s="249" t="s">
        <v>201</v>
      </c>
      <c r="D24" s="232" t="s">
        <v>202</v>
      </c>
      <c r="E24" s="233">
        <v>68.16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5" t="s">
        <v>203</v>
      </c>
      <c r="S24" s="235" t="s">
        <v>120</v>
      </c>
      <c r="T24" s="236" t="s">
        <v>120</v>
      </c>
      <c r="U24" s="222">
        <v>0.22</v>
      </c>
      <c r="V24" s="222">
        <f>ROUND(E24*U24,2)</f>
        <v>15</v>
      </c>
      <c r="W24" s="222"/>
      <c r="X24" s="222" t="s">
        <v>136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137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60" t="s">
        <v>204</v>
      </c>
      <c r="D25" s="258"/>
      <c r="E25" s="258"/>
      <c r="F25" s="258"/>
      <c r="G25" s="258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187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38" t="str">
        <f>C25</f>
        <v>s přemístěním výkopku v příčných profilech na vzdálenost do 15 m nebo s naložením na dopravní prostředek.</v>
      </c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9" t="s">
        <v>205</v>
      </c>
      <c r="D26" s="256"/>
      <c r="E26" s="257">
        <v>32.880000000000003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180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9" t="s">
        <v>206</v>
      </c>
      <c r="D27" s="256"/>
      <c r="E27" s="257">
        <v>35.28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180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30">
        <v>8</v>
      </c>
      <c r="B28" s="231" t="s">
        <v>207</v>
      </c>
      <c r="C28" s="249" t="s">
        <v>208</v>
      </c>
      <c r="D28" s="232" t="s">
        <v>202</v>
      </c>
      <c r="E28" s="233">
        <v>68.16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3">
        <v>0</v>
      </c>
      <c r="O28" s="233">
        <f>ROUND(E28*N28,2)</f>
        <v>0</v>
      </c>
      <c r="P28" s="233">
        <v>0</v>
      </c>
      <c r="Q28" s="233">
        <f>ROUND(E28*P28,2)</f>
        <v>0</v>
      </c>
      <c r="R28" s="235" t="s">
        <v>203</v>
      </c>
      <c r="S28" s="235" t="s">
        <v>120</v>
      </c>
      <c r="T28" s="236" t="s">
        <v>120</v>
      </c>
      <c r="U28" s="222">
        <v>0.05</v>
      </c>
      <c r="V28" s="222">
        <f>ROUND(E28*U28,2)</f>
        <v>3.41</v>
      </c>
      <c r="W28" s="222"/>
      <c r="X28" s="222" t="s">
        <v>136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137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59" t="s">
        <v>209</v>
      </c>
      <c r="D29" s="256"/>
      <c r="E29" s="257">
        <v>68.16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180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30">
        <v>9</v>
      </c>
      <c r="B30" s="231" t="s">
        <v>210</v>
      </c>
      <c r="C30" s="249" t="s">
        <v>211</v>
      </c>
      <c r="D30" s="232" t="s">
        <v>202</v>
      </c>
      <c r="E30" s="233">
        <v>68.16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5" t="s">
        <v>203</v>
      </c>
      <c r="S30" s="235" t="s">
        <v>120</v>
      </c>
      <c r="T30" s="236" t="s">
        <v>120</v>
      </c>
      <c r="U30" s="222">
        <v>0.01</v>
      </c>
      <c r="V30" s="222">
        <f>ROUND(E30*U30,2)</f>
        <v>0.68</v>
      </c>
      <c r="W30" s="222"/>
      <c r="X30" s="222" t="s">
        <v>136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137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60" t="s">
        <v>212</v>
      </c>
      <c r="D31" s="258"/>
      <c r="E31" s="258"/>
      <c r="F31" s="258"/>
      <c r="G31" s="258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187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59" t="s">
        <v>209</v>
      </c>
      <c r="D32" s="256"/>
      <c r="E32" s="257">
        <v>68.16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180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40">
        <v>10</v>
      </c>
      <c r="B33" s="241" t="s">
        <v>213</v>
      </c>
      <c r="C33" s="252" t="s">
        <v>214</v>
      </c>
      <c r="D33" s="242" t="s">
        <v>202</v>
      </c>
      <c r="E33" s="243">
        <v>68.16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21</v>
      </c>
      <c r="M33" s="245">
        <f>G33*(1+L33/100)</f>
        <v>0</v>
      </c>
      <c r="N33" s="243">
        <v>0</v>
      </c>
      <c r="O33" s="243">
        <f>ROUND(E33*N33,2)</f>
        <v>0</v>
      </c>
      <c r="P33" s="243">
        <v>0</v>
      </c>
      <c r="Q33" s="243">
        <f>ROUND(E33*P33,2)</f>
        <v>0</v>
      </c>
      <c r="R33" s="245" t="s">
        <v>203</v>
      </c>
      <c r="S33" s="245" t="s">
        <v>120</v>
      </c>
      <c r="T33" s="246" t="s">
        <v>120</v>
      </c>
      <c r="U33" s="222">
        <v>0.01</v>
      </c>
      <c r="V33" s="222">
        <f>ROUND(E33*U33,2)</f>
        <v>0.68</v>
      </c>
      <c r="W33" s="222"/>
      <c r="X33" s="222" t="s">
        <v>136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137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2.5" outlineLevel="1" x14ac:dyDescent="0.2">
      <c r="A34" s="262">
        <v>11</v>
      </c>
      <c r="B34" s="263" t="s">
        <v>215</v>
      </c>
      <c r="C34" s="261" t="s">
        <v>378</v>
      </c>
      <c r="D34" s="264" t="s">
        <v>202</v>
      </c>
      <c r="E34" s="265">
        <v>68.16</v>
      </c>
      <c r="F34" s="266"/>
      <c r="G34" s="267">
        <f>ROUND(E34*F34,2)</f>
        <v>0</v>
      </c>
      <c r="H34" s="268"/>
      <c r="I34" s="267">
        <f>ROUND(E34*H34,2)</f>
        <v>0</v>
      </c>
      <c r="J34" s="268"/>
      <c r="K34" s="267">
        <f>ROUND(E34*J34,2)</f>
        <v>0</v>
      </c>
      <c r="L34" s="267">
        <v>21</v>
      </c>
      <c r="M34" s="267">
        <f>G34*(1+L34/100)</f>
        <v>0</v>
      </c>
      <c r="N34" s="265">
        <v>0</v>
      </c>
      <c r="O34" s="265">
        <f>ROUND(E34*N34,2)</f>
        <v>0</v>
      </c>
      <c r="P34" s="265">
        <v>0</v>
      </c>
      <c r="Q34" s="265">
        <f>ROUND(E34*P34,2)</f>
        <v>0</v>
      </c>
      <c r="R34" s="267" t="s">
        <v>203</v>
      </c>
      <c r="S34" s="267" t="s">
        <v>120</v>
      </c>
      <c r="T34" s="246" t="s">
        <v>120</v>
      </c>
      <c r="U34" s="222">
        <v>0</v>
      </c>
      <c r="V34" s="222">
        <f>ROUND(E34*U34,2)</f>
        <v>0</v>
      </c>
      <c r="W34" s="222"/>
      <c r="X34" s="222" t="s">
        <v>136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137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33.75" outlineLevel="1" x14ac:dyDescent="0.2">
      <c r="A35" s="230">
        <v>12</v>
      </c>
      <c r="B35" s="231" t="s">
        <v>216</v>
      </c>
      <c r="C35" s="249" t="s">
        <v>217</v>
      </c>
      <c r="D35" s="232" t="s">
        <v>177</v>
      </c>
      <c r="E35" s="233">
        <v>105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3">
        <v>0</v>
      </c>
      <c r="O35" s="233">
        <f>ROUND(E35*N35,2)</f>
        <v>0</v>
      </c>
      <c r="P35" s="233">
        <v>0.22</v>
      </c>
      <c r="Q35" s="233">
        <f>ROUND(E35*P35,2)</f>
        <v>23.1</v>
      </c>
      <c r="R35" s="235" t="s">
        <v>178</v>
      </c>
      <c r="S35" s="235" t="s">
        <v>120</v>
      </c>
      <c r="T35" s="236" t="s">
        <v>120</v>
      </c>
      <c r="U35" s="222">
        <v>7.0000000000000007E-2</v>
      </c>
      <c r="V35" s="222">
        <f>ROUND(E35*U35,2)</f>
        <v>7.35</v>
      </c>
      <c r="W35" s="222"/>
      <c r="X35" s="222" t="s">
        <v>136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137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19"/>
      <c r="B36" s="220"/>
      <c r="C36" s="260" t="s">
        <v>218</v>
      </c>
      <c r="D36" s="258"/>
      <c r="E36" s="258"/>
      <c r="F36" s="258"/>
      <c r="G36" s="258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187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38" t="str">
        <f>C36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9" t="s">
        <v>219</v>
      </c>
      <c r="D37" s="256"/>
      <c r="E37" s="257">
        <v>105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180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30">
        <v>13</v>
      </c>
      <c r="B38" s="231" t="s">
        <v>220</v>
      </c>
      <c r="C38" s="249" t="s">
        <v>221</v>
      </c>
      <c r="D38" s="232" t="s">
        <v>177</v>
      </c>
      <c r="E38" s="233">
        <v>350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3">
        <v>0</v>
      </c>
      <c r="O38" s="233">
        <f>ROUND(E38*N38,2)</f>
        <v>0</v>
      </c>
      <c r="P38" s="233">
        <v>0</v>
      </c>
      <c r="Q38" s="233">
        <f>ROUND(E38*P38,2)</f>
        <v>0</v>
      </c>
      <c r="R38" s="235" t="s">
        <v>222</v>
      </c>
      <c r="S38" s="235" t="s">
        <v>120</v>
      </c>
      <c r="T38" s="236" t="s">
        <v>120</v>
      </c>
      <c r="U38" s="222">
        <v>0.09</v>
      </c>
      <c r="V38" s="222">
        <f>ROUND(E38*U38,2)</f>
        <v>31.5</v>
      </c>
      <c r="W38" s="222"/>
      <c r="X38" s="222" t="s">
        <v>136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137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60" t="s">
        <v>223</v>
      </c>
      <c r="D39" s="258"/>
      <c r="E39" s="258"/>
      <c r="F39" s="258"/>
      <c r="G39" s="258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187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30">
        <v>14</v>
      </c>
      <c r="B40" s="231" t="s">
        <v>224</v>
      </c>
      <c r="C40" s="249" t="s">
        <v>225</v>
      </c>
      <c r="D40" s="232" t="s">
        <v>177</v>
      </c>
      <c r="E40" s="233">
        <v>350</v>
      </c>
      <c r="F40" s="234"/>
      <c r="G40" s="235">
        <f>ROUND(E40*F40,2)</f>
        <v>0</v>
      </c>
      <c r="H40" s="234"/>
      <c r="I40" s="235">
        <f>ROUND(E40*H40,2)</f>
        <v>0</v>
      </c>
      <c r="J40" s="234"/>
      <c r="K40" s="235">
        <f>ROUND(E40*J40,2)</f>
        <v>0</v>
      </c>
      <c r="L40" s="235">
        <v>21</v>
      </c>
      <c r="M40" s="235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5" t="s">
        <v>203</v>
      </c>
      <c r="S40" s="235" t="s">
        <v>120</v>
      </c>
      <c r="T40" s="236" t="s">
        <v>120</v>
      </c>
      <c r="U40" s="222">
        <v>0.13</v>
      </c>
      <c r="V40" s="222">
        <f>ROUND(E40*U40,2)</f>
        <v>45.5</v>
      </c>
      <c r="W40" s="222"/>
      <c r="X40" s="222" t="s">
        <v>136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137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19"/>
      <c r="B41" s="220"/>
      <c r="C41" s="260" t="s">
        <v>226</v>
      </c>
      <c r="D41" s="258"/>
      <c r="E41" s="258"/>
      <c r="F41" s="258"/>
      <c r="G41" s="258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187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38" t="str">
        <f>C41</f>
        <v>s případným nutným přemístěním hromad nebo dočasných skládek na místo potřeby ze vzdálenosti do 30 m, v rovině nebo ve svahu do 1 : 5,</v>
      </c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30">
        <v>15</v>
      </c>
      <c r="B42" s="231" t="s">
        <v>227</v>
      </c>
      <c r="C42" s="249" t="s">
        <v>228</v>
      </c>
      <c r="D42" s="232" t="s">
        <v>202</v>
      </c>
      <c r="E42" s="233">
        <v>35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3">
        <v>1.67</v>
      </c>
      <c r="O42" s="233">
        <f>ROUND(E42*N42,2)</f>
        <v>58.45</v>
      </c>
      <c r="P42" s="233">
        <v>0</v>
      </c>
      <c r="Q42" s="233">
        <f>ROUND(E42*P42,2)</f>
        <v>0</v>
      </c>
      <c r="R42" s="235" t="s">
        <v>229</v>
      </c>
      <c r="S42" s="235" t="s">
        <v>120</v>
      </c>
      <c r="T42" s="236" t="s">
        <v>120</v>
      </c>
      <c r="U42" s="222">
        <v>0</v>
      </c>
      <c r="V42" s="222">
        <f>ROUND(E42*U42,2)</f>
        <v>0</v>
      </c>
      <c r="W42" s="222"/>
      <c r="X42" s="222" t="s">
        <v>230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231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59" t="s">
        <v>232</v>
      </c>
      <c r="D43" s="256"/>
      <c r="E43" s="257">
        <v>35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180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30">
        <v>16</v>
      </c>
      <c r="B44" s="231" t="s">
        <v>233</v>
      </c>
      <c r="C44" s="249" t="s">
        <v>234</v>
      </c>
      <c r="D44" s="232" t="s">
        <v>177</v>
      </c>
      <c r="E44" s="233">
        <v>350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33">
        <v>0</v>
      </c>
      <c r="O44" s="233">
        <f>ROUND(E44*N44,2)</f>
        <v>0</v>
      </c>
      <c r="P44" s="233">
        <v>0</v>
      </c>
      <c r="Q44" s="233">
        <f>ROUND(E44*P44,2)</f>
        <v>0</v>
      </c>
      <c r="R44" s="235" t="s">
        <v>222</v>
      </c>
      <c r="S44" s="235" t="s">
        <v>120</v>
      </c>
      <c r="T44" s="236" t="s">
        <v>120</v>
      </c>
      <c r="U44" s="222">
        <v>2.1000000000000001E-2</v>
      </c>
      <c r="V44" s="222">
        <f>ROUND(E44*U44,2)</f>
        <v>7.35</v>
      </c>
      <c r="W44" s="222"/>
      <c r="X44" s="222" t="s">
        <v>136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137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0" t="s">
        <v>235</v>
      </c>
      <c r="D45" s="258"/>
      <c r="E45" s="258"/>
      <c r="F45" s="258"/>
      <c r="G45" s="258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187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40">
        <v>17</v>
      </c>
      <c r="B46" s="241" t="s">
        <v>236</v>
      </c>
      <c r="C46" s="252" t="s">
        <v>237</v>
      </c>
      <c r="D46" s="242" t="s">
        <v>177</v>
      </c>
      <c r="E46" s="243">
        <v>350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21</v>
      </c>
      <c r="M46" s="245">
        <f>G46*(1+L46/100)</f>
        <v>0</v>
      </c>
      <c r="N46" s="243">
        <v>0</v>
      </c>
      <c r="O46" s="243">
        <f>ROUND(E46*N46,2)</f>
        <v>0</v>
      </c>
      <c r="P46" s="243">
        <v>0</v>
      </c>
      <c r="Q46" s="243">
        <f>ROUND(E46*P46,2)</f>
        <v>0</v>
      </c>
      <c r="R46" s="245" t="s">
        <v>222</v>
      </c>
      <c r="S46" s="245" t="s">
        <v>120</v>
      </c>
      <c r="T46" s="246" t="s">
        <v>120</v>
      </c>
      <c r="U46" s="222">
        <v>1.4999999999999999E-2</v>
      </c>
      <c r="V46" s="222">
        <f>ROUND(E46*U46,2)</f>
        <v>5.25</v>
      </c>
      <c r="W46" s="222"/>
      <c r="X46" s="222" t="s">
        <v>136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137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0">
        <v>18</v>
      </c>
      <c r="B47" s="241" t="s">
        <v>238</v>
      </c>
      <c r="C47" s="252" t="s">
        <v>239</v>
      </c>
      <c r="D47" s="242" t="s">
        <v>177</v>
      </c>
      <c r="E47" s="243">
        <v>350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21</v>
      </c>
      <c r="M47" s="245">
        <f>G47*(1+L47/100)</f>
        <v>0</v>
      </c>
      <c r="N47" s="243">
        <v>0</v>
      </c>
      <c r="O47" s="243">
        <f>ROUND(E47*N47,2)</f>
        <v>0</v>
      </c>
      <c r="P47" s="243">
        <v>0</v>
      </c>
      <c r="Q47" s="243">
        <f>ROUND(E47*P47,2)</f>
        <v>0</v>
      </c>
      <c r="R47" s="245" t="s">
        <v>222</v>
      </c>
      <c r="S47" s="245" t="s">
        <v>120</v>
      </c>
      <c r="T47" s="246" t="s">
        <v>120</v>
      </c>
      <c r="U47" s="222">
        <v>1E-3</v>
      </c>
      <c r="V47" s="222">
        <f>ROUND(E47*U47,2)</f>
        <v>0.35</v>
      </c>
      <c r="W47" s="222"/>
      <c r="X47" s="222" t="s">
        <v>136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137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0">
        <v>19</v>
      </c>
      <c r="B48" s="231" t="s">
        <v>240</v>
      </c>
      <c r="C48" s="249" t="s">
        <v>241</v>
      </c>
      <c r="D48" s="232" t="s">
        <v>242</v>
      </c>
      <c r="E48" s="233">
        <v>8.75</v>
      </c>
      <c r="F48" s="234"/>
      <c r="G48" s="235">
        <f>ROUND(E48*F48,2)</f>
        <v>0</v>
      </c>
      <c r="H48" s="234"/>
      <c r="I48" s="235">
        <f>ROUND(E48*H48,2)</f>
        <v>0</v>
      </c>
      <c r="J48" s="234"/>
      <c r="K48" s="235">
        <f>ROUND(E48*J48,2)</f>
        <v>0</v>
      </c>
      <c r="L48" s="235">
        <v>21</v>
      </c>
      <c r="M48" s="235">
        <f>G48*(1+L48/100)</f>
        <v>0</v>
      </c>
      <c r="N48" s="233">
        <v>1E-3</v>
      </c>
      <c r="O48" s="233">
        <f>ROUND(E48*N48,2)</f>
        <v>0.01</v>
      </c>
      <c r="P48" s="233">
        <v>0</v>
      </c>
      <c r="Q48" s="233">
        <f>ROUND(E48*P48,2)</f>
        <v>0</v>
      </c>
      <c r="R48" s="235" t="s">
        <v>229</v>
      </c>
      <c r="S48" s="235" t="s">
        <v>120</v>
      </c>
      <c r="T48" s="236" t="s">
        <v>120</v>
      </c>
      <c r="U48" s="222">
        <v>0</v>
      </c>
      <c r="V48" s="222">
        <f>ROUND(E48*U48,2)</f>
        <v>0</v>
      </c>
      <c r="W48" s="222"/>
      <c r="X48" s="222" t="s">
        <v>230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231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59" t="s">
        <v>243</v>
      </c>
      <c r="D49" s="256"/>
      <c r="E49" s="257">
        <v>8.75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180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30">
        <v>20</v>
      </c>
      <c r="B50" s="231" t="s">
        <v>244</v>
      </c>
      <c r="C50" s="249" t="s">
        <v>245</v>
      </c>
      <c r="D50" s="232" t="s">
        <v>177</v>
      </c>
      <c r="E50" s="233">
        <v>505.2</v>
      </c>
      <c r="F50" s="234"/>
      <c r="G50" s="235">
        <f>ROUND(E50*F50,2)</f>
        <v>0</v>
      </c>
      <c r="H50" s="234"/>
      <c r="I50" s="235">
        <f>ROUND(E50*H50,2)</f>
        <v>0</v>
      </c>
      <c r="J50" s="234"/>
      <c r="K50" s="235">
        <f>ROUND(E50*J50,2)</f>
        <v>0</v>
      </c>
      <c r="L50" s="235">
        <v>21</v>
      </c>
      <c r="M50" s="235">
        <f>G50*(1+L50/100)</f>
        <v>0</v>
      </c>
      <c r="N50" s="233">
        <v>0</v>
      </c>
      <c r="O50" s="233">
        <f>ROUND(E50*N50,2)</f>
        <v>0</v>
      </c>
      <c r="P50" s="233">
        <v>0</v>
      </c>
      <c r="Q50" s="233">
        <f>ROUND(E50*P50,2)</f>
        <v>0</v>
      </c>
      <c r="R50" s="235"/>
      <c r="S50" s="235" t="s">
        <v>135</v>
      </c>
      <c r="T50" s="236" t="s">
        <v>246</v>
      </c>
      <c r="U50" s="222">
        <v>0.02</v>
      </c>
      <c r="V50" s="222">
        <f>ROUND(E50*U50,2)</f>
        <v>10.1</v>
      </c>
      <c r="W50" s="222"/>
      <c r="X50" s="222" t="s">
        <v>136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137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59" t="s">
        <v>247</v>
      </c>
      <c r="D51" s="256"/>
      <c r="E51" s="257">
        <v>505.2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180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0">
        <v>21</v>
      </c>
      <c r="B52" s="231" t="s">
        <v>248</v>
      </c>
      <c r="C52" s="249" t="s">
        <v>249</v>
      </c>
      <c r="D52" s="232" t="s">
        <v>177</v>
      </c>
      <c r="E52" s="233">
        <v>40</v>
      </c>
      <c r="F52" s="234"/>
      <c r="G52" s="235">
        <f>ROUND(E52*F52,2)</f>
        <v>0</v>
      </c>
      <c r="H52" s="234"/>
      <c r="I52" s="235">
        <f>ROUND(E52*H52,2)</f>
        <v>0</v>
      </c>
      <c r="J52" s="234"/>
      <c r="K52" s="235">
        <f>ROUND(E52*J52,2)</f>
        <v>0</v>
      </c>
      <c r="L52" s="235">
        <v>21</v>
      </c>
      <c r="M52" s="235">
        <f>G52*(1+L52/100)</f>
        <v>0</v>
      </c>
      <c r="N52" s="233">
        <v>0</v>
      </c>
      <c r="O52" s="233">
        <f>ROUND(E52*N52,2)</f>
        <v>0</v>
      </c>
      <c r="P52" s="233">
        <v>0</v>
      </c>
      <c r="Q52" s="233">
        <f>ROUND(E52*P52,2)</f>
        <v>0</v>
      </c>
      <c r="R52" s="235" t="s">
        <v>203</v>
      </c>
      <c r="S52" s="235" t="s">
        <v>120</v>
      </c>
      <c r="T52" s="236" t="s">
        <v>120</v>
      </c>
      <c r="U52" s="222">
        <v>0.17199999999999999</v>
      </c>
      <c r="V52" s="222">
        <f>ROUND(E52*U52,2)</f>
        <v>6.88</v>
      </c>
      <c r="W52" s="222"/>
      <c r="X52" s="222" t="s">
        <v>136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137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19"/>
      <c r="B53" s="220"/>
      <c r="C53" s="260" t="s">
        <v>250</v>
      </c>
      <c r="D53" s="258"/>
      <c r="E53" s="258"/>
      <c r="F53" s="258"/>
      <c r="G53" s="258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12"/>
      <c r="Z53" s="212"/>
      <c r="AA53" s="212"/>
      <c r="AB53" s="212"/>
      <c r="AC53" s="212"/>
      <c r="AD53" s="212"/>
      <c r="AE53" s="212"/>
      <c r="AF53" s="212"/>
      <c r="AG53" s="212" t="s">
        <v>187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38" t="str">
        <f>C53</f>
        <v>s odstraněním kořenů a s případným nutným odklizením křovin a stromů na hromady na vzdálenost do 50 m nebo s naložením na dopravní prostředek, do sklonu terénu 1 : 5,</v>
      </c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30">
        <v>22</v>
      </c>
      <c r="B54" s="231" t="s">
        <v>251</v>
      </c>
      <c r="C54" s="249" t="s">
        <v>252</v>
      </c>
      <c r="D54" s="232" t="s">
        <v>177</v>
      </c>
      <c r="E54" s="233">
        <v>40</v>
      </c>
      <c r="F54" s="234"/>
      <c r="G54" s="235">
        <f>ROUND(E54*F54,2)</f>
        <v>0</v>
      </c>
      <c r="H54" s="234"/>
      <c r="I54" s="235">
        <f>ROUND(E54*H54,2)</f>
        <v>0</v>
      </c>
      <c r="J54" s="234"/>
      <c r="K54" s="235">
        <f>ROUND(E54*J54,2)</f>
        <v>0</v>
      </c>
      <c r="L54" s="235">
        <v>21</v>
      </c>
      <c r="M54" s="235">
        <f>G54*(1+L54/100)</f>
        <v>0</v>
      </c>
      <c r="N54" s="233">
        <v>0</v>
      </c>
      <c r="O54" s="233">
        <f>ROUND(E54*N54,2)</f>
        <v>0</v>
      </c>
      <c r="P54" s="233">
        <v>0</v>
      </c>
      <c r="Q54" s="233">
        <f>ROUND(E54*P54,2)</f>
        <v>0</v>
      </c>
      <c r="R54" s="235" t="s">
        <v>203</v>
      </c>
      <c r="S54" s="235" t="s">
        <v>120</v>
      </c>
      <c r="T54" s="236" t="s">
        <v>120</v>
      </c>
      <c r="U54" s="222">
        <v>0</v>
      </c>
      <c r="V54" s="222">
        <f>ROUND(E54*U54,2)</f>
        <v>0</v>
      </c>
      <c r="W54" s="222"/>
      <c r="X54" s="222" t="s">
        <v>136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137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60" t="s">
        <v>253</v>
      </c>
      <c r="D55" s="258"/>
      <c r="E55" s="258"/>
      <c r="F55" s="258"/>
      <c r="G55" s="258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187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30">
        <v>23</v>
      </c>
      <c r="B56" s="231" t="s">
        <v>254</v>
      </c>
      <c r="C56" s="249" t="s">
        <v>255</v>
      </c>
      <c r="D56" s="232" t="s">
        <v>177</v>
      </c>
      <c r="E56" s="233">
        <v>40</v>
      </c>
      <c r="F56" s="234"/>
      <c r="G56" s="235">
        <f>ROUND(E56*F56,2)</f>
        <v>0</v>
      </c>
      <c r="H56" s="234"/>
      <c r="I56" s="235">
        <f>ROUND(E56*H56,2)</f>
        <v>0</v>
      </c>
      <c r="J56" s="234"/>
      <c r="K56" s="235">
        <f>ROUND(E56*J56,2)</f>
        <v>0</v>
      </c>
      <c r="L56" s="235">
        <v>21</v>
      </c>
      <c r="M56" s="235">
        <f>G56*(1+L56/100)</f>
        <v>0</v>
      </c>
      <c r="N56" s="233">
        <v>5.0000000000000002E-5</v>
      </c>
      <c r="O56" s="233">
        <f>ROUND(E56*N56,2)</f>
        <v>0</v>
      </c>
      <c r="P56" s="233">
        <v>0</v>
      </c>
      <c r="Q56" s="233">
        <f>ROUND(E56*P56,2)</f>
        <v>0</v>
      </c>
      <c r="R56" s="235" t="s">
        <v>203</v>
      </c>
      <c r="S56" s="235" t="s">
        <v>120</v>
      </c>
      <c r="T56" s="236" t="s">
        <v>120</v>
      </c>
      <c r="U56" s="222">
        <v>0.03</v>
      </c>
      <c r="V56" s="222">
        <f>ROUND(E56*U56,2)</f>
        <v>1.2</v>
      </c>
      <c r="W56" s="222"/>
      <c r="X56" s="222" t="s">
        <v>136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137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60" t="s">
        <v>256</v>
      </c>
      <c r="D57" s="258"/>
      <c r="E57" s="258"/>
      <c r="F57" s="258"/>
      <c r="G57" s="258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12"/>
      <c r="Z57" s="212"/>
      <c r="AA57" s="212"/>
      <c r="AB57" s="212"/>
      <c r="AC57" s="212"/>
      <c r="AD57" s="212"/>
      <c r="AE57" s="212"/>
      <c r="AF57" s="212"/>
      <c r="AG57" s="212" t="s">
        <v>187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">
      <c r="A58" s="224" t="s">
        <v>115</v>
      </c>
      <c r="B58" s="225" t="s">
        <v>72</v>
      </c>
      <c r="C58" s="248" t="s">
        <v>73</v>
      </c>
      <c r="D58" s="226"/>
      <c r="E58" s="227"/>
      <c r="F58" s="228"/>
      <c r="G58" s="228">
        <f>SUMIF(AG59:AG60,"&lt;&gt;NOR",G59:G60)</f>
        <v>0</v>
      </c>
      <c r="H58" s="228"/>
      <c r="I58" s="228">
        <f>SUM(I59:I60)</f>
        <v>0</v>
      </c>
      <c r="J58" s="228"/>
      <c r="K58" s="228">
        <f>SUM(K59:K60)</f>
        <v>0</v>
      </c>
      <c r="L58" s="228"/>
      <c r="M58" s="228">
        <f>SUM(M59:M60)</f>
        <v>0</v>
      </c>
      <c r="N58" s="227"/>
      <c r="O58" s="227">
        <f>SUM(O59:O60)</f>
        <v>4.82</v>
      </c>
      <c r="P58" s="227"/>
      <c r="Q58" s="227">
        <f>SUM(Q59:Q60)</f>
        <v>0</v>
      </c>
      <c r="R58" s="228"/>
      <c r="S58" s="228"/>
      <c r="T58" s="229"/>
      <c r="U58" s="223"/>
      <c r="V58" s="223">
        <f>SUM(V59:V60)</f>
        <v>27.5</v>
      </c>
      <c r="W58" s="223"/>
      <c r="X58" s="223"/>
      <c r="AG58" t="s">
        <v>116</v>
      </c>
    </row>
    <row r="59" spans="1:60" outlineLevel="1" x14ac:dyDescent="0.2">
      <c r="A59" s="230">
        <v>24</v>
      </c>
      <c r="B59" s="231" t="s">
        <v>257</v>
      </c>
      <c r="C59" s="249" t="s">
        <v>258</v>
      </c>
      <c r="D59" s="232" t="s">
        <v>177</v>
      </c>
      <c r="E59" s="233">
        <v>25</v>
      </c>
      <c r="F59" s="234"/>
      <c r="G59" s="235">
        <f>ROUND(E59*F59,2)</f>
        <v>0</v>
      </c>
      <c r="H59" s="234"/>
      <c r="I59" s="235">
        <f>ROUND(E59*H59,2)</f>
        <v>0</v>
      </c>
      <c r="J59" s="234"/>
      <c r="K59" s="235">
        <f>ROUND(E59*J59,2)</f>
        <v>0</v>
      </c>
      <c r="L59" s="235">
        <v>21</v>
      </c>
      <c r="M59" s="235">
        <f>G59*(1+L59/100)</f>
        <v>0</v>
      </c>
      <c r="N59" s="233">
        <v>0.19275999999999999</v>
      </c>
      <c r="O59" s="233">
        <f>ROUND(E59*N59,2)</f>
        <v>4.82</v>
      </c>
      <c r="P59" s="233">
        <v>0</v>
      </c>
      <c r="Q59" s="233">
        <f>ROUND(E59*P59,2)</f>
        <v>0</v>
      </c>
      <c r="R59" s="235" t="s">
        <v>259</v>
      </c>
      <c r="S59" s="235" t="s">
        <v>120</v>
      </c>
      <c r="T59" s="236" t="s">
        <v>120</v>
      </c>
      <c r="U59" s="222">
        <v>1.1000000000000001</v>
      </c>
      <c r="V59" s="222">
        <f>ROUND(E59*U59,2)</f>
        <v>27.5</v>
      </c>
      <c r="W59" s="222"/>
      <c r="X59" s="222" t="s">
        <v>136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137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59" t="s">
        <v>260</v>
      </c>
      <c r="D60" s="256"/>
      <c r="E60" s="257">
        <v>25</v>
      </c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12"/>
      <c r="Z60" s="212"/>
      <c r="AA60" s="212"/>
      <c r="AB60" s="212"/>
      <c r="AC60" s="212"/>
      <c r="AD60" s="212"/>
      <c r="AE60" s="212"/>
      <c r="AF60" s="212"/>
      <c r="AG60" s="212" t="s">
        <v>180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">
      <c r="A61" s="224" t="s">
        <v>115</v>
      </c>
      <c r="B61" s="225" t="s">
        <v>74</v>
      </c>
      <c r="C61" s="248" t="s">
        <v>75</v>
      </c>
      <c r="D61" s="226"/>
      <c r="E61" s="227"/>
      <c r="F61" s="228"/>
      <c r="G61" s="228">
        <f>SUMIF(AG62:AG102,"&lt;&gt;NOR",G62:G102)</f>
        <v>0</v>
      </c>
      <c r="H61" s="228"/>
      <c r="I61" s="228">
        <f>SUM(I62:I102)</f>
        <v>0</v>
      </c>
      <c r="J61" s="228"/>
      <c r="K61" s="228">
        <f>SUM(K62:K102)</f>
        <v>0</v>
      </c>
      <c r="L61" s="228"/>
      <c r="M61" s="228">
        <f>SUM(M62:M102)</f>
        <v>0</v>
      </c>
      <c r="N61" s="227"/>
      <c r="O61" s="227">
        <f>SUM(O62:O102)</f>
        <v>389.91</v>
      </c>
      <c r="P61" s="227"/>
      <c r="Q61" s="227">
        <f>SUM(Q62:Q102)</f>
        <v>0</v>
      </c>
      <c r="R61" s="228"/>
      <c r="S61" s="228"/>
      <c r="T61" s="229"/>
      <c r="U61" s="223"/>
      <c r="V61" s="223">
        <f>SUM(V62:V102)</f>
        <v>302.88000000000005</v>
      </c>
      <c r="W61" s="223"/>
      <c r="X61" s="223"/>
      <c r="AG61" t="s">
        <v>116</v>
      </c>
    </row>
    <row r="62" spans="1:60" outlineLevel="1" x14ac:dyDescent="0.2">
      <c r="A62" s="240">
        <v>25</v>
      </c>
      <c r="B62" s="241" t="s">
        <v>261</v>
      </c>
      <c r="C62" s="252" t="s">
        <v>262</v>
      </c>
      <c r="D62" s="242" t="s">
        <v>197</v>
      </c>
      <c r="E62" s="243">
        <v>53</v>
      </c>
      <c r="F62" s="244"/>
      <c r="G62" s="245">
        <f>ROUND(E62*F62,2)</f>
        <v>0</v>
      </c>
      <c r="H62" s="244"/>
      <c r="I62" s="245">
        <f>ROUND(E62*H62,2)</f>
        <v>0</v>
      </c>
      <c r="J62" s="244"/>
      <c r="K62" s="245">
        <f>ROUND(E62*J62,2)</f>
        <v>0</v>
      </c>
      <c r="L62" s="245">
        <v>21</v>
      </c>
      <c r="M62" s="245">
        <f>G62*(1+L62/100)</f>
        <v>0</v>
      </c>
      <c r="N62" s="243">
        <v>3.6000000000000002E-4</v>
      </c>
      <c r="O62" s="243">
        <f>ROUND(E62*N62,2)</f>
        <v>0.02</v>
      </c>
      <c r="P62" s="243">
        <v>0</v>
      </c>
      <c r="Q62" s="243">
        <f>ROUND(E62*P62,2)</f>
        <v>0</v>
      </c>
      <c r="R62" s="245" t="s">
        <v>178</v>
      </c>
      <c r="S62" s="245" t="s">
        <v>120</v>
      </c>
      <c r="T62" s="246" t="s">
        <v>120</v>
      </c>
      <c r="U62" s="222">
        <v>0.43</v>
      </c>
      <c r="V62" s="222">
        <f>ROUND(E62*U62,2)</f>
        <v>22.79</v>
      </c>
      <c r="W62" s="222"/>
      <c r="X62" s="222" t="s">
        <v>136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137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40">
        <v>26</v>
      </c>
      <c r="B63" s="241" t="s">
        <v>263</v>
      </c>
      <c r="C63" s="252" t="s">
        <v>264</v>
      </c>
      <c r="D63" s="242" t="s">
        <v>197</v>
      </c>
      <c r="E63" s="243">
        <v>98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21</v>
      </c>
      <c r="M63" s="245">
        <f>G63*(1+L63/100)</f>
        <v>0</v>
      </c>
      <c r="N63" s="243">
        <v>3.3E-4</v>
      </c>
      <c r="O63" s="243">
        <f>ROUND(E63*N63,2)</f>
        <v>0.03</v>
      </c>
      <c r="P63" s="243">
        <v>0</v>
      </c>
      <c r="Q63" s="243">
        <f>ROUND(E63*P63,2)</f>
        <v>0</v>
      </c>
      <c r="R63" s="245" t="s">
        <v>178</v>
      </c>
      <c r="S63" s="245" t="s">
        <v>120</v>
      </c>
      <c r="T63" s="246" t="s">
        <v>120</v>
      </c>
      <c r="U63" s="222">
        <v>0.41</v>
      </c>
      <c r="V63" s="222">
        <f>ROUND(E63*U63,2)</f>
        <v>40.18</v>
      </c>
      <c r="W63" s="222"/>
      <c r="X63" s="222" t="s">
        <v>136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137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0">
        <v>27</v>
      </c>
      <c r="B64" s="231" t="s">
        <v>265</v>
      </c>
      <c r="C64" s="249" t="s">
        <v>266</v>
      </c>
      <c r="D64" s="232" t="s">
        <v>177</v>
      </c>
      <c r="E64" s="233">
        <v>294</v>
      </c>
      <c r="F64" s="234"/>
      <c r="G64" s="235">
        <f>ROUND(E64*F64,2)</f>
        <v>0</v>
      </c>
      <c r="H64" s="234"/>
      <c r="I64" s="235">
        <f>ROUND(E64*H64,2)</f>
        <v>0</v>
      </c>
      <c r="J64" s="234"/>
      <c r="K64" s="235">
        <f>ROUND(E64*J64,2)</f>
        <v>0</v>
      </c>
      <c r="L64" s="235">
        <v>21</v>
      </c>
      <c r="M64" s="235">
        <f>G64*(1+L64/100)</f>
        <v>0</v>
      </c>
      <c r="N64" s="233">
        <v>7.3899999999999993E-2</v>
      </c>
      <c r="O64" s="233">
        <f>ROUND(E64*N64,2)</f>
        <v>21.73</v>
      </c>
      <c r="P64" s="233">
        <v>0</v>
      </c>
      <c r="Q64" s="233">
        <f>ROUND(E64*P64,2)</f>
        <v>0</v>
      </c>
      <c r="R64" s="235" t="s">
        <v>178</v>
      </c>
      <c r="S64" s="235" t="s">
        <v>120</v>
      </c>
      <c r="T64" s="236" t="s">
        <v>120</v>
      </c>
      <c r="U64" s="222">
        <v>0.45</v>
      </c>
      <c r="V64" s="222">
        <f>ROUND(E64*U64,2)</f>
        <v>132.30000000000001</v>
      </c>
      <c r="W64" s="222"/>
      <c r="X64" s="222" t="s">
        <v>136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137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19"/>
      <c r="B65" s="220"/>
      <c r="C65" s="260" t="s">
        <v>267</v>
      </c>
      <c r="D65" s="258"/>
      <c r="E65" s="258"/>
      <c r="F65" s="258"/>
      <c r="G65" s="258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12"/>
      <c r="Z65" s="212"/>
      <c r="AA65" s="212"/>
      <c r="AB65" s="212"/>
      <c r="AC65" s="212"/>
      <c r="AD65" s="212"/>
      <c r="AE65" s="212"/>
      <c r="AF65" s="212"/>
      <c r="AG65" s="212" t="s">
        <v>187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38" t="str">
        <f>C65</f>
        <v>s provedením lože z kameniva drceného, s vyplněním spár, s dvojitým hutněním a se smetením přebytečného materiálu na krajnici. S dodáním hmot pro lože a výplň spár.</v>
      </c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59" t="s">
        <v>268</v>
      </c>
      <c r="D66" s="256"/>
      <c r="E66" s="257">
        <v>274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12"/>
      <c r="Z66" s="212"/>
      <c r="AA66" s="212"/>
      <c r="AB66" s="212"/>
      <c r="AC66" s="212"/>
      <c r="AD66" s="212"/>
      <c r="AE66" s="212"/>
      <c r="AF66" s="212"/>
      <c r="AG66" s="212" t="s">
        <v>180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59" t="s">
        <v>269</v>
      </c>
      <c r="D67" s="256"/>
      <c r="E67" s="257">
        <v>20</v>
      </c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12"/>
      <c r="Z67" s="212"/>
      <c r="AA67" s="212"/>
      <c r="AB67" s="212"/>
      <c r="AC67" s="212"/>
      <c r="AD67" s="212"/>
      <c r="AE67" s="212"/>
      <c r="AF67" s="212"/>
      <c r="AG67" s="212" t="s">
        <v>180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30">
        <v>28</v>
      </c>
      <c r="B68" s="231" t="s">
        <v>270</v>
      </c>
      <c r="C68" s="249" t="s">
        <v>271</v>
      </c>
      <c r="D68" s="232" t="s">
        <v>177</v>
      </c>
      <c r="E68" s="233">
        <v>281.22000000000003</v>
      </c>
      <c r="F68" s="234"/>
      <c r="G68" s="235">
        <f>ROUND(E68*F68,2)</f>
        <v>0</v>
      </c>
      <c r="H68" s="234"/>
      <c r="I68" s="235">
        <f>ROUND(E68*H68,2)</f>
        <v>0</v>
      </c>
      <c r="J68" s="234"/>
      <c r="K68" s="235">
        <f>ROUND(E68*J68,2)</f>
        <v>0</v>
      </c>
      <c r="L68" s="235">
        <v>21</v>
      </c>
      <c r="M68" s="235">
        <f>G68*(1+L68/100)</f>
        <v>0</v>
      </c>
      <c r="N68" s="233">
        <v>0.129</v>
      </c>
      <c r="O68" s="233">
        <f>ROUND(E68*N68,2)</f>
        <v>36.28</v>
      </c>
      <c r="P68" s="233">
        <v>0</v>
      </c>
      <c r="Q68" s="233">
        <f>ROUND(E68*P68,2)</f>
        <v>0</v>
      </c>
      <c r="R68" s="235" t="s">
        <v>229</v>
      </c>
      <c r="S68" s="235" t="s">
        <v>120</v>
      </c>
      <c r="T68" s="236" t="s">
        <v>120</v>
      </c>
      <c r="U68" s="222">
        <v>0</v>
      </c>
      <c r="V68" s="222">
        <f>ROUND(E68*U68,2)</f>
        <v>0</v>
      </c>
      <c r="W68" s="222"/>
      <c r="X68" s="222" t="s">
        <v>230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231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59" t="s">
        <v>272</v>
      </c>
      <c r="D69" s="256"/>
      <c r="E69" s="257">
        <v>281.22000000000003</v>
      </c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180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40">
        <v>29</v>
      </c>
      <c r="B70" s="241" t="s">
        <v>273</v>
      </c>
      <c r="C70" s="252" t="s">
        <v>274</v>
      </c>
      <c r="D70" s="242" t="s">
        <v>177</v>
      </c>
      <c r="E70" s="243">
        <v>1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21</v>
      </c>
      <c r="M70" s="245">
        <f>G70*(1+L70/100)</f>
        <v>0</v>
      </c>
      <c r="N70" s="243">
        <v>0.13150000000000001</v>
      </c>
      <c r="O70" s="243">
        <f>ROUND(E70*N70,2)</f>
        <v>0.13</v>
      </c>
      <c r="P70" s="243">
        <v>0</v>
      </c>
      <c r="Q70" s="243">
        <f>ROUND(E70*P70,2)</f>
        <v>0</v>
      </c>
      <c r="R70" s="245" t="s">
        <v>229</v>
      </c>
      <c r="S70" s="245" t="s">
        <v>120</v>
      </c>
      <c r="T70" s="246" t="s">
        <v>120</v>
      </c>
      <c r="U70" s="222">
        <v>0</v>
      </c>
      <c r="V70" s="222">
        <f>ROUND(E70*U70,2)</f>
        <v>0</v>
      </c>
      <c r="W70" s="222"/>
      <c r="X70" s="222" t="s">
        <v>230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231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30">
        <v>30</v>
      </c>
      <c r="B71" s="231" t="s">
        <v>275</v>
      </c>
      <c r="C71" s="249" t="s">
        <v>276</v>
      </c>
      <c r="D71" s="232" t="s">
        <v>177</v>
      </c>
      <c r="E71" s="233">
        <v>328.8</v>
      </c>
      <c r="F71" s="234"/>
      <c r="G71" s="235">
        <f>ROUND(E71*F71,2)</f>
        <v>0</v>
      </c>
      <c r="H71" s="234"/>
      <c r="I71" s="235">
        <f>ROUND(E71*H71,2)</f>
        <v>0</v>
      </c>
      <c r="J71" s="234"/>
      <c r="K71" s="235">
        <f>ROUND(E71*J71,2)</f>
        <v>0</v>
      </c>
      <c r="L71" s="235">
        <v>21</v>
      </c>
      <c r="M71" s="235">
        <f>G71*(1+L71/100)</f>
        <v>0</v>
      </c>
      <c r="N71" s="233">
        <v>0.4284</v>
      </c>
      <c r="O71" s="233">
        <f>ROUND(E71*N71,2)</f>
        <v>140.86000000000001</v>
      </c>
      <c r="P71" s="233">
        <v>0</v>
      </c>
      <c r="Q71" s="233">
        <f>ROUND(E71*P71,2)</f>
        <v>0</v>
      </c>
      <c r="R71" s="235" t="s">
        <v>178</v>
      </c>
      <c r="S71" s="235" t="s">
        <v>120</v>
      </c>
      <c r="T71" s="236" t="s">
        <v>120</v>
      </c>
      <c r="U71" s="222">
        <v>0.03</v>
      </c>
      <c r="V71" s="222">
        <f>ROUND(E71*U71,2)</f>
        <v>9.86</v>
      </c>
      <c r="W71" s="222"/>
      <c r="X71" s="222" t="s">
        <v>136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137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59" t="s">
        <v>277</v>
      </c>
      <c r="D72" s="256"/>
      <c r="E72" s="257">
        <v>328.8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180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30">
        <v>31</v>
      </c>
      <c r="B73" s="231" t="s">
        <v>278</v>
      </c>
      <c r="C73" s="249" t="s">
        <v>279</v>
      </c>
      <c r="D73" s="232" t="s">
        <v>177</v>
      </c>
      <c r="E73" s="233">
        <v>157</v>
      </c>
      <c r="F73" s="234"/>
      <c r="G73" s="235">
        <f>ROUND(E73*F73,2)</f>
        <v>0</v>
      </c>
      <c r="H73" s="234"/>
      <c r="I73" s="235">
        <f>ROUND(E73*H73,2)</f>
        <v>0</v>
      </c>
      <c r="J73" s="234"/>
      <c r="K73" s="235">
        <f>ROUND(E73*J73,2)</f>
        <v>0</v>
      </c>
      <c r="L73" s="235">
        <v>21</v>
      </c>
      <c r="M73" s="235">
        <f>G73*(1+L73/100)</f>
        <v>0</v>
      </c>
      <c r="N73" s="233">
        <v>7.3899999999999993E-2</v>
      </c>
      <c r="O73" s="233">
        <f>ROUND(E73*N73,2)</f>
        <v>11.6</v>
      </c>
      <c r="P73" s="233">
        <v>0</v>
      </c>
      <c r="Q73" s="233">
        <f>ROUND(E73*P73,2)</f>
        <v>0</v>
      </c>
      <c r="R73" s="235" t="s">
        <v>178</v>
      </c>
      <c r="S73" s="235" t="s">
        <v>120</v>
      </c>
      <c r="T73" s="236" t="s">
        <v>120</v>
      </c>
      <c r="U73" s="222">
        <v>0.47799999999999998</v>
      </c>
      <c r="V73" s="222">
        <f>ROUND(E73*U73,2)</f>
        <v>75.05</v>
      </c>
      <c r="W73" s="222"/>
      <c r="X73" s="222" t="s">
        <v>136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137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19"/>
      <c r="B74" s="220"/>
      <c r="C74" s="260" t="s">
        <v>267</v>
      </c>
      <c r="D74" s="258"/>
      <c r="E74" s="258"/>
      <c r="F74" s="258"/>
      <c r="G74" s="258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187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38" t="str">
        <f>C74</f>
        <v>s provedením lože z kameniva drceného, s vyplněním spár, s dvojitým hutněním a se smetením přebytečného materiálu na krajnici. S dodáním hmot pro lože a výplň spár.</v>
      </c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59" t="s">
        <v>280</v>
      </c>
      <c r="D75" s="256"/>
      <c r="E75" s="257">
        <v>147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180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59" t="s">
        <v>281</v>
      </c>
      <c r="D76" s="256"/>
      <c r="E76" s="257">
        <v>10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12"/>
      <c r="Z76" s="212"/>
      <c r="AA76" s="212"/>
      <c r="AB76" s="212"/>
      <c r="AC76" s="212"/>
      <c r="AD76" s="212"/>
      <c r="AE76" s="212"/>
      <c r="AF76" s="212"/>
      <c r="AG76" s="212" t="s">
        <v>180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30">
        <v>32</v>
      </c>
      <c r="B77" s="231" t="s">
        <v>282</v>
      </c>
      <c r="C77" s="249" t="s">
        <v>283</v>
      </c>
      <c r="D77" s="232" t="s">
        <v>177</v>
      </c>
      <c r="E77" s="233">
        <v>130.41</v>
      </c>
      <c r="F77" s="234"/>
      <c r="G77" s="235">
        <f>ROUND(E77*F77,2)</f>
        <v>0</v>
      </c>
      <c r="H77" s="234"/>
      <c r="I77" s="235">
        <f>ROUND(E77*H77,2)</f>
        <v>0</v>
      </c>
      <c r="J77" s="234"/>
      <c r="K77" s="235">
        <f>ROUND(E77*J77,2)</f>
        <v>0</v>
      </c>
      <c r="L77" s="235">
        <v>21</v>
      </c>
      <c r="M77" s="235">
        <f>G77*(1+L77/100)</f>
        <v>0</v>
      </c>
      <c r="N77" s="233">
        <v>0.17280000000000001</v>
      </c>
      <c r="O77" s="233">
        <f>ROUND(E77*N77,2)</f>
        <v>22.53</v>
      </c>
      <c r="P77" s="233">
        <v>0</v>
      </c>
      <c r="Q77" s="233">
        <f>ROUND(E77*P77,2)</f>
        <v>0</v>
      </c>
      <c r="R77" s="235"/>
      <c r="S77" s="235" t="s">
        <v>135</v>
      </c>
      <c r="T77" s="236" t="s">
        <v>121</v>
      </c>
      <c r="U77" s="222">
        <v>0</v>
      </c>
      <c r="V77" s="222">
        <f>ROUND(E77*U77,2)</f>
        <v>0</v>
      </c>
      <c r="W77" s="222"/>
      <c r="X77" s="222" t="s">
        <v>230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231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59" t="s">
        <v>284</v>
      </c>
      <c r="D78" s="256"/>
      <c r="E78" s="257">
        <v>130.41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12"/>
      <c r="Z78" s="212"/>
      <c r="AA78" s="212"/>
      <c r="AB78" s="212"/>
      <c r="AC78" s="212"/>
      <c r="AD78" s="212"/>
      <c r="AE78" s="212"/>
      <c r="AF78" s="212"/>
      <c r="AG78" s="212" t="s">
        <v>180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0">
        <v>33</v>
      </c>
      <c r="B79" s="231" t="s">
        <v>285</v>
      </c>
      <c r="C79" s="249" t="s">
        <v>286</v>
      </c>
      <c r="D79" s="232" t="s">
        <v>177</v>
      </c>
      <c r="E79" s="233">
        <v>21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33">
        <v>0.17280000000000001</v>
      </c>
      <c r="O79" s="233">
        <f>ROUND(E79*N79,2)</f>
        <v>3.63</v>
      </c>
      <c r="P79" s="233">
        <v>0</v>
      </c>
      <c r="Q79" s="233">
        <f>ROUND(E79*P79,2)</f>
        <v>0</v>
      </c>
      <c r="R79" s="235"/>
      <c r="S79" s="235" t="s">
        <v>135</v>
      </c>
      <c r="T79" s="236" t="s">
        <v>121</v>
      </c>
      <c r="U79" s="222">
        <v>0</v>
      </c>
      <c r="V79" s="222">
        <f>ROUND(E79*U79,2)</f>
        <v>0</v>
      </c>
      <c r="W79" s="222"/>
      <c r="X79" s="222" t="s">
        <v>230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231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59" t="s">
        <v>287</v>
      </c>
      <c r="D80" s="256"/>
      <c r="E80" s="257">
        <v>21</v>
      </c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12"/>
      <c r="Z80" s="212"/>
      <c r="AA80" s="212"/>
      <c r="AB80" s="212"/>
      <c r="AC80" s="212"/>
      <c r="AD80" s="212"/>
      <c r="AE80" s="212"/>
      <c r="AF80" s="212"/>
      <c r="AG80" s="212" t="s">
        <v>180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30">
        <v>34</v>
      </c>
      <c r="B81" s="231" t="s">
        <v>288</v>
      </c>
      <c r="C81" s="249" t="s">
        <v>289</v>
      </c>
      <c r="D81" s="232" t="s">
        <v>177</v>
      </c>
      <c r="E81" s="233">
        <v>161.69999999999999</v>
      </c>
      <c r="F81" s="234"/>
      <c r="G81" s="235">
        <f>ROUND(E81*F81,2)</f>
        <v>0</v>
      </c>
      <c r="H81" s="234"/>
      <c r="I81" s="235">
        <f>ROUND(E81*H81,2)</f>
        <v>0</v>
      </c>
      <c r="J81" s="234"/>
      <c r="K81" s="235">
        <f>ROUND(E81*J81,2)</f>
        <v>0</v>
      </c>
      <c r="L81" s="235">
        <v>21</v>
      </c>
      <c r="M81" s="235">
        <f>G81*(1+L81/100)</f>
        <v>0</v>
      </c>
      <c r="N81" s="233">
        <v>0.30651</v>
      </c>
      <c r="O81" s="233">
        <f>ROUND(E81*N81,2)</f>
        <v>49.56</v>
      </c>
      <c r="P81" s="233">
        <v>0</v>
      </c>
      <c r="Q81" s="233">
        <f>ROUND(E81*P81,2)</f>
        <v>0</v>
      </c>
      <c r="R81" s="235" t="s">
        <v>178</v>
      </c>
      <c r="S81" s="235" t="s">
        <v>120</v>
      </c>
      <c r="T81" s="236" t="s">
        <v>120</v>
      </c>
      <c r="U81" s="222">
        <v>0.03</v>
      </c>
      <c r="V81" s="222">
        <f>ROUND(E81*U81,2)</f>
        <v>4.8499999999999996</v>
      </c>
      <c r="W81" s="222"/>
      <c r="X81" s="222" t="s">
        <v>136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137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60" t="s">
        <v>290</v>
      </c>
      <c r="D82" s="258"/>
      <c r="E82" s="258"/>
      <c r="F82" s="258"/>
      <c r="G82" s="258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12"/>
      <c r="Z82" s="212"/>
      <c r="AA82" s="212"/>
      <c r="AB82" s="212"/>
      <c r="AC82" s="212"/>
      <c r="AD82" s="212"/>
      <c r="AE82" s="212"/>
      <c r="AF82" s="212"/>
      <c r="AG82" s="212" t="s">
        <v>187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59" t="s">
        <v>291</v>
      </c>
      <c r="D83" s="256"/>
      <c r="E83" s="257">
        <v>161.69999999999999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12"/>
      <c r="Z83" s="212"/>
      <c r="AA83" s="212"/>
      <c r="AB83" s="212"/>
      <c r="AC83" s="212"/>
      <c r="AD83" s="212"/>
      <c r="AE83" s="212"/>
      <c r="AF83" s="212"/>
      <c r="AG83" s="212" t="s">
        <v>180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30">
        <v>35</v>
      </c>
      <c r="B84" s="231" t="s">
        <v>292</v>
      </c>
      <c r="C84" s="249" t="s">
        <v>293</v>
      </c>
      <c r="D84" s="232" t="s">
        <v>177</v>
      </c>
      <c r="E84" s="233">
        <v>176.4</v>
      </c>
      <c r="F84" s="234"/>
      <c r="G84" s="235">
        <f>ROUND(E84*F84,2)</f>
        <v>0</v>
      </c>
      <c r="H84" s="234"/>
      <c r="I84" s="235">
        <f>ROUND(E84*H84,2)</f>
        <v>0</v>
      </c>
      <c r="J84" s="234"/>
      <c r="K84" s="235">
        <f>ROUND(E84*J84,2)</f>
        <v>0</v>
      </c>
      <c r="L84" s="235">
        <v>21</v>
      </c>
      <c r="M84" s="235">
        <f>G84*(1+L84/100)</f>
        <v>0</v>
      </c>
      <c r="N84" s="233">
        <v>0.441</v>
      </c>
      <c r="O84" s="233">
        <f>ROUND(E84*N84,2)</f>
        <v>77.790000000000006</v>
      </c>
      <c r="P84" s="233">
        <v>0</v>
      </c>
      <c r="Q84" s="233">
        <f>ROUND(E84*P84,2)</f>
        <v>0</v>
      </c>
      <c r="R84" s="235" t="s">
        <v>178</v>
      </c>
      <c r="S84" s="235" t="s">
        <v>120</v>
      </c>
      <c r="T84" s="236" t="s">
        <v>120</v>
      </c>
      <c r="U84" s="222">
        <v>0.03</v>
      </c>
      <c r="V84" s="222">
        <f>ROUND(E84*U84,2)</f>
        <v>5.29</v>
      </c>
      <c r="W84" s="222"/>
      <c r="X84" s="222" t="s">
        <v>294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295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59" t="s">
        <v>296</v>
      </c>
      <c r="D85" s="256"/>
      <c r="E85" s="257">
        <v>176.4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180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30">
        <v>36</v>
      </c>
      <c r="B86" s="231" t="s">
        <v>297</v>
      </c>
      <c r="C86" s="249" t="s">
        <v>298</v>
      </c>
      <c r="D86" s="232" t="s">
        <v>177</v>
      </c>
      <c r="E86" s="233">
        <v>10</v>
      </c>
      <c r="F86" s="234"/>
      <c r="G86" s="235">
        <f>ROUND(E86*F86,2)</f>
        <v>0</v>
      </c>
      <c r="H86" s="234"/>
      <c r="I86" s="235">
        <f>ROUND(E86*H86,2)</f>
        <v>0</v>
      </c>
      <c r="J86" s="234"/>
      <c r="K86" s="235">
        <f>ROUND(E86*J86,2)</f>
        <v>0</v>
      </c>
      <c r="L86" s="235">
        <v>21</v>
      </c>
      <c r="M86" s="235">
        <f>G86*(1+L86/100)</f>
        <v>0</v>
      </c>
      <c r="N86" s="233">
        <v>0.11</v>
      </c>
      <c r="O86" s="233">
        <f>ROUND(E86*N86,2)</f>
        <v>1.1000000000000001</v>
      </c>
      <c r="P86" s="233">
        <v>0</v>
      </c>
      <c r="Q86" s="233">
        <f>ROUND(E86*P86,2)</f>
        <v>0</v>
      </c>
      <c r="R86" s="235" t="s">
        <v>178</v>
      </c>
      <c r="S86" s="235" t="s">
        <v>120</v>
      </c>
      <c r="T86" s="236" t="s">
        <v>120</v>
      </c>
      <c r="U86" s="222">
        <v>1.1930000000000001</v>
      </c>
      <c r="V86" s="222">
        <f>ROUND(E86*U86,2)</f>
        <v>11.93</v>
      </c>
      <c r="W86" s="222"/>
      <c r="X86" s="222" t="s">
        <v>136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137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60" t="s">
        <v>299</v>
      </c>
      <c r="D87" s="258"/>
      <c r="E87" s="258"/>
      <c r="F87" s="258"/>
      <c r="G87" s="258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187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38" t="str">
        <f>C87</f>
        <v>s provedením lože do 50 mm, s vyplněním spár, s dvojím beraněním a se smetením přebytečného materiálu na krajnici</v>
      </c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59" t="s">
        <v>300</v>
      </c>
      <c r="D88" s="256"/>
      <c r="E88" s="257">
        <v>10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12"/>
      <c r="Z88" s="212"/>
      <c r="AA88" s="212"/>
      <c r="AB88" s="212"/>
      <c r="AC88" s="212"/>
      <c r="AD88" s="212"/>
      <c r="AE88" s="212"/>
      <c r="AF88" s="212"/>
      <c r="AG88" s="212" t="s">
        <v>180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 x14ac:dyDescent="0.2">
      <c r="A89" s="230">
        <v>37</v>
      </c>
      <c r="B89" s="231" t="s">
        <v>301</v>
      </c>
      <c r="C89" s="249" t="s">
        <v>302</v>
      </c>
      <c r="D89" s="232" t="s">
        <v>303</v>
      </c>
      <c r="E89" s="233">
        <v>3</v>
      </c>
      <c r="F89" s="234"/>
      <c r="G89" s="235">
        <f>ROUND(E89*F89,2)</f>
        <v>0</v>
      </c>
      <c r="H89" s="234"/>
      <c r="I89" s="235">
        <f>ROUND(E89*H89,2)</f>
        <v>0</v>
      </c>
      <c r="J89" s="234"/>
      <c r="K89" s="235">
        <f>ROUND(E89*J89,2)</f>
        <v>0</v>
      </c>
      <c r="L89" s="235">
        <v>21</v>
      </c>
      <c r="M89" s="235">
        <f>G89*(1+L89/100)</f>
        <v>0</v>
      </c>
      <c r="N89" s="233">
        <v>4.8300000000000003E-2</v>
      </c>
      <c r="O89" s="233">
        <f>ROUND(E89*N89,2)</f>
        <v>0.14000000000000001</v>
      </c>
      <c r="P89" s="233">
        <v>0</v>
      </c>
      <c r="Q89" s="233">
        <f>ROUND(E89*P89,2)</f>
        <v>0</v>
      </c>
      <c r="R89" s="235" t="s">
        <v>229</v>
      </c>
      <c r="S89" s="235" t="s">
        <v>120</v>
      </c>
      <c r="T89" s="236" t="s">
        <v>120</v>
      </c>
      <c r="U89" s="222">
        <v>0</v>
      </c>
      <c r="V89" s="222">
        <f>ROUND(E89*U89,2)</f>
        <v>0</v>
      </c>
      <c r="W89" s="222"/>
      <c r="X89" s="222" t="s">
        <v>230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231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59" t="s">
        <v>304</v>
      </c>
      <c r="D90" s="256"/>
      <c r="E90" s="257">
        <v>3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12"/>
      <c r="Z90" s="212"/>
      <c r="AA90" s="212"/>
      <c r="AB90" s="212"/>
      <c r="AC90" s="212"/>
      <c r="AD90" s="212"/>
      <c r="AE90" s="212"/>
      <c r="AF90" s="212"/>
      <c r="AG90" s="212" t="s">
        <v>180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40">
        <v>38</v>
      </c>
      <c r="B91" s="241" t="s">
        <v>305</v>
      </c>
      <c r="C91" s="252" t="s">
        <v>306</v>
      </c>
      <c r="D91" s="242" t="s">
        <v>303</v>
      </c>
      <c r="E91" s="243">
        <v>1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21</v>
      </c>
      <c r="M91" s="245">
        <f>G91*(1+L91/100)</f>
        <v>0</v>
      </c>
      <c r="N91" s="243">
        <v>6.7000000000000004E-2</v>
      </c>
      <c r="O91" s="243">
        <f>ROUND(E91*N91,2)</f>
        <v>7.0000000000000007E-2</v>
      </c>
      <c r="P91" s="243">
        <v>0</v>
      </c>
      <c r="Q91" s="243">
        <f>ROUND(E91*P91,2)</f>
        <v>0</v>
      </c>
      <c r="R91" s="245" t="s">
        <v>229</v>
      </c>
      <c r="S91" s="245" t="s">
        <v>120</v>
      </c>
      <c r="T91" s="246" t="s">
        <v>120</v>
      </c>
      <c r="U91" s="222">
        <v>0</v>
      </c>
      <c r="V91" s="222">
        <f>ROUND(E91*U91,2)</f>
        <v>0</v>
      </c>
      <c r="W91" s="222"/>
      <c r="X91" s="222" t="s">
        <v>230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231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40">
        <v>39</v>
      </c>
      <c r="B92" s="241" t="s">
        <v>307</v>
      </c>
      <c r="C92" s="252" t="s">
        <v>308</v>
      </c>
      <c r="D92" s="242" t="s">
        <v>303</v>
      </c>
      <c r="E92" s="243">
        <v>1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21</v>
      </c>
      <c r="M92" s="245">
        <f>G92*(1+L92/100)</f>
        <v>0</v>
      </c>
      <c r="N92" s="243">
        <v>6.7000000000000004E-2</v>
      </c>
      <c r="O92" s="243">
        <f>ROUND(E92*N92,2)</f>
        <v>7.0000000000000007E-2</v>
      </c>
      <c r="P92" s="243">
        <v>0</v>
      </c>
      <c r="Q92" s="243">
        <f>ROUND(E92*P92,2)</f>
        <v>0</v>
      </c>
      <c r="R92" s="245" t="s">
        <v>229</v>
      </c>
      <c r="S92" s="245" t="s">
        <v>120</v>
      </c>
      <c r="T92" s="246" t="s">
        <v>120</v>
      </c>
      <c r="U92" s="222">
        <v>0</v>
      </c>
      <c r="V92" s="222">
        <f>ROUND(E92*U92,2)</f>
        <v>0</v>
      </c>
      <c r="W92" s="222"/>
      <c r="X92" s="222" t="s">
        <v>230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231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30">
        <v>40</v>
      </c>
      <c r="B93" s="231" t="s">
        <v>309</v>
      </c>
      <c r="C93" s="249" t="s">
        <v>310</v>
      </c>
      <c r="D93" s="232" t="s">
        <v>303</v>
      </c>
      <c r="E93" s="233">
        <v>384</v>
      </c>
      <c r="F93" s="234"/>
      <c r="G93" s="235">
        <f>ROUND(E93*F93,2)</f>
        <v>0</v>
      </c>
      <c r="H93" s="234"/>
      <c r="I93" s="235">
        <f>ROUND(E93*H93,2)</f>
        <v>0</v>
      </c>
      <c r="J93" s="234"/>
      <c r="K93" s="235">
        <f>ROUND(E93*J93,2)</f>
        <v>0</v>
      </c>
      <c r="L93" s="235">
        <v>21</v>
      </c>
      <c r="M93" s="235">
        <f>G93*(1+L93/100)</f>
        <v>0</v>
      </c>
      <c r="N93" s="233">
        <v>0.06</v>
      </c>
      <c r="O93" s="233">
        <f>ROUND(E93*N93,2)</f>
        <v>23.04</v>
      </c>
      <c r="P93" s="233">
        <v>0</v>
      </c>
      <c r="Q93" s="233">
        <f>ROUND(E93*P93,2)</f>
        <v>0</v>
      </c>
      <c r="R93" s="235" t="s">
        <v>229</v>
      </c>
      <c r="S93" s="235" t="s">
        <v>120</v>
      </c>
      <c r="T93" s="236" t="s">
        <v>120</v>
      </c>
      <c r="U93" s="222">
        <v>0</v>
      </c>
      <c r="V93" s="222">
        <f>ROUND(E93*U93,2)</f>
        <v>0</v>
      </c>
      <c r="W93" s="222"/>
      <c r="X93" s="222" t="s">
        <v>230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231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59" t="s">
        <v>311</v>
      </c>
      <c r="D94" s="256"/>
      <c r="E94" s="257">
        <v>384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12"/>
      <c r="Z94" s="212"/>
      <c r="AA94" s="212"/>
      <c r="AB94" s="212"/>
      <c r="AC94" s="212"/>
      <c r="AD94" s="212"/>
      <c r="AE94" s="212"/>
      <c r="AF94" s="212"/>
      <c r="AG94" s="212" t="s">
        <v>180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 x14ac:dyDescent="0.2">
      <c r="A95" s="230">
        <v>41</v>
      </c>
      <c r="B95" s="231" t="s">
        <v>312</v>
      </c>
      <c r="C95" s="249" t="s">
        <v>313</v>
      </c>
      <c r="D95" s="232" t="s">
        <v>177</v>
      </c>
      <c r="E95" s="233">
        <v>5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3">
        <v>0.12715000000000001</v>
      </c>
      <c r="O95" s="233">
        <f>ROUND(E95*N95,2)</f>
        <v>0.64</v>
      </c>
      <c r="P95" s="233">
        <v>0</v>
      </c>
      <c r="Q95" s="233">
        <f>ROUND(E95*P95,2)</f>
        <v>0</v>
      </c>
      <c r="R95" s="235" t="s">
        <v>178</v>
      </c>
      <c r="S95" s="235" t="s">
        <v>120</v>
      </c>
      <c r="T95" s="236" t="s">
        <v>120</v>
      </c>
      <c r="U95" s="222">
        <v>7.0000000000000007E-2</v>
      </c>
      <c r="V95" s="222">
        <f>ROUND(E95*U95,2)</f>
        <v>0.35</v>
      </c>
      <c r="W95" s="222"/>
      <c r="X95" s="222" t="s">
        <v>136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137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59" t="s">
        <v>314</v>
      </c>
      <c r="D96" s="256"/>
      <c r="E96" s="257">
        <v>5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12"/>
      <c r="Z96" s="212"/>
      <c r="AA96" s="212"/>
      <c r="AB96" s="212"/>
      <c r="AC96" s="212"/>
      <c r="AD96" s="212"/>
      <c r="AE96" s="212"/>
      <c r="AF96" s="212"/>
      <c r="AG96" s="212" t="s">
        <v>180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1" x14ac:dyDescent="0.2">
      <c r="A97" s="240">
        <v>42</v>
      </c>
      <c r="B97" s="241" t="s">
        <v>315</v>
      </c>
      <c r="C97" s="252" t="s">
        <v>316</v>
      </c>
      <c r="D97" s="242" t="s">
        <v>177</v>
      </c>
      <c r="E97" s="243">
        <v>5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21</v>
      </c>
      <c r="M97" s="245">
        <f>G97*(1+L97/100)</f>
        <v>0</v>
      </c>
      <c r="N97" s="243">
        <v>7.1000000000000002E-4</v>
      </c>
      <c r="O97" s="243">
        <f>ROUND(E97*N97,2)</f>
        <v>0</v>
      </c>
      <c r="P97" s="243">
        <v>0</v>
      </c>
      <c r="Q97" s="243">
        <f>ROUND(E97*P97,2)</f>
        <v>0</v>
      </c>
      <c r="R97" s="245" t="s">
        <v>178</v>
      </c>
      <c r="S97" s="245" t="s">
        <v>120</v>
      </c>
      <c r="T97" s="246" t="s">
        <v>120</v>
      </c>
      <c r="U97" s="222">
        <v>2E-3</v>
      </c>
      <c r="V97" s="222">
        <f>ROUND(E97*U97,2)</f>
        <v>0.01</v>
      </c>
      <c r="W97" s="222"/>
      <c r="X97" s="222" t="s">
        <v>136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137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30">
        <v>43</v>
      </c>
      <c r="B98" s="231" t="s">
        <v>317</v>
      </c>
      <c r="C98" s="249" t="s">
        <v>318</v>
      </c>
      <c r="D98" s="232" t="s">
        <v>177</v>
      </c>
      <c r="E98" s="233">
        <v>5</v>
      </c>
      <c r="F98" s="234"/>
      <c r="G98" s="235">
        <f>ROUND(E98*F98,2)</f>
        <v>0</v>
      </c>
      <c r="H98" s="234"/>
      <c r="I98" s="235">
        <f>ROUND(E98*H98,2)</f>
        <v>0</v>
      </c>
      <c r="J98" s="234"/>
      <c r="K98" s="235">
        <f>ROUND(E98*J98,2)</f>
        <v>0</v>
      </c>
      <c r="L98" s="235">
        <v>21</v>
      </c>
      <c r="M98" s="235">
        <f>G98*(1+L98/100)</f>
        <v>0</v>
      </c>
      <c r="N98" s="233">
        <v>0.13188</v>
      </c>
      <c r="O98" s="233">
        <f>ROUND(E98*N98,2)</f>
        <v>0.66</v>
      </c>
      <c r="P98" s="233">
        <v>0</v>
      </c>
      <c r="Q98" s="233">
        <f>ROUND(E98*P98,2)</f>
        <v>0</v>
      </c>
      <c r="R98" s="235" t="s">
        <v>178</v>
      </c>
      <c r="S98" s="235" t="s">
        <v>120</v>
      </c>
      <c r="T98" s="236" t="s">
        <v>120</v>
      </c>
      <c r="U98" s="222">
        <v>0.05</v>
      </c>
      <c r="V98" s="222">
        <f>ROUND(E98*U98,2)</f>
        <v>0.25</v>
      </c>
      <c r="W98" s="222"/>
      <c r="X98" s="222" t="s">
        <v>136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137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60" t="s">
        <v>319</v>
      </c>
      <c r="D99" s="258"/>
      <c r="E99" s="258"/>
      <c r="F99" s="258"/>
      <c r="G99" s="258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187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59" t="s">
        <v>320</v>
      </c>
      <c r="D100" s="256"/>
      <c r="E100" s="257">
        <v>5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180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30">
        <v>44</v>
      </c>
      <c r="B101" s="231" t="s">
        <v>321</v>
      </c>
      <c r="C101" s="249" t="s">
        <v>322</v>
      </c>
      <c r="D101" s="232" t="s">
        <v>177</v>
      </c>
      <c r="E101" s="233">
        <v>5</v>
      </c>
      <c r="F101" s="234"/>
      <c r="G101" s="235">
        <f>ROUND(E101*F101,2)</f>
        <v>0</v>
      </c>
      <c r="H101" s="234"/>
      <c r="I101" s="235">
        <f>ROUND(E101*H101,2)</f>
        <v>0</v>
      </c>
      <c r="J101" s="234"/>
      <c r="K101" s="235">
        <f>ROUND(E101*J101,2)</f>
        <v>0</v>
      </c>
      <c r="L101" s="235">
        <v>21</v>
      </c>
      <c r="M101" s="235">
        <f>G101*(1+L101/100)</f>
        <v>0</v>
      </c>
      <c r="N101" s="233">
        <v>6.0099999999999997E-3</v>
      </c>
      <c r="O101" s="233">
        <f>ROUND(E101*N101,2)</f>
        <v>0.03</v>
      </c>
      <c r="P101" s="233">
        <v>0</v>
      </c>
      <c r="Q101" s="233">
        <f>ROUND(E101*P101,2)</f>
        <v>0</v>
      </c>
      <c r="R101" s="235" t="s">
        <v>178</v>
      </c>
      <c r="S101" s="235" t="s">
        <v>120</v>
      </c>
      <c r="T101" s="236" t="s">
        <v>120</v>
      </c>
      <c r="U101" s="222">
        <v>4.0000000000000001E-3</v>
      </c>
      <c r="V101" s="222">
        <f>ROUND(E101*U101,2)</f>
        <v>0.02</v>
      </c>
      <c r="W101" s="222"/>
      <c r="X101" s="222" t="s">
        <v>136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137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60" t="s">
        <v>323</v>
      </c>
      <c r="D102" s="258"/>
      <c r="E102" s="258"/>
      <c r="F102" s="258"/>
      <c r="G102" s="258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187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x14ac:dyDescent="0.2">
      <c r="A103" s="224" t="s">
        <v>115</v>
      </c>
      <c r="B103" s="225" t="s">
        <v>76</v>
      </c>
      <c r="C103" s="248" t="s">
        <v>77</v>
      </c>
      <c r="D103" s="226"/>
      <c r="E103" s="227"/>
      <c r="F103" s="228"/>
      <c r="G103" s="228">
        <f>SUMIF(AG104:AG109,"&lt;&gt;NOR",G104:G109)</f>
        <v>0</v>
      </c>
      <c r="H103" s="228"/>
      <c r="I103" s="228">
        <f>SUM(I104:I109)</f>
        <v>0</v>
      </c>
      <c r="J103" s="228"/>
      <c r="K103" s="228">
        <f>SUM(K104:K109)</f>
        <v>0</v>
      </c>
      <c r="L103" s="228"/>
      <c r="M103" s="228">
        <f>SUM(M104:M109)</f>
        <v>0</v>
      </c>
      <c r="N103" s="227"/>
      <c r="O103" s="227">
        <f>SUM(O104:O109)</f>
        <v>8.6300000000000008</v>
      </c>
      <c r="P103" s="227"/>
      <c r="Q103" s="227">
        <f>SUM(Q104:Q109)</f>
        <v>0</v>
      </c>
      <c r="R103" s="228"/>
      <c r="S103" s="228"/>
      <c r="T103" s="229"/>
      <c r="U103" s="223"/>
      <c r="V103" s="223">
        <f>SUM(V104:V109)</f>
        <v>57.72</v>
      </c>
      <c r="W103" s="223"/>
      <c r="X103" s="223"/>
      <c r="AG103" t="s">
        <v>116</v>
      </c>
    </row>
    <row r="104" spans="1:60" outlineLevel="1" x14ac:dyDescent="0.2">
      <c r="A104" s="230">
        <v>45</v>
      </c>
      <c r="B104" s="231" t="s">
        <v>324</v>
      </c>
      <c r="C104" s="249" t="s">
        <v>325</v>
      </c>
      <c r="D104" s="232" t="s">
        <v>303</v>
      </c>
      <c r="E104" s="233">
        <v>5</v>
      </c>
      <c r="F104" s="234"/>
      <c r="G104" s="235">
        <f>ROUND(E104*F104,2)</f>
        <v>0</v>
      </c>
      <c r="H104" s="234"/>
      <c r="I104" s="235">
        <f>ROUND(E104*H104,2)</f>
        <v>0</v>
      </c>
      <c r="J104" s="234"/>
      <c r="K104" s="235">
        <f>ROUND(E104*J104,2)</f>
        <v>0</v>
      </c>
      <c r="L104" s="235">
        <v>21</v>
      </c>
      <c r="M104" s="235">
        <f>G104*(1+L104/100)</f>
        <v>0</v>
      </c>
      <c r="N104" s="233">
        <v>0.43093999999999999</v>
      </c>
      <c r="O104" s="233">
        <f>ROUND(E104*N104,2)</f>
        <v>2.15</v>
      </c>
      <c r="P104" s="233">
        <v>0</v>
      </c>
      <c r="Q104" s="233">
        <f>ROUND(E104*P104,2)</f>
        <v>0</v>
      </c>
      <c r="R104" s="235" t="s">
        <v>178</v>
      </c>
      <c r="S104" s="235" t="s">
        <v>120</v>
      </c>
      <c r="T104" s="236" t="s">
        <v>120</v>
      </c>
      <c r="U104" s="222">
        <v>3.8170000000000002</v>
      </c>
      <c r="V104" s="222">
        <f>ROUND(E104*U104,2)</f>
        <v>19.09</v>
      </c>
      <c r="W104" s="222"/>
      <c r="X104" s="222" t="s">
        <v>136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137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33.75" outlineLevel="1" x14ac:dyDescent="0.2">
      <c r="A105" s="219"/>
      <c r="B105" s="220"/>
      <c r="C105" s="260" t="s">
        <v>326</v>
      </c>
      <c r="D105" s="258"/>
      <c r="E105" s="258"/>
      <c r="F105" s="258"/>
      <c r="G105" s="258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187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38" t="str">
        <f>C105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30">
        <v>46</v>
      </c>
      <c r="B106" s="231" t="s">
        <v>327</v>
      </c>
      <c r="C106" s="249" t="s">
        <v>328</v>
      </c>
      <c r="D106" s="232" t="s">
        <v>303</v>
      </c>
      <c r="E106" s="233">
        <v>15</v>
      </c>
      <c r="F106" s="234"/>
      <c r="G106" s="235">
        <f>ROUND(E106*F106,2)</f>
        <v>0</v>
      </c>
      <c r="H106" s="234"/>
      <c r="I106" s="235">
        <f>ROUND(E106*H106,2)</f>
        <v>0</v>
      </c>
      <c r="J106" s="234"/>
      <c r="K106" s="235">
        <f>ROUND(E106*J106,2)</f>
        <v>0</v>
      </c>
      <c r="L106" s="235">
        <v>21</v>
      </c>
      <c r="M106" s="235">
        <f>G106*(1+L106/100)</f>
        <v>0</v>
      </c>
      <c r="N106" s="233">
        <v>0.31590000000000001</v>
      </c>
      <c r="O106" s="233">
        <f>ROUND(E106*N106,2)</f>
        <v>4.74</v>
      </c>
      <c r="P106" s="233">
        <v>0</v>
      </c>
      <c r="Q106" s="233">
        <f>ROUND(E106*P106,2)</f>
        <v>0</v>
      </c>
      <c r="R106" s="235" t="s">
        <v>178</v>
      </c>
      <c r="S106" s="235" t="s">
        <v>120</v>
      </c>
      <c r="T106" s="236" t="s">
        <v>120</v>
      </c>
      <c r="U106" s="222">
        <v>1.5509999999999999</v>
      </c>
      <c r="V106" s="222">
        <f>ROUND(E106*U106,2)</f>
        <v>23.27</v>
      </c>
      <c r="W106" s="222"/>
      <c r="X106" s="222" t="s">
        <v>136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137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33.75" outlineLevel="1" x14ac:dyDescent="0.2">
      <c r="A107" s="219"/>
      <c r="B107" s="220"/>
      <c r="C107" s="260" t="s">
        <v>326</v>
      </c>
      <c r="D107" s="258"/>
      <c r="E107" s="258"/>
      <c r="F107" s="258"/>
      <c r="G107" s="258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187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38" t="str">
        <f>C107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30">
        <v>47</v>
      </c>
      <c r="B108" s="231" t="s">
        <v>329</v>
      </c>
      <c r="C108" s="249" t="s">
        <v>330</v>
      </c>
      <c r="D108" s="232" t="s">
        <v>303</v>
      </c>
      <c r="E108" s="233">
        <v>4</v>
      </c>
      <c r="F108" s="234"/>
      <c r="G108" s="235">
        <f>ROUND(E108*F108,2)</f>
        <v>0</v>
      </c>
      <c r="H108" s="234"/>
      <c r="I108" s="235">
        <f>ROUND(E108*H108,2)</f>
        <v>0</v>
      </c>
      <c r="J108" s="234"/>
      <c r="K108" s="235">
        <f>ROUND(E108*J108,2)</f>
        <v>0</v>
      </c>
      <c r="L108" s="235">
        <v>21</v>
      </c>
      <c r="M108" s="235">
        <f>G108*(1+L108/100)</f>
        <v>0</v>
      </c>
      <c r="N108" s="233">
        <v>0.43381999999999998</v>
      </c>
      <c r="O108" s="233">
        <f>ROUND(E108*N108,2)</f>
        <v>1.74</v>
      </c>
      <c r="P108" s="233">
        <v>0</v>
      </c>
      <c r="Q108" s="233">
        <f>ROUND(E108*P108,2)</f>
        <v>0</v>
      </c>
      <c r="R108" s="235" t="s">
        <v>178</v>
      </c>
      <c r="S108" s="235" t="s">
        <v>120</v>
      </c>
      <c r="T108" s="236" t="s">
        <v>120</v>
      </c>
      <c r="U108" s="222">
        <v>3.839</v>
      </c>
      <c r="V108" s="222">
        <f>ROUND(E108*U108,2)</f>
        <v>15.36</v>
      </c>
      <c r="W108" s="222"/>
      <c r="X108" s="222" t="s">
        <v>136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137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33.75" outlineLevel="1" x14ac:dyDescent="0.2">
      <c r="A109" s="219"/>
      <c r="B109" s="220"/>
      <c r="C109" s="260" t="s">
        <v>326</v>
      </c>
      <c r="D109" s="258"/>
      <c r="E109" s="258"/>
      <c r="F109" s="258"/>
      <c r="G109" s="258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187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38" t="str">
        <f>C109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109" s="212"/>
      <c r="BC109" s="212"/>
      <c r="BD109" s="212"/>
      <c r="BE109" s="212"/>
      <c r="BF109" s="212"/>
      <c r="BG109" s="212"/>
      <c r="BH109" s="212"/>
    </row>
    <row r="110" spans="1:60" x14ac:dyDescent="0.2">
      <c r="A110" s="224" t="s">
        <v>115</v>
      </c>
      <c r="B110" s="225" t="s">
        <v>78</v>
      </c>
      <c r="C110" s="248" t="s">
        <v>79</v>
      </c>
      <c r="D110" s="226"/>
      <c r="E110" s="227"/>
      <c r="F110" s="228"/>
      <c r="G110" s="228">
        <f>SUMIF(AG111:AG120,"&lt;&gt;NOR",G111:G120)</f>
        <v>0</v>
      </c>
      <c r="H110" s="228"/>
      <c r="I110" s="228">
        <f>SUM(I111:I120)</f>
        <v>0</v>
      </c>
      <c r="J110" s="228"/>
      <c r="K110" s="228">
        <f>SUM(K111:K120)</f>
        <v>0</v>
      </c>
      <c r="L110" s="228"/>
      <c r="M110" s="228">
        <f>SUM(M111:M120)</f>
        <v>0</v>
      </c>
      <c r="N110" s="227"/>
      <c r="O110" s="227">
        <f>SUM(O111:O120)</f>
        <v>71.09</v>
      </c>
      <c r="P110" s="227"/>
      <c r="Q110" s="227">
        <f>SUM(Q111:Q120)</f>
        <v>0</v>
      </c>
      <c r="R110" s="228"/>
      <c r="S110" s="228"/>
      <c r="T110" s="229"/>
      <c r="U110" s="223"/>
      <c r="V110" s="223">
        <f>SUM(V111:V120)</f>
        <v>107.34</v>
      </c>
      <c r="W110" s="223"/>
      <c r="X110" s="223"/>
      <c r="AG110" t="s">
        <v>116</v>
      </c>
    </row>
    <row r="111" spans="1:60" outlineLevel="1" x14ac:dyDescent="0.2">
      <c r="A111" s="230">
        <v>48</v>
      </c>
      <c r="B111" s="231" t="s">
        <v>331</v>
      </c>
      <c r="C111" s="249" t="s">
        <v>332</v>
      </c>
      <c r="D111" s="232" t="s">
        <v>197</v>
      </c>
      <c r="E111" s="233">
        <v>378</v>
      </c>
      <c r="F111" s="234"/>
      <c r="G111" s="235">
        <f>ROUND(E111*F111,2)</f>
        <v>0</v>
      </c>
      <c r="H111" s="234"/>
      <c r="I111" s="235">
        <f>ROUND(E111*H111,2)</f>
        <v>0</v>
      </c>
      <c r="J111" s="234"/>
      <c r="K111" s="235">
        <f>ROUND(E111*J111,2)</f>
        <v>0</v>
      </c>
      <c r="L111" s="235">
        <v>21</v>
      </c>
      <c r="M111" s="235">
        <f>G111*(1+L111/100)</f>
        <v>0</v>
      </c>
      <c r="N111" s="233">
        <v>0.188</v>
      </c>
      <c r="O111" s="233">
        <f>ROUND(E111*N111,2)</f>
        <v>71.06</v>
      </c>
      <c r="P111" s="233">
        <v>0</v>
      </c>
      <c r="Q111" s="233">
        <f>ROUND(E111*P111,2)</f>
        <v>0</v>
      </c>
      <c r="R111" s="235"/>
      <c r="S111" s="235" t="s">
        <v>135</v>
      </c>
      <c r="T111" s="236" t="s">
        <v>121</v>
      </c>
      <c r="U111" s="222">
        <v>0.27</v>
      </c>
      <c r="V111" s="222">
        <f>ROUND(E111*U111,2)</f>
        <v>102.06</v>
      </c>
      <c r="W111" s="222"/>
      <c r="X111" s="222" t="s">
        <v>136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137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59" t="s">
        <v>199</v>
      </c>
      <c r="D112" s="256"/>
      <c r="E112" s="257">
        <v>378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180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30">
        <v>49</v>
      </c>
      <c r="B113" s="231" t="s">
        <v>333</v>
      </c>
      <c r="C113" s="249" t="s">
        <v>334</v>
      </c>
      <c r="D113" s="232" t="s">
        <v>197</v>
      </c>
      <c r="E113" s="233">
        <v>14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3">
        <v>0</v>
      </c>
      <c r="O113" s="233">
        <f>ROUND(E113*N113,2)</f>
        <v>0</v>
      </c>
      <c r="P113" s="233">
        <v>0</v>
      </c>
      <c r="Q113" s="233">
        <f>ROUND(E113*P113,2)</f>
        <v>0</v>
      </c>
      <c r="R113" s="235" t="s">
        <v>178</v>
      </c>
      <c r="S113" s="235" t="s">
        <v>120</v>
      </c>
      <c r="T113" s="236" t="s">
        <v>120</v>
      </c>
      <c r="U113" s="222">
        <v>0.04</v>
      </c>
      <c r="V113" s="222">
        <f>ROUND(E113*U113,2)</f>
        <v>0.56000000000000005</v>
      </c>
      <c r="W113" s="222"/>
      <c r="X113" s="222" t="s">
        <v>136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137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60" t="s">
        <v>335</v>
      </c>
      <c r="D114" s="258"/>
      <c r="E114" s="258"/>
      <c r="F114" s="258"/>
      <c r="G114" s="258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187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9"/>
      <c r="B115" s="220"/>
      <c r="C115" s="259" t="s">
        <v>336</v>
      </c>
      <c r="D115" s="256"/>
      <c r="E115" s="257">
        <v>14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180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30">
        <v>50</v>
      </c>
      <c r="B116" s="231" t="s">
        <v>337</v>
      </c>
      <c r="C116" s="249" t="s">
        <v>338</v>
      </c>
      <c r="D116" s="232" t="s">
        <v>197</v>
      </c>
      <c r="E116" s="233">
        <v>7</v>
      </c>
      <c r="F116" s="234"/>
      <c r="G116" s="235">
        <f>ROUND(E116*F116,2)</f>
        <v>0</v>
      </c>
      <c r="H116" s="234"/>
      <c r="I116" s="235">
        <f>ROUND(E116*H116,2)</f>
        <v>0</v>
      </c>
      <c r="J116" s="234"/>
      <c r="K116" s="235">
        <f>ROUND(E116*J116,2)</f>
        <v>0</v>
      </c>
      <c r="L116" s="235">
        <v>21</v>
      </c>
      <c r="M116" s="235">
        <f>G116*(1+L116/100)</f>
        <v>0</v>
      </c>
      <c r="N116" s="233">
        <v>4.3E-3</v>
      </c>
      <c r="O116" s="233">
        <f>ROUND(E116*N116,2)</f>
        <v>0.03</v>
      </c>
      <c r="P116" s="233">
        <v>0</v>
      </c>
      <c r="Q116" s="233">
        <f>ROUND(E116*P116,2)</f>
        <v>0</v>
      </c>
      <c r="R116" s="235" t="s">
        <v>178</v>
      </c>
      <c r="S116" s="235" t="s">
        <v>120</v>
      </c>
      <c r="T116" s="236" t="s">
        <v>120</v>
      </c>
      <c r="U116" s="222">
        <v>0.21</v>
      </c>
      <c r="V116" s="222">
        <f>ROUND(E116*U116,2)</f>
        <v>1.47</v>
      </c>
      <c r="W116" s="222"/>
      <c r="X116" s="222" t="s">
        <v>136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137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60" t="s">
        <v>339</v>
      </c>
      <c r="D117" s="258"/>
      <c r="E117" s="258"/>
      <c r="F117" s="258"/>
      <c r="G117" s="258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187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30">
        <v>51</v>
      </c>
      <c r="B118" s="231" t="s">
        <v>340</v>
      </c>
      <c r="C118" s="249" t="s">
        <v>341</v>
      </c>
      <c r="D118" s="232" t="s">
        <v>197</v>
      </c>
      <c r="E118" s="233">
        <v>25</v>
      </c>
      <c r="F118" s="234"/>
      <c r="G118" s="235">
        <f>ROUND(E118*F118,2)</f>
        <v>0</v>
      </c>
      <c r="H118" s="234"/>
      <c r="I118" s="235">
        <f>ROUND(E118*H118,2)</f>
        <v>0</v>
      </c>
      <c r="J118" s="234"/>
      <c r="K118" s="235">
        <f>ROUND(E118*J118,2)</f>
        <v>0</v>
      </c>
      <c r="L118" s="235">
        <v>21</v>
      </c>
      <c r="M118" s="235">
        <f>G118*(1+L118/100)</f>
        <v>0</v>
      </c>
      <c r="N118" s="233">
        <v>0</v>
      </c>
      <c r="O118" s="233">
        <f>ROUND(E118*N118,2)</f>
        <v>0</v>
      </c>
      <c r="P118" s="233">
        <v>0</v>
      </c>
      <c r="Q118" s="233">
        <f>ROUND(E118*P118,2)</f>
        <v>0</v>
      </c>
      <c r="R118" s="235" t="s">
        <v>178</v>
      </c>
      <c r="S118" s="235" t="s">
        <v>120</v>
      </c>
      <c r="T118" s="236" t="s">
        <v>120</v>
      </c>
      <c r="U118" s="222">
        <v>0.13</v>
      </c>
      <c r="V118" s="222">
        <f>ROUND(E118*U118,2)</f>
        <v>3.25</v>
      </c>
      <c r="W118" s="222"/>
      <c r="X118" s="222" t="s">
        <v>136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137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60" t="s">
        <v>335</v>
      </c>
      <c r="D119" s="258"/>
      <c r="E119" s="258"/>
      <c r="F119" s="258"/>
      <c r="G119" s="258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187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59" t="s">
        <v>342</v>
      </c>
      <c r="D120" s="256"/>
      <c r="E120" s="257">
        <v>25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180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x14ac:dyDescent="0.2">
      <c r="A121" s="224" t="s">
        <v>115</v>
      </c>
      <c r="B121" s="225" t="s">
        <v>80</v>
      </c>
      <c r="C121" s="248" t="s">
        <v>81</v>
      </c>
      <c r="D121" s="226"/>
      <c r="E121" s="227"/>
      <c r="F121" s="228"/>
      <c r="G121" s="228">
        <f>SUMIF(AG122:AG123,"&lt;&gt;NOR",G122:G123)</f>
        <v>0</v>
      </c>
      <c r="H121" s="228"/>
      <c r="I121" s="228">
        <f>SUM(I122:I123)</f>
        <v>0</v>
      </c>
      <c r="J121" s="228"/>
      <c r="K121" s="228">
        <f>SUM(K122:K123)</f>
        <v>0</v>
      </c>
      <c r="L121" s="228"/>
      <c r="M121" s="228">
        <f>SUM(M122:M123)</f>
        <v>0</v>
      </c>
      <c r="N121" s="227"/>
      <c r="O121" s="227">
        <f>SUM(O122:O123)</f>
        <v>0</v>
      </c>
      <c r="P121" s="227"/>
      <c r="Q121" s="227">
        <f>SUM(Q122:Q123)</f>
        <v>0</v>
      </c>
      <c r="R121" s="228"/>
      <c r="S121" s="228"/>
      <c r="T121" s="229"/>
      <c r="U121" s="223"/>
      <c r="V121" s="223">
        <f>SUM(V122:V123)</f>
        <v>1.1000000000000001</v>
      </c>
      <c r="W121" s="223"/>
      <c r="X121" s="223"/>
      <c r="AG121" t="s">
        <v>116</v>
      </c>
    </row>
    <row r="122" spans="1:60" outlineLevel="1" x14ac:dyDescent="0.2">
      <c r="A122" s="230">
        <v>52</v>
      </c>
      <c r="B122" s="231" t="s">
        <v>343</v>
      </c>
      <c r="C122" s="249" t="s">
        <v>344</v>
      </c>
      <c r="D122" s="232" t="s">
        <v>177</v>
      </c>
      <c r="E122" s="233">
        <v>69</v>
      </c>
      <c r="F122" s="234"/>
      <c r="G122" s="235">
        <f>ROUND(E122*F122,2)</f>
        <v>0</v>
      </c>
      <c r="H122" s="234"/>
      <c r="I122" s="235">
        <f>ROUND(E122*H122,2)</f>
        <v>0</v>
      </c>
      <c r="J122" s="234"/>
      <c r="K122" s="235">
        <f>ROUND(E122*J122,2)</f>
        <v>0</v>
      </c>
      <c r="L122" s="235">
        <v>21</v>
      </c>
      <c r="M122" s="235">
        <f>G122*(1+L122/100)</f>
        <v>0</v>
      </c>
      <c r="N122" s="233">
        <v>1.0000000000000001E-5</v>
      </c>
      <c r="O122" s="233">
        <f>ROUND(E122*N122,2)</f>
        <v>0</v>
      </c>
      <c r="P122" s="233">
        <v>0</v>
      </c>
      <c r="Q122" s="233">
        <f>ROUND(E122*P122,2)</f>
        <v>0</v>
      </c>
      <c r="R122" s="235" t="s">
        <v>178</v>
      </c>
      <c r="S122" s="235" t="s">
        <v>120</v>
      </c>
      <c r="T122" s="236" t="s">
        <v>120</v>
      </c>
      <c r="U122" s="222">
        <v>1.6E-2</v>
      </c>
      <c r="V122" s="222">
        <f>ROUND(E122*U122,2)</f>
        <v>1.1000000000000001</v>
      </c>
      <c r="W122" s="222"/>
      <c r="X122" s="222" t="s">
        <v>136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137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60" t="s">
        <v>345</v>
      </c>
      <c r="D123" s="258"/>
      <c r="E123" s="258"/>
      <c r="F123" s="258"/>
      <c r="G123" s="258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187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x14ac:dyDescent="0.2">
      <c r="A124" s="224" t="s">
        <v>115</v>
      </c>
      <c r="B124" s="225" t="s">
        <v>82</v>
      </c>
      <c r="C124" s="248" t="s">
        <v>83</v>
      </c>
      <c r="D124" s="226"/>
      <c r="E124" s="227"/>
      <c r="F124" s="228"/>
      <c r="G124" s="228">
        <f>SUMIF(AG125:AG129,"&lt;&gt;NOR",G125:G129)</f>
        <v>0</v>
      </c>
      <c r="H124" s="228"/>
      <c r="I124" s="228">
        <f>SUM(I125:I129)</f>
        <v>0</v>
      </c>
      <c r="J124" s="228"/>
      <c r="K124" s="228">
        <f>SUM(K125:K129)</f>
        <v>0</v>
      </c>
      <c r="L124" s="228"/>
      <c r="M124" s="228">
        <f>SUM(M125:M129)</f>
        <v>0</v>
      </c>
      <c r="N124" s="227"/>
      <c r="O124" s="227">
        <f>SUM(O125:O129)</f>
        <v>0</v>
      </c>
      <c r="P124" s="227"/>
      <c r="Q124" s="227">
        <f>SUM(Q125:Q129)</f>
        <v>0</v>
      </c>
      <c r="R124" s="228"/>
      <c r="S124" s="228"/>
      <c r="T124" s="229"/>
      <c r="U124" s="223"/>
      <c r="V124" s="223">
        <f>SUM(V125:V129)</f>
        <v>42.04</v>
      </c>
      <c r="W124" s="223"/>
      <c r="X124" s="223"/>
      <c r="AG124" t="s">
        <v>116</v>
      </c>
    </row>
    <row r="125" spans="1:60" ht="22.5" outlineLevel="1" x14ac:dyDescent="0.2">
      <c r="A125" s="230">
        <v>53</v>
      </c>
      <c r="B125" s="231" t="s">
        <v>346</v>
      </c>
      <c r="C125" s="249" t="s">
        <v>347</v>
      </c>
      <c r="D125" s="232" t="s">
        <v>177</v>
      </c>
      <c r="E125" s="233">
        <v>257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3">
        <v>0</v>
      </c>
      <c r="O125" s="233">
        <f>ROUND(E125*N125,2)</f>
        <v>0</v>
      </c>
      <c r="P125" s="233">
        <v>0</v>
      </c>
      <c r="Q125" s="233">
        <f>ROUND(E125*P125,2)</f>
        <v>0</v>
      </c>
      <c r="R125" s="235" t="s">
        <v>178</v>
      </c>
      <c r="S125" s="235" t="s">
        <v>120</v>
      </c>
      <c r="T125" s="236" t="s">
        <v>120</v>
      </c>
      <c r="U125" s="222">
        <v>0.12</v>
      </c>
      <c r="V125" s="222">
        <f>ROUND(E125*U125,2)</f>
        <v>30.84</v>
      </c>
      <c r="W125" s="222"/>
      <c r="X125" s="222" t="s">
        <v>136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137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22.5" outlineLevel="1" x14ac:dyDescent="0.2">
      <c r="A126" s="219"/>
      <c r="B126" s="220"/>
      <c r="C126" s="260" t="s">
        <v>348</v>
      </c>
      <c r="D126" s="258"/>
      <c r="E126" s="258"/>
      <c r="F126" s="258"/>
      <c r="G126" s="258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187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38" t="str">
        <f>C126</f>
        <v>krajníků, desek nebo panelů od spojovacího materiálu s odklizením a uložením očištěných hmot a spojovacího materiálu na skládku na vzdálenost do 10 m</v>
      </c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59" t="s">
        <v>349</v>
      </c>
      <c r="D127" s="256"/>
      <c r="E127" s="257">
        <v>257</v>
      </c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180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22.5" outlineLevel="1" x14ac:dyDescent="0.2">
      <c r="A128" s="230">
        <v>54</v>
      </c>
      <c r="B128" s="231" t="s">
        <v>350</v>
      </c>
      <c r="C128" s="249" t="s">
        <v>351</v>
      </c>
      <c r="D128" s="232" t="s">
        <v>177</v>
      </c>
      <c r="E128" s="233">
        <v>112</v>
      </c>
      <c r="F128" s="234"/>
      <c r="G128" s="235">
        <f>ROUND(E128*F128,2)</f>
        <v>0</v>
      </c>
      <c r="H128" s="234"/>
      <c r="I128" s="235">
        <f>ROUND(E128*H128,2)</f>
        <v>0</v>
      </c>
      <c r="J128" s="234"/>
      <c r="K128" s="235">
        <f>ROUND(E128*J128,2)</f>
        <v>0</v>
      </c>
      <c r="L128" s="235">
        <v>21</v>
      </c>
      <c r="M128" s="235">
        <f>G128*(1+L128/100)</f>
        <v>0</v>
      </c>
      <c r="N128" s="233">
        <v>0</v>
      </c>
      <c r="O128" s="233">
        <f>ROUND(E128*N128,2)</f>
        <v>0</v>
      </c>
      <c r="P128" s="233">
        <v>0</v>
      </c>
      <c r="Q128" s="233">
        <f>ROUND(E128*P128,2)</f>
        <v>0</v>
      </c>
      <c r="R128" s="235" t="s">
        <v>178</v>
      </c>
      <c r="S128" s="235" t="s">
        <v>120</v>
      </c>
      <c r="T128" s="236" t="s">
        <v>120</v>
      </c>
      <c r="U128" s="222">
        <v>0.1</v>
      </c>
      <c r="V128" s="222">
        <f>ROUND(E128*U128,2)</f>
        <v>11.2</v>
      </c>
      <c r="W128" s="222"/>
      <c r="X128" s="222" t="s">
        <v>136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137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22.5" outlineLevel="1" x14ac:dyDescent="0.2">
      <c r="A129" s="219"/>
      <c r="B129" s="220"/>
      <c r="C129" s="260" t="s">
        <v>352</v>
      </c>
      <c r="D129" s="258"/>
      <c r="E129" s="258"/>
      <c r="F129" s="258"/>
      <c r="G129" s="258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187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38" t="str">
        <f>C129</f>
        <v>od spojovacího materiálu, s uložením očištěných kostek na skládku, s odklizením odpadových hmot na hromady a s odklizením vybouraných kostek na vzdálenost do 3 m</v>
      </c>
      <c r="BB129" s="212"/>
      <c r="BC129" s="212"/>
      <c r="BD129" s="212"/>
      <c r="BE129" s="212"/>
      <c r="BF129" s="212"/>
      <c r="BG129" s="212"/>
      <c r="BH129" s="212"/>
    </row>
    <row r="130" spans="1:60" x14ac:dyDescent="0.2">
      <c r="A130" s="224" t="s">
        <v>115</v>
      </c>
      <c r="B130" s="225" t="s">
        <v>84</v>
      </c>
      <c r="C130" s="248" t="s">
        <v>85</v>
      </c>
      <c r="D130" s="226"/>
      <c r="E130" s="227"/>
      <c r="F130" s="228"/>
      <c r="G130" s="228">
        <f>SUMIF(AG131:AG147,"&lt;&gt;NOR",G131:G147)</f>
        <v>0</v>
      </c>
      <c r="H130" s="228"/>
      <c r="I130" s="228">
        <f>SUM(I131:I147)</f>
        <v>0</v>
      </c>
      <c r="J130" s="228"/>
      <c r="K130" s="228">
        <f>SUM(K131:K147)</f>
        <v>0</v>
      </c>
      <c r="L130" s="228"/>
      <c r="M130" s="228">
        <f>SUM(M131:M147)</f>
        <v>0</v>
      </c>
      <c r="N130" s="227"/>
      <c r="O130" s="227">
        <f>SUM(O131:O147)</f>
        <v>0</v>
      </c>
      <c r="P130" s="227"/>
      <c r="Q130" s="227">
        <f>SUM(Q131:Q147)</f>
        <v>0</v>
      </c>
      <c r="R130" s="228"/>
      <c r="S130" s="228"/>
      <c r="T130" s="229"/>
      <c r="U130" s="223"/>
      <c r="V130" s="223">
        <f>SUM(V131:V147)</f>
        <v>103.97999999999999</v>
      </c>
      <c r="W130" s="223"/>
      <c r="X130" s="223"/>
      <c r="AG130" t="s">
        <v>116</v>
      </c>
    </row>
    <row r="131" spans="1:60" outlineLevel="1" x14ac:dyDescent="0.2">
      <c r="A131" s="230">
        <v>55</v>
      </c>
      <c r="B131" s="231" t="s">
        <v>353</v>
      </c>
      <c r="C131" s="249" t="s">
        <v>354</v>
      </c>
      <c r="D131" s="232" t="s">
        <v>355</v>
      </c>
      <c r="E131" s="233">
        <v>455.04</v>
      </c>
      <c r="F131" s="234"/>
      <c r="G131" s="235">
        <f>ROUND(E131*F131,2)</f>
        <v>0</v>
      </c>
      <c r="H131" s="234"/>
      <c r="I131" s="235">
        <f>ROUND(E131*H131,2)</f>
        <v>0</v>
      </c>
      <c r="J131" s="234"/>
      <c r="K131" s="235">
        <f>ROUND(E131*J131,2)</f>
        <v>0</v>
      </c>
      <c r="L131" s="235">
        <v>21</v>
      </c>
      <c r="M131" s="235">
        <f>G131*(1+L131/100)</f>
        <v>0</v>
      </c>
      <c r="N131" s="233">
        <v>0</v>
      </c>
      <c r="O131" s="233">
        <f>ROUND(E131*N131,2)</f>
        <v>0</v>
      </c>
      <c r="P131" s="233">
        <v>0</v>
      </c>
      <c r="Q131" s="233">
        <f>ROUND(E131*P131,2)</f>
        <v>0</v>
      </c>
      <c r="R131" s="235" t="s">
        <v>178</v>
      </c>
      <c r="S131" s="235" t="s">
        <v>120</v>
      </c>
      <c r="T131" s="236" t="s">
        <v>120</v>
      </c>
      <c r="U131" s="222">
        <v>0.1</v>
      </c>
      <c r="V131" s="222">
        <f>ROUND(E131*U131,2)</f>
        <v>45.5</v>
      </c>
      <c r="W131" s="222"/>
      <c r="X131" s="222" t="s">
        <v>136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137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60" t="s">
        <v>356</v>
      </c>
      <c r="D132" s="258"/>
      <c r="E132" s="258"/>
      <c r="F132" s="258"/>
      <c r="G132" s="258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187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59" t="s">
        <v>357</v>
      </c>
      <c r="D133" s="256"/>
      <c r="E133" s="257">
        <v>455.04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180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ht="22.5" outlineLevel="1" x14ac:dyDescent="0.2">
      <c r="A134" s="240">
        <v>56</v>
      </c>
      <c r="B134" s="241" t="s">
        <v>358</v>
      </c>
      <c r="C134" s="252" t="s">
        <v>359</v>
      </c>
      <c r="D134" s="242" t="s">
        <v>355</v>
      </c>
      <c r="E134" s="243">
        <v>455.04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21</v>
      </c>
      <c r="M134" s="245">
        <f>G134*(1+L134/100)</f>
        <v>0</v>
      </c>
      <c r="N134" s="243">
        <v>0</v>
      </c>
      <c r="O134" s="243">
        <f>ROUND(E134*N134,2)</f>
        <v>0</v>
      </c>
      <c r="P134" s="243">
        <v>0</v>
      </c>
      <c r="Q134" s="243">
        <f>ROUND(E134*P134,2)</f>
        <v>0</v>
      </c>
      <c r="R134" s="245" t="s">
        <v>178</v>
      </c>
      <c r="S134" s="245" t="s">
        <v>120</v>
      </c>
      <c r="T134" s="246" t="s">
        <v>120</v>
      </c>
      <c r="U134" s="222">
        <v>0.01</v>
      </c>
      <c r="V134" s="222">
        <f>ROUND(E134*U134,2)</f>
        <v>4.55</v>
      </c>
      <c r="W134" s="222"/>
      <c r="X134" s="222" t="s">
        <v>136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137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2.5" outlineLevel="1" x14ac:dyDescent="0.2">
      <c r="A135" s="230">
        <v>57</v>
      </c>
      <c r="B135" s="231" t="s">
        <v>360</v>
      </c>
      <c r="C135" s="249" t="s">
        <v>361</v>
      </c>
      <c r="D135" s="232" t="s">
        <v>355</v>
      </c>
      <c r="E135" s="233">
        <v>4095.36</v>
      </c>
      <c r="F135" s="234"/>
      <c r="G135" s="235">
        <f>ROUND(E135*F135,2)</f>
        <v>0</v>
      </c>
      <c r="H135" s="234"/>
      <c r="I135" s="235">
        <f>ROUND(E135*H135,2)</f>
        <v>0</v>
      </c>
      <c r="J135" s="234"/>
      <c r="K135" s="235">
        <f>ROUND(E135*J135,2)</f>
        <v>0</v>
      </c>
      <c r="L135" s="235">
        <v>21</v>
      </c>
      <c r="M135" s="235">
        <f>G135*(1+L135/100)</f>
        <v>0</v>
      </c>
      <c r="N135" s="233">
        <v>0</v>
      </c>
      <c r="O135" s="233">
        <f>ROUND(E135*N135,2)</f>
        <v>0</v>
      </c>
      <c r="P135" s="233">
        <v>0</v>
      </c>
      <c r="Q135" s="233">
        <f>ROUND(E135*P135,2)</f>
        <v>0</v>
      </c>
      <c r="R135" s="235" t="s">
        <v>178</v>
      </c>
      <c r="S135" s="235" t="s">
        <v>120</v>
      </c>
      <c r="T135" s="236" t="s">
        <v>120</v>
      </c>
      <c r="U135" s="222">
        <v>0</v>
      </c>
      <c r="V135" s="222">
        <f>ROUND(E135*U135,2)</f>
        <v>0</v>
      </c>
      <c r="W135" s="222"/>
      <c r="X135" s="222" t="s">
        <v>136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137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59" t="s">
        <v>362</v>
      </c>
      <c r="D136" s="256"/>
      <c r="E136" s="257">
        <v>4095.36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180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30">
        <v>58</v>
      </c>
      <c r="B137" s="231" t="s">
        <v>363</v>
      </c>
      <c r="C137" s="249" t="s">
        <v>364</v>
      </c>
      <c r="D137" s="232" t="s">
        <v>355</v>
      </c>
      <c r="E137" s="233">
        <v>455.04</v>
      </c>
      <c r="F137" s="234"/>
      <c r="G137" s="235">
        <f>ROUND(E137*F137,2)</f>
        <v>0</v>
      </c>
      <c r="H137" s="234"/>
      <c r="I137" s="235">
        <f>ROUND(E137*H137,2)</f>
        <v>0</v>
      </c>
      <c r="J137" s="234"/>
      <c r="K137" s="235">
        <f>ROUND(E137*J137,2)</f>
        <v>0</v>
      </c>
      <c r="L137" s="235">
        <v>21</v>
      </c>
      <c r="M137" s="235">
        <f>G137*(1+L137/100)</f>
        <v>0</v>
      </c>
      <c r="N137" s="233">
        <v>0</v>
      </c>
      <c r="O137" s="233">
        <f>ROUND(E137*N137,2)</f>
        <v>0</v>
      </c>
      <c r="P137" s="233">
        <v>0</v>
      </c>
      <c r="Q137" s="233">
        <f>ROUND(E137*P137,2)</f>
        <v>0</v>
      </c>
      <c r="R137" s="235" t="s">
        <v>365</v>
      </c>
      <c r="S137" s="235" t="s">
        <v>120</v>
      </c>
      <c r="T137" s="236" t="s">
        <v>120</v>
      </c>
      <c r="U137" s="222">
        <v>6.0000000000000001E-3</v>
      </c>
      <c r="V137" s="222">
        <f>ROUND(E137*U137,2)</f>
        <v>2.73</v>
      </c>
      <c r="W137" s="222"/>
      <c r="X137" s="222" t="s">
        <v>136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137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60" t="s">
        <v>366</v>
      </c>
      <c r="D138" s="258"/>
      <c r="E138" s="258"/>
      <c r="F138" s="258"/>
      <c r="G138" s="258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187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1" x14ac:dyDescent="0.2">
      <c r="A139" s="262">
        <v>59</v>
      </c>
      <c r="B139" s="263" t="s">
        <v>367</v>
      </c>
      <c r="C139" s="261" t="s">
        <v>379</v>
      </c>
      <c r="D139" s="264" t="s">
        <v>355</v>
      </c>
      <c r="E139" s="265">
        <v>24.15</v>
      </c>
      <c r="F139" s="266"/>
      <c r="G139" s="267">
        <f>ROUND(E139*F139,2)</f>
        <v>0</v>
      </c>
      <c r="H139" s="268"/>
      <c r="I139" s="267">
        <f>ROUND(E139*H139,2)</f>
        <v>0</v>
      </c>
      <c r="J139" s="268"/>
      <c r="K139" s="267">
        <f>ROUND(E139*J139,2)</f>
        <v>0</v>
      </c>
      <c r="L139" s="267">
        <v>21</v>
      </c>
      <c r="M139" s="267">
        <f>G139*(1+L139/100)</f>
        <v>0</v>
      </c>
      <c r="N139" s="265">
        <v>0</v>
      </c>
      <c r="O139" s="265">
        <f>ROUND(E139*N139,2)</f>
        <v>0</v>
      </c>
      <c r="P139" s="265">
        <v>0</v>
      </c>
      <c r="Q139" s="265">
        <f>ROUND(E139*P139,2)</f>
        <v>0</v>
      </c>
      <c r="R139" s="267" t="s">
        <v>368</v>
      </c>
      <c r="S139" s="267" t="s">
        <v>120</v>
      </c>
      <c r="T139" s="246" t="s">
        <v>120</v>
      </c>
      <c r="U139" s="222">
        <v>0</v>
      </c>
      <c r="V139" s="222">
        <f>ROUND(E139*U139,2)</f>
        <v>0</v>
      </c>
      <c r="W139" s="222"/>
      <c r="X139" s="222" t="s">
        <v>136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137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22.5" outlineLevel="1" x14ac:dyDescent="0.2">
      <c r="A140" s="269">
        <v>60</v>
      </c>
      <c r="B140" s="270" t="s">
        <v>369</v>
      </c>
      <c r="C140" s="271" t="s">
        <v>380</v>
      </c>
      <c r="D140" s="272" t="s">
        <v>355</v>
      </c>
      <c r="E140" s="273">
        <v>430.89</v>
      </c>
      <c r="F140" s="276"/>
      <c r="G140" s="275">
        <f>ROUND(E140*F140,2)</f>
        <v>0</v>
      </c>
      <c r="H140" s="274"/>
      <c r="I140" s="275">
        <f>ROUND(E140*H140,2)</f>
        <v>0</v>
      </c>
      <c r="J140" s="274"/>
      <c r="K140" s="275">
        <f>ROUND(E140*J140,2)</f>
        <v>0</v>
      </c>
      <c r="L140" s="275">
        <v>21</v>
      </c>
      <c r="M140" s="275">
        <f>G140*(1+L140/100)</f>
        <v>0</v>
      </c>
      <c r="N140" s="273">
        <v>0</v>
      </c>
      <c r="O140" s="273">
        <f>ROUND(E140*N140,2)</f>
        <v>0</v>
      </c>
      <c r="P140" s="273">
        <v>0</v>
      </c>
      <c r="Q140" s="273">
        <f>ROUND(E140*P140,2)</f>
        <v>0</v>
      </c>
      <c r="R140" s="275" t="s">
        <v>368</v>
      </c>
      <c r="S140" s="275" t="s">
        <v>120</v>
      </c>
      <c r="T140" s="236" t="s">
        <v>121</v>
      </c>
      <c r="U140" s="222">
        <v>0</v>
      </c>
      <c r="V140" s="222">
        <f>ROUND(E140*U140,2)</f>
        <v>0</v>
      </c>
      <c r="W140" s="222"/>
      <c r="X140" s="222" t="s">
        <v>136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137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50" t="s">
        <v>370</v>
      </c>
      <c r="D141" s="237"/>
      <c r="E141" s="237"/>
      <c r="F141" s="237"/>
      <c r="G141" s="237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124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30">
        <v>61</v>
      </c>
      <c r="B142" s="231" t="s">
        <v>371</v>
      </c>
      <c r="C142" s="249" t="s">
        <v>372</v>
      </c>
      <c r="D142" s="232" t="s">
        <v>355</v>
      </c>
      <c r="E142" s="233">
        <v>291.61</v>
      </c>
      <c r="F142" s="234"/>
      <c r="G142" s="235">
        <f>ROUND(E142*F142,2)</f>
        <v>0</v>
      </c>
      <c r="H142" s="234"/>
      <c r="I142" s="235">
        <f>ROUND(E142*H142,2)</f>
        <v>0</v>
      </c>
      <c r="J142" s="234"/>
      <c r="K142" s="235">
        <f>ROUND(E142*J142,2)</f>
        <v>0</v>
      </c>
      <c r="L142" s="235">
        <v>21</v>
      </c>
      <c r="M142" s="235">
        <f>G142*(1+L142/100)</f>
        <v>0</v>
      </c>
      <c r="N142" s="233">
        <v>0</v>
      </c>
      <c r="O142" s="233">
        <f>ROUND(E142*N142,2)</f>
        <v>0</v>
      </c>
      <c r="P142" s="233">
        <v>0</v>
      </c>
      <c r="Q142" s="233">
        <f>ROUND(E142*P142,2)</f>
        <v>0</v>
      </c>
      <c r="R142" s="235" t="s">
        <v>178</v>
      </c>
      <c r="S142" s="235" t="s">
        <v>120</v>
      </c>
      <c r="T142" s="236" t="s">
        <v>120</v>
      </c>
      <c r="U142" s="222">
        <v>0.02</v>
      </c>
      <c r="V142" s="222">
        <f>ROUND(E142*U142,2)</f>
        <v>5.83</v>
      </c>
      <c r="W142" s="222"/>
      <c r="X142" s="222" t="s">
        <v>136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137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60" t="s">
        <v>373</v>
      </c>
      <c r="D143" s="258"/>
      <c r="E143" s="258"/>
      <c r="F143" s="258"/>
      <c r="G143" s="258"/>
      <c r="H143" s="222"/>
      <c r="I143" s="222"/>
      <c r="J143" s="222"/>
      <c r="K143" s="222"/>
      <c r="L143" s="222"/>
      <c r="M143" s="222"/>
      <c r="N143" s="221"/>
      <c r="O143" s="221"/>
      <c r="P143" s="221"/>
      <c r="Q143" s="221"/>
      <c r="R143" s="222"/>
      <c r="S143" s="222"/>
      <c r="T143" s="222"/>
      <c r="U143" s="222"/>
      <c r="V143" s="222"/>
      <c r="W143" s="222"/>
      <c r="X143" s="222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187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30">
        <v>62</v>
      </c>
      <c r="B144" s="231" t="s">
        <v>374</v>
      </c>
      <c r="C144" s="249" t="s">
        <v>375</v>
      </c>
      <c r="D144" s="232" t="s">
        <v>355</v>
      </c>
      <c r="E144" s="233">
        <v>116.28</v>
      </c>
      <c r="F144" s="234"/>
      <c r="G144" s="235">
        <f>ROUND(E144*F144,2)</f>
        <v>0</v>
      </c>
      <c r="H144" s="234"/>
      <c r="I144" s="235">
        <f>ROUND(E144*H144,2)</f>
        <v>0</v>
      </c>
      <c r="J144" s="234"/>
      <c r="K144" s="235">
        <f>ROUND(E144*J144,2)</f>
        <v>0</v>
      </c>
      <c r="L144" s="235">
        <v>21</v>
      </c>
      <c r="M144" s="235">
        <f>G144*(1+L144/100)</f>
        <v>0</v>
      </c>
      <c r="N144" s="233">
        <v>0</v>
      </c>
      <c r="O144" s="233">
        <f>ROUND(E144*N144,2)</f>
        <v>0</v>
      </c>
      <c r="P144" s="233">
        <v>0</v>
      </c>
      <c r="Q144" s="233">
        <f>ROUND(E144*P144,2)</f>
        <v>0</v>
      </c>
      <c r="R144" s="235" t="s">
        <v>178</v>
      </c>
      <c r="S144" s="235" t="s">
        <v>120</v>
      </c>
      <c r="T144" s="236" t="s">
        <v>120</v>
      </c>
      <c r="U144" s="222">
        <v>0.39</v>
      </c>
      <c r="V144" s="222">
        <f>ROUND(E144*U144,2)</f>
        <v>45.35</v>
      </c>
      <c r="W144" s="222"/>
      <c r="X144" s="222" t="s">
        <v>136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137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60" t="s">
        <v>373</v>
      </c>
      <c r="D145" s="258"/>
      <c r="E145" s="258"/>
      <c r="F145" s="258"/>
      <c r="G145" s="258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187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30">
        <v>63</v>
      </c>
      <c r="B146" s="231" t="s">
        <v>376</v>
      </c>
      <c r="C146" s="249" t="s">
        <v>377</v>
      </c>
      <c r="D146" s="232" t="s">
        <v>355</v>
      </c>
      <c r="E146" s="233">
        <v>1.1499999999999999</v>
      </c>
      <c r="F146" s="234"/>
      <c r="G146" s="235">
        <f>ROUND(E146*F146,2)</f>
        <v>0</v>
      </c>
      <c r="H146" s="234"/>
      <c r="I146" s="235">
        <f>ROUND(E146*H146,2)</f>
        <v>0</v>
      </c>
      <c r="J146" s="234"/>
      <c r="K146" s="235">
        <f>ROUND(E146*J146,2)</f>
        <v>0</v>
      </c>
      <c r="L146" s="235">
        <v>21</v>
      </c>
      <c r="M146" s="235">
        <f>G146*(1+L146/100)</f>
        <v>0</v>
      </c>
      <c r="N146" s="233">
        <v>0</v>
      </c>
      <c r="O146" s="233">
        <f>ROUND(E146*N146,2)</f>
        <v>0</v>
      </c>
      <c r="P146" s="233">
        <v>0</v>
      </c>
      <c r="Q146" s="233">
        <f>ROUND(E146*P146,2)</f>
        <v>0</v>
      </c>
      <c r="R146" s="235" t="s">
        <v>178</v>
      </c>
      <c r="S146" s="235" t="s">
        <v>120</v>
      </c>
      <c r="T146" s="236" t="s">
        <v>120</v>
      </c>
      <c r="U146" s="222">
        <v>1.6E-2</v>
      </c>
      <c r="V146" s="222">
        <f>ROUND(E146*U146,2)</f>
        <v>0.02</v>
      </c>
      <c r="W146" s="222"/>
      <c r="X146" s="222" t="s">
        <v>136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137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60" t="s">
        <v>373</v>
      </c>
      <c r="D147" s="258"/>
      <c r="E147" s="258"/>
      <c r="F147" s="258"/>
      <c r="G147" s="258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187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x14ac:dyDescent="0.2">
      <c r="A148" s="3"/>
      <c r="B148" s="4"/>
      <c r="C148" s="25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v>15</v>
      </c>
      <c r="AF148">
        <v>21</v>
      </c>
      <c r="AG148" t="s">
        <v>102</v>
      </c>
    </row>
    <row r="149" spans="1:60" x14ac:dyDescent="0.2">
      <c r="A149" s="215"/>
      <c r="B149" s="216" t="s">
        <v>29</v>
      </c>
      <c r="C149" s="254"/>
      <c r="D149" s="217"/>
      <c r="E149" s="218"/>
      <c r="F149" s="218"/>
      <c r="G149" s="247">
        <f>G8+G58+G61+G103+G110+G121+G124+G130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f>SUMIF(L7:L147,AE148,G7:G147)</f>
        <v>0</v>
      </c>
      <c r="AF149">
        <f>SUMIF(L7:L147,AF148,G7:G147)</f>
        <v>0</v>
      </c>
      <c r="AG149" t="s">
        <v>171</v>
      </c>
    </row>
    <row r="150" spans="1:60" x14ac:dyDescent="0.2">
      <c r="C150" s="255"/>
      <c r="D150" s="10"/>
      <c r="AG150" t="s">
        <v>173</v>
      </c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FUAI2DQ2Elvm4t4R1VtG+GcoEpFdlzsujYQxi5z4S+GrXj1IYhFtKK3FkHjZvIXkINcMK30/Tlg2CpLxBTriQ==" saltValue="DAyiZJER+FedD3wdMVLB9A==" spinCount="100000" sheet="1"/>
  <mergeCells count="37">
    <mergeCell ref="C147:G147"/>
    <mergeCell ref="C129:G129"/>
    <mergeCell ref="C132:G132"/>
    <mergeCell ref="C138:G138"/>
    <mergeCell ref="C141:G141"/>
    <mergeCell ref="C143:G143"/>
    <mergeCell ref="C145:G145"/>
    <mergeCell ref="C109:G109"/>
    <mergeCell ref="C114:G114"/>
    <mergeCell ref="C117:G117"/>
    <mergeCell ref="C119:G119"/>
    <mergeCell ref="C123:G123"/>
    <mergeCell ref="C126:G126"/>
    <mergeCell ref="C82:G82"/>
    <mergeCell ref="C87:G87"/>
    <mergeCell ref="C99:G99"/>
    <mergeCell ref="C102:G102"/>
    <mergeCell ref="C105:G105"/>
    <mergeCell ref="C107:G107"/>
    <mergeCell ref="C45:G45"/>
    <mergeCell ref="C53:G53"/>
    <mergeCell ref="C55:G55"/>
    <mergeCell ref="C57:G57"/>
    <mergeCell ref="C65:G65"/>
    <mergeCell ref="C74:G74"/>
    <mergeCell ref="C22:G22"/>
    <mergeCell ref="C25:G25"/>
    <mergeCell ref="C31:G31"/>
    <mergeCell ref="C36:G36"/>
    <mergeCell ref="C39:G39"/>
    <mergeCell ref="C41:G41"/>
    <mergeCell ref="A1:G1"/>
    <mergeCell ref="C2:G2"/>
    <mergeCell ref="C3:G3"/>
    <mergeCell ref="C4:G4"/>
    <mergeCell ref="C14:G14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Naklady</vt:lpstr>
      <vt:lpstr>2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Naklady'!Názvy_tisku</vt:lpstr>
      <vt:lpstr>'2 2 Pol'!Názvy_tisku</vt:lpstr>
      <vt:lpstr>oadresa</vt:lpstr>
      <vt:lpstr>Stavba!Objednatel</vt:lpstr>
      <vt:lpstr>Stavba!Objekt</vt:lpstr>
      <vt:lpstr>'1 1 Naklady'!Oblast_tisku</vt:lpstr>
      <vt:lpstr>'2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Kuchař</dc:creator>
  <cp:lastModifiedBy>Karel Kuchař</cp:lastModifiedBy>
  <cp:lastPrinted>2019-03-19T12:27:02Z</cp:lastPrinted>
  <dcterms:created xsi:type="dcterms:W3CDTF">2009-04-08T07:15:50Z</dcterms:created>
  <dcterms:modified xsi:type="dcterms:W3CDTF">2022-05-03T14:09:10Z</dcterms:modified>
</cp:coreProperties>
</file>